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un\Documents\"/>
    </mc:Choice>
  </mc:AlternateContent>
  <bookViews>
    <workbookView xWindow="0" yWindow="0" windowWidth="23040" windowHeight="8484" tabRatio="883" activeTab="4"/>
  </bookViews>
  <sheets>
    <sheet name="63011" sheetId="1" r:id="rId1"/>
    <sheet name="63017" sheetId="2" r:id="rId2"/>
    <sheet name="63123" sheetId="3" r:id="rId3"/>
    <sheet name="Original_AllTable" sheetId="4" r:id="rId4"/>
    <sheet name="Cleansed_AllTable" sheetId="5" r:id="rId5"/>
    <sheet name="D1" sheetId="6" r:id="rId6"/>
    <sheet name="D2" sheetId="7" r:id="rId7"/>
    <sheet name="D3" sheetId="8" r:id="rId8"/>
    <sheet name="I1" sheetId="9" r:id="rId9"/>
    <sheet name="I2" sheetId="10" r:id="rId10"/>
    <sheet name="I3" sheetId="11" r:id="rId11"/>
    <sheet name="I4" sheetId="12" r:id="rId12"/>
    <sheet name="M1" sheetId="13" r:id="rId13"/>
    <sheet name="M2" sheetId="14" r:id="rId14"/>
    <sheet name="MX" sheetId="19" r:id="rId15"/>
    <sheet name="Log" sheetId="17" r:id="rId16"/>
  </sheets>
  <definedNames>
    <definedName name="redfin_2016_06_25_04_42_46_results" localSheetId="0">'63011'!$A$1:$AG$107</definedName>
    <definedName name="redfin_2016_06_25_04_43_23_results" localSheetId="1">'63017'!$A$1:$AG$183</definedName>
    <definedName name="redfin_2016_06_25_04_43_44_results" localSheetId="2">'63123'!$A$1:$AG$170</definedName>
  </definedNames>
  <calcPr calcId="171027"/>
  <pivotCaches>
    <pivotCache cacheId="0" r:id="rId17"/>
    <pivotCache cacheId="1" r:id="rId1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69" i="19" l="1"/>
  <c r="M668" i="19"/>
  <c r="M667" i="19"/>
  <c r="M666" i="19"/>
  <c r="M665" i="19"/>
  <c r="M664" i="19"/>
  <c r="M663" i="19"/>
  <c r="M662" i="19"/>
  <c r="M661" i="19"/>
  <c r="M660" i="19"/>
  <c r="M659" i="19"/>
  <c r="M658" i="19"/>
  <c r="M657" i="19"/>
  <c r="M656" i="19"/>
  <c r="M655" i="19"/>
  <c r="M654" i="19"/>
  <c r="M653" i="19"/>
  <c r="M652" i="19"/>
  <c r="M651" i="19"/>
  <c r="M650" i="19"/>
  <c r="M649" i="19"/>
  <c r="M648" i="19"/>
  <c r="M647" i="19"/>
  <c r="M646" i="19"/>
  <c r="M645" i="19"/>
  <c r="M644" i="19"/>
  <c r="M643" i="19"/>
  <c r="M642" i="19"/>
  <c r="M641" i="19"/>
  <c r="M640" i="19"/>
  <c r="M639" i="19"/>
  <c r="M638" i="19"/>
  <c r="M637" i="19"/>
  <c r="M636" i="19"/>
  <c r="M635" i="19"/>
  <c r="M634" i="19"/>
  <c r="M633" i="19"/>
  <c r="M632" i="19"/>
  <c r="M631" i="19"/>
  <c r="M630" i="19"/>
  <c r="M629" i="19"/>
  <c r="M628" i="19"/>
  <c r="M627" i="19"/>
  <c r="M626" i="19"/>
  <c r="M625" i="19"/>
  <c r="M624" i="19"/>
  <c r="M623" i="19"/>
  <c r="M622" i="19"/>
  <c r="M621" i="19"/>
  <c r="M620" i="19"/>
  <c r="M619" i="19"/>
  <c r="M618" i="19"/>
  <c r="M617" i="19"/>
  <c r="M616" i="19"/>
  <c r="M615" i="19"/>
  <c r="M614" i="19"/>
  <c r="M613" i="19"/>
  <c r="M612" i="19"/>
  <c r="M611" i="19"/>
  <c r="M610" i="19"/>
  <c r="M609" i="19"/>
  <c r="M608" i="19"/>
  <c r="M607" i="19"/>
  <c r="M606" i="19"/>
  <c r="M605" i="19"/>
  <c r="M604" i="19"/>
  <c r="M603" i="19"/>
  <c r="M602" i="19"/>
  <c r="M601" i="19"/>
  <c r="M600" i="19"/>
  <c r="M599" i="19"/>
  <c r="M598" i="19"/>
  <c r="M597" i="19"/>
  <c r="M596" i="19"/>
  <c r="M595" i="19"/>
  <c r="M594" i="19"/>
  <c r="M593" i="19"/>
  <c r="M592" i="19"/>
  <c r="M591" i="19"/>
  <c r="M590" i="19"/>
  <c r="M589" i="19"/>
  <c r="M588" i="19"/>
  <c r="M587" i="19"/>
  <c r="M586" i="19"/>
  <c r="M585" i="19"/>
  <c r="M584" i="19"/>
  <c r="M583" i="19"/>
  <c r="M582" i="19"/>
  <c r="M581" i="19"/>
  <c r="M580" i="19"/>
  <c r="M579" i="19"/>
  <c r="M578" i="19"/>
  <c r="M577" i="19"/>
  <c r="M576" i="19"/>
  <c r="M575" i="19"/>
  <c r="M574" i="19"/>
  <c r="M573" i="19"/>
  <c r="M572" i="19"/>
  <c r="M571" i="19"/>
  <c r="M570" i="19"/>
  <c r="M569" i="19"/>
  <c r="M568" i="19"/>
  <c r="M567" i="19"/>
  <c r="M566" i="19"/>
  <c r="M565" i="19"/>
  <c r="M564" i="19"/>
  <c r="M563" i="19"/>
  <c r="M562" i="19"/>
  <c r="M561" i="19"/>
  <c r="M560" i="19"/>
  <c r="M559" i="19"/>
  <c r="M558" i="19"/>
  <c r="M557" i="19"/>
  <c r="M556" i="19"/>
  <c r="M555" i="19"/>
  <c r="M554" i="19"/>
  <c r="M553" i="19"/>
  <c r="M552" i="19"/>
  <c r="M551" i="19"/>
  <c r="M550" i="19"/>
  <c r="M549" i="19"/>
  <c r="M548" i="19"/>
  <c r="M547" i="19"/>
  <c r="M546" i="19"/>
  <c r="M545" i="19"/>
  <c r="M544" i="19"/>
  <c r="M543" i="19"/>
  <c r="M542" i="19"/>
  <c r="M541" i="19"/>
  <c r="M540" i="19"/>
  <c r="M539" i="19"/>
  <c r="M538" i="19"/>
  <c r="M537" i="19"/>
  <c r="M536" i="19"/>
  <c r="M535" i="19"/>
  <c r="M534" i="19"/>
  <c r="M533" i="19"/>
  <c r="M532" i="19"/>
  <c r="M531" i="19"/>
  <c r="M530" i="19"/>
  <c r="M529" i="19"/>
  <c r="M528" i="19"/>
  <c r="M527" i="19"/>
  <c r="M526" i="19"/>
  <c r="M525" i="19"/>
  <c r="M524" i="19"/>
  <c r="M523" i="19"/>
  <c r="M522" i="19"/>
  <c r="M521" i="19"/>
  <c r="M520" i="19"/>
  <c r="M519" i="19"/>
  <c r="M518" i="19"/>
  <c r="M517" i="19"/>
  <c r="M516" i="19"/>
  <c r="M515" i="19"/>
  <c r="M514" i="19"/>
  <c r="M513" i="19"/>
  <c r="M512" i="19"/>
  <c r="M511" i="19"/>
  <c r="M510" i="19"/>
  <c r="M509" i="19"/>
  <c r="M508" i="19"/>
  <c r="M507" i="19"/>
  <c r="M506" i="19"/>
  <c r="M505" i="19"/>
  <c r="M504" i="19"/>
  <c r="M503" i="19"/>
  <c r="M502" i="19"/>
  <c r="M501" i="19"/>
  <c r="M500" i="19"/>
  <c r="M499" i="19"/>
  <c r="M498" i="19"/>
  <c r="M497" i="19"/>
  <c r="M496" i="19"/>
  <c r="M495" i="19"/>
  <c r="M494" i="19"/>
  <c r="M493" i="19"/>
  <c r="M492" i="19"/>
  <c r="M491" i="19"/>
  <c r="M490" i="19"/>
  <c r="M489" i="19"/>
  <c r="M488" i="19"/>
  <c r="M487" i="19"/>
  <c r="M486" i="19"/>
  <c r="M485" i="19"/>
  <c r="M484" i="19"/>
  <c r="M483" i="19"/>
  <c r="M482" i="19"/>
  <c r="M481" i="19"/>
  <c r="M480" i="19"/>
  <c r="M479" i="19"/>
  <c r="M478" i="19"/>
  <c r="M477" i="19"/>
  <c r="M476" i="19"/>
  <c r="M475" i="19"/>
  <c r="M474" i="19"/>
  <c r="M473" i="19"/>
  <c r="M472" i="19"/>
  <c r="M471" i="19"/>
  <c r="M470" i="19"/>
  <c r="M469" i="19"/>
  <c r="M468" i="19"/>
  <c r="M467" i="19"/>
  <c r="M466" i="19"/>
  <c r="M465" i="19"/>
  <c r="M464" i="19"/>
  <c r="M463" i="19"/>
  <c r="M462" i="19"/>
  <c r="M461" i="19"/>
  <c r="M460" i="19"/>
  <c r="M459" i="19"/>
  <c r="M458" i="19"/>
  <c r="M457" i="19"/>
  <c r="M456" i="19"/>
  <c r="M455" i="19"/>
  <c r="M454" i="19"/>
  <c r="M453" i="19"/>
  <c r="M452" i="19"/>
  <c r="M451" i="19"/>
  <c r="M450" i="19"/>
  <c r="M449" i="19"/>
  <c r="M448" i="19"/>
  <c r="M447" i="19"/>
  <c r="M446" i="19"/>
  <c r="M445" i="19"/>
  <c r="M444" i="19"/>
  <c r="M443" i="19"/>
  <c r="M442" i="19"/>
  <c r="M441" i="19"/>
  <c r="M440" i="19"/>
  <c r="M439" i="19"/>
  <c r="M438" i="19"/>
  <c r="M437" i="19"/>
  <c r="M436" i="19"/>
  <c r="M435" i="19"/>
  <c r="M434" i="19"/>
  <c r="M433" i="19"/>
  <c r="M432" i="19"/>
  <c r="M431" i="19"/>
  <c r="M430" i="19"/>
  <c r="M429" i="19"/>
  <c r="M428" i="19"/>
  <c r="M427" i="19"/>
  <c r="M426" i="19"/>
  <c r="M425" i="19"/>
  <c r="M424" i="19"/>
  <c r="M423" i="19"/>
  <c r="M422" i="19"/>
  <c r="M421" i="19"/>
  <c r="M420" i="19"/>
  <c r="M419" i="19"/>
  <c r="M418" i="19"/>
  <c r="M417" i="19"/>
  <c r="M416" i="19"/>
  <c r="M415" i="19"/>
  <c r="M414" i="19"/>
  <c r="M413" i="19"/>
  <c r="M412" i="19"/>
  <c r="M411" i="19"/>
  <c r="M410" i="19"/>
  <c r="M409" i="19"/>
  <c r="M408" i="19"/>
  <c r="M407" i="19"/>
  <c r="M406" i="19"/>
  <c r="M405" i="19"/>
  <c r="M404" i="19"/>
  <c r="M403" i="19"/>
  <c r="M402" i="19"/>
  <c r="M401" i="19"/>
  <c r="M400" i="19"/>
  <c r="M399" i="19"/>
  <c r="M398" i="19"/>
  <c r="M397" i="19"/>
  <c r="M396" i="19"/>
  <c r="M395" i="19"/>
  <c r="M394" i="19"/>
  <c r="M393" i="19"/>
  <c r="M392" i="19"/>
  <c r="M391" i="19"/>
  <c r="M390" i="19"/>
  <c r="M389" i="19"/>
  <c r="M388" i="19"/>
  <c r="M387" i="19"/>
  <c r="M386" i="19"/>
  <c r="M385" i="19"/>
  <c r="M384" i="19"/>
  <c r="M383" i="19"/>
  <c r="M382" i="19"/>
  <c r="M381" i="19"/>
  <c r="M380" i="19"/>
  <c r="M379" i="19"/>
  <c r="M378" i="19"/>
  <c r="M377" i="19"/>
  <c r="M376" i="19"/>
  <c r="M375" i="19"/>
  <c r="M374" i="19"/>
  <c r="M373" i="19"/>
  <c r="M372" i="19"/>
  <c r="M371" i="19"/>
  <c r="M370" i="19"/>
  <c r="M369" i="19"/>
  <c r="M368" i="19"/>
  <c r="M367" i="19"/>
  <c r="M366" i="19"/>
  <c r="M365" i="19"/>
  <c r="M364" i="19"/>
  <c r="M363" i="19"/>
  <c r="M362" i="19"/>
  <c r="M361" i="19"/>
  <c r="M360" i="19"/>
  <c r="I8" i="19"/>
  <c r="H8" i="19"/>
  <c r="K5" i="19"/>
  <c r="J5" i="19"/>
  <c r="I5" i="19"/>
  <c r="H5" i="19"/>
  <c r="M37" i="10" l="1"/>
  <c r="K38" i="10" s="1"/>
  <c r="M25" i="10"/>
  <c r="K26" i="10" s="1"/>
  <c r="K29" i="10" s="1"/>
  <c r="K14" i="10"/>
  <c r="K17" i="10" s="1"/>
  <c r="M13" i="10"/>
  <c r="D40" i="9"/>
  <c r="H38" i="9"/>
  <c r="F39" i="9" s="1"/>
  <c r="D28" i="9"/>
  <c r="H26" i="9"/>
  <c r="F27" i="9" s="1"/>
  <c r="D15" i="9"/>
  <c r="H13" i="9"/>
  <c r="F14" i="9" s="1"/>
  <c r="B8" i="8"/>
  <c r="O7" i="11"/>
  <c r="I14" i="10"/>
  <c r="I38" i="10"/>
  <c r="D37" i="9"/>
  <c r="I26" i="10"/>
  <c r="D12" i="9"/>
  <c r="O6" i="11"/>
  <c r="I6" i="10"/>
  <c r="D38" i="9"/>
  <c r="N7" i="11"/>
  <c r="I7" i="10"/>
  <c r="D26" i="9"/>
  <c r="N6" i="11"/>
  <c r="I8" i="10"/>
  <c r="D13" i="9"/>
  <c r="D25" i="9"/>
  <c r="I37" i="10" l="1"/>
  <c r="I13" i="10"/>
  <c r="I25" i="10"/>
  <c r="M38" i="10"/>
  <c r="M41" i="10" s="1"/>
  <c r="K41" i="10"/>
  <c r="M14" i="10"/>
  <c r="M17" i="10" s="1"/>
  <c r="M26" i="10"/>
  <c r="M29" i="10" s="1"/>
  <c r="D29" i="9"/>
  <c r="F29" i="9" s="1"/>
  <c r="D16" i="9"/>
  <c r="F16" i="9" s="1"/>
  <c r="D41" i="9"/>
  <c r="F41" i="9" s="1"/>
  <c r="F17" i="9"/>
  <c r="H14" i="9"/>
  <c r="H17" i="9" s="1"/>
  <c r="H39" i="9"/>
  <c r="H42" i="9" s="1"/>
  <c r="F42" i="9"/>
  <c r="H27" i="9"/>
  <c r="H30" i="9" s="1"/>
  <c r="F30" i="9"/>
  <c r="I16" i="10" l="1"/>
  <c r="K16" i="10" s="1"/>
  <c r="I28" i="10"/>
  <c r="M28" i="10" s="1"/>
  <c r="K28" i="10"/>
  <c r="I40" i="10"/>
  <c r="M40" i="10" s="1"/>
  <c r="H16" i="9"/>
  <c r="J16" i="9" s="1"/>
  <c r="C19" i="9" s="1"/>
  <c r="H29" i="9"/>
  <c r="J29" i="9" s="1"/>
  <c r="C32" i="9" s="1"/>
  <c r="H41" i="9"/>
  <c r="J41" i="9" s="1"/>
  <c r="C44" i="9" s="1"/>
  <c r="E31" i="10" l="1"/>
  <c r="C31" i="9"/>
  <c r="M16" i="10"/>
  <c r="E19" i="10" s="1"/>
  <c r="O16" i="10"/>
  <c r="C20" i="10" s="1"/>
  <c r="K40" i="10"/>
  <c r="E43" i="10" s="1"/>
  <c r="O28" i="10"/>
  <c r="C32" i="10" s="1"/>
  <c r="C43" i="9"/>
  <c r="C18" i="9"/>
  <c r="O40" i="10" l="1"/>
  <c r="C44" i="10" s="1"/>
</calcChain>
</file>

<file path=xl/comments1.xml><?xml version="1.0" encoding="utf-8"?>
<comments xmlns="http://schemas.openxmlformats.org/spreadsheetml/2006/main">
  <authors>
    <author>Kristie White</author>
  </authors>
  <commentList>
    <comment ref="A320" authorId="0" shapeId="0">
      <text>
        <r>
          <rPr>
            <sz val="9"/>
            <color indexed="81"/>
            <rFont val="Tahoma"/>
            <family val="2"/>
          </rPr>
          <t xml:space="preserve">Removed Addresses beginning with 0
</t>
        </r>
      </text>
    </comment>
    <comment ref="A329" authorId="0" shapeId="0">
      <text>
        <r>
          <rPr>
            <sz val="9"/>
            <color indexed="81"/>
            <rFont val="Tahoma"/>
            <family val="2"/>
          </rPr>
          <t xml:space="preserve">Removed Unincorporated from City
</t>
        </r>
      </text>
    </comment>
    <comment ref="A334" authorId="0" shapeId="0">
      <text>
        <r>
          <rPr>
            <sz val="9"/>
            <color indexed="81"/>
            <rFont val="Tahoma"/>
            <family val="2"/>
          </rPr>
          <t xml:space="preserve">Removed all zipcodes that are not 63011, 63017, 63123
</t>
        </r>
      </text>
    </comment>
    <comment ref="A341" authorId="0" shapeId="0">
      <text>
        <r>
          <rPr>
            <sz val="9"/>
            <color indexed="81"/>
            <rFont val="Tahoma"/>
            <family val="2"/>
          </rPr>
          <t xml:space="preserve">Removed 0 Beds
</t>
        </r>
      </text>
    </comment>
    <comment ref="A345" authorId="0" shapeId="0">
      <text>
        <r>
          <rPr>
            <sz val="9"/>
            <color indexed="81"/>
            <rFont val="Tahoma"/>
            <family val="2"/>
          </rPr>
          <t xml:space="preserve">Removed Bath counts over 7
</t>
        </r>
      </text>
    </comment>
    <comment ref="A350" authorId="0" shapeId="0">
      <text>
        <r>
          <rPr>
            <sz val="9"/>
            <color indexed="81"/>
            <rFont val="Tahoma"/>
            <family val="2"/>
          </rPr>
          <t xml:space="preserve">Removed blank SqFt
</t>
        </r>
      </text>
    </comment>
    <comment ref="A381" authorId="0" shapeId="0">
      <text>
        <r>
          <rPr>
            <sz val="9"/>
            <color indexed="81"/>
            <rFont val="Tahoma"/>
            <family val="2"/>
          </rPr>
          <t xml:space="preserve">Removed extremely large and blank Lot Sizes
</t>
        </r>
      </text>
    </comment>
    <comment ref="A397" authorId="0" shapeId="0">
      <text>
        <r>
          <rPr>
            <sz val="9"/>
            <color indexed="81"/>
            <rFont val="Tahoma"/>
            <family val="2"/>
          </rPr>
          <t xml:space="preserve">Removed Parking Spots over 5
</t>
        </r>
      </text>
    </comment>
  </commentList>
</comments>
</file>

<file path=xl/connections.xml><?xml version="1.0" encoding="utf-8"?>
<connections xmlns="http://schemas.openxmlformats.org/spreadsheetml/2006/main">
  <connection id="1" name="redfin_2016-06-25-04-42-46_results" type="6" refreshedVersion="5" background="1" saveData="1">
    <textPr codePage="437" sourceFile="C:\Users\Rich\Downloads\redfin_2016-06-25-04-42-46_results.csv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dfin_2016-06-25-04-43-23_results" type="6" refreshedVersion="5" background="1" saveData="1">
    <textPr codePage="437" sourceFile="C:\Users\Rich\Downloads\redfin_2016-06-25-04-43-23_results.csv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dfin_2016-06-25-04-43-44_results" type="6" refreshedVersion="5" background="1" saveData="1">
    <textPr codePage="437" sourceFile="C:\Users\Rich\Downloads\redfin_2016-06-25-04-43-44_results.csv" tab="0" comma="1">
      <textFields count="3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<sst xmlns="http://schemas.openxmlformats.org/spreadsheetml/2006/main" count="16205" uniqueCount="1226">
  <si>
    <t>SALE TYPE</t>
  </si>
  <si>
    <t>HOME TYPE</t>
  </si>
  <si>
    <t>ADDRESS</t>
  </si>
  <si>
    <t>CITY</t>
  </si>
  <si>
    <t>STATE</t>
  </si>
  <si>
    <t>ZIP</t>
  </si>
  <si>
    <t>LIST PRICE</t>
  </si>
  <si>
    <t>BEDS</t>
  </si>
  <si>
    <t>BATHS</t>
  </si>
  <si>
    <t>LOCATION</t>
  </si>
  <si>
    <t>SQFT</t>
  </si>
  <si>
    <t>LOT SIZE</t>
  </si>
  <si>
    <t>YEAR BUILT</t>
  </si>
  <si>
    <t>PARKING SPOTS</t>
  </si>
  <si>
    <t>PARKING TYPE</t>
  </si>
  <si>
    <t>DAYS ON MARKET</t>
  </si>
  <si>
    <t>STATUS</t>
  </si>
  <si>
    <t>NEXT OPEN HOUSE DATE</t>
  </si>
  <si>
    <t>NEXT OPEN HOUSE START TIME</t>
  </si>
  <si>
    <t>NEXT OPEN HOUSE END TIME</t>
  </si>
  <si>
    <t>RECENT REDUCTION DATE</t>
  </si>
  <si>
    <t>ORIGINAL LIST PRICE</t>
  </si>
  <si>
    <t>LAST SALE DATE</t>
  </si>
  <si>
    <t>LAST SALE PRICE</t>
  </si>
  <si>
    <t>URL (SEE http://www.redfin.com/buy-a-home/comparative-market-analysis FOR INFO ON PRICING)</t>
  </si>
  <si>
    <t>SOURCE</t>
  </si>
  <si>
    <t>LISTING ID</t>
  </si>
  <si>
    <t>ORIGINAL SOURCE</t>
  </si>
  <si>
    <t>FAVORITE</t>
  </si>
  <si>
    <t>INTERESTED</t>
  </si>
  <si>
    <t>LATITUDE</t>
  </si>
  <si>
    <t>LONGITUDE</t>
  </si>
  <si>
    <t>IS SHORT SALE</t>
  </si>
  <si>
    <t>MLS Listing</t>
  </si>
  <si>
    <t>Single Family Residential</t>
  </si>
  <si>
    <t>16263 Fullerton Meadows Dr</t>
  </si>
  <si>
    <t>Ballwin</t>
  </si>
  <si>
    <t>MO</t>
  </si>
  <si>
    <t>Lafayette</t>
  </si>
  <si>
    <t>Garage</t>
  </si>
  <si>
    <t>Active</t>
  </si>
  <si>
    <t>http://www.redfin.com/MO/Ballwin/16263-Fullerton-Meadows-Dr-63011/home/93537359</t>
  </si>
  <si>
    <t>Mid America Realty Information Service</t>
  </si>
  <si>
    <t>Dielmann Sotheby's Intl Realty</t>
  </si>
  <si>
    <t>N</t>
  </si>
  <si>
    <t>Y</t>
  </si>
  <si>
    <t>515 Clayworth Dr</t>
  </si>
  <si>
    <t>Parkway West</t>
  </si>
  <si>
    <t>http://www.redfin.com/MO/Ballwin/515-Clayworth-Dr-63011/home/93517178</t>
  </si>
  <si>
    <t>Coldwell Banker Gundaker</t>
  </si>
  <si>
    <t>920 Baintree Ln</t>
  </si>
  <si>
    <t>http://www.redfin.com/MO/Ballwin/920-Baintree-Ln-63011/home/93627265</t>
  </si>
  <si>
    <t>Berkshire Hathaway Select</t>
  </si>
  <si>
    <t>1224 Havenhurst Rd</t>
  </si>
  <si>
    <t>http://www.redfin.com/MO/Ballwin/1224-Havenhurst-Rd-63011/home/93517533</t>
  </si>
  <si>
    <t>Custom Service Realty, LLC</t>
  </si>
  <si>
    <t>527 Lering Ct</t>
  </si>
  <si>
    <t>Marquette</t>
  </si>
  <si>
    <t>http://www.redfin.com/MO/Ballwin/527-Lering-Ct-63011/home/93521460</t>
  </si>
  <si>
    <t>Coldwell Banker Premier Group</t>
  </si>
  <si>
    <t>510 Lering Ct</t>
  </si>
  <si>
    <t>http://www.redfin.com/MO/Ballwin/510-Lering-Ct-63011/home/62749564</t>
  </si>
  <si>
    <t>707 Clayworth Dr</t>
  </si>
  <si>
    <t>http://www.redfin.com/MO/Ballwin/707-Clayworth-Dr-63011/home/93502574</t>
  </si>
  <si>
    <t>RE/MAX Suburban</t>
  </si>
  <si>
    <t>1014 Polo Downs</t>
  </si>
  <si>
    <t>Chesterfield</t>
  </si>
  <si>
    <t>http://www.redfin.com/MO/Chesterfield/1014-Polo-Downs-Dr-63017/home/93492348</t>
  </si>
  <si>
    <t>Berkshire Hathaway Alliance</t>
  </si>
  <si>
    <t>Condo/Coop</t>
  </si>
  <si>
    <t>1261 Clarkson #1261</t>
  </si>
  <si>
    <t>Ellisville</t>
  </si>
  <si>
    <t>http://www.redfin.com/MO/Ellisville/Unknown-63011/unit-1261/home/108115959</t>
  </si>
  <si>
    <t>Worth Clark Realty</t>
  </si>
  <si>
    <t>16460 Birch Forest Dr</t>
  </si>
  <si>
    <t>Wildwood</t>
  </si>
  <si>
    <t>http://www.redfin.com/MO/Ballwin/16460-Birch-Forest-Dr-63011/home/93538714</t>
  </si>
  <si>
    <t>11 Sunny Glen Ct</t>
  </si>
  <si>
    <t>Rockwood Summit</t>
  </si>
  <si>
    <t>http://www.redfin.com/MO/Ellisville/11-Sunny-Glen-Ct-63011/home/93537580</t>
  </si>
  <si>
    <t>Vacant Land</t>
  </si>
  <si>
    <t>2069 S Mason Rd</t>
  </si>
  <si>
    <t>St Louis</t>
  </si>
  <si>
    <t>http://www.redfin.com/MO/St-Louis/2069-S-Mason-Rd-63131/home/107958987</t>
  </si>
  <si>
    <t>Tom Shaw, REALTORS</t>
  </si>
  <si>
    <t>817 Hollyridge Dr</t>
  </si>
  <si>
    <t>http://www.redfin.com/MO/Ballwin/817-Hollyridge-Dr-63011/home/62739667</t>
  </si>
  <si>
    <t>Avenue Real Estate Group</t>
  </si>
  <si>
    <t>1746 Timber Ridge Ests</t>
  </si>
  <si>
    <t>http://www.redfin.com/MO/Ballwin/1746-Timber-Ridge-Estates-Dr-63011/home/93521592</t>
  </si>
  <si>
    <t>803 Heatherhaven</t>
  </si>
  <si>
    <t>http://www.redfin.com/MO/Ballwin/803-Heatherhaven-Dr-63011/home/62757389</t>
  </si>
  <si>
    <t>141 Holloway Rd</t>
  </si>
  <si>
    <t>http://www.redfin.com/MO/Ballwin/141-Holloway-Rd-63011/home/93519759</t>
  </si>
  <si>
    <t>636 Strecker Rd</t>
  </si>
  <si>
    <t>http://www.redfin.com/MO/Ballwin/636-Strecker-Rd-63011/home/93507143</t>
  </si>
  <si>
    <t>1207 Rivoli Dr</t>
  </si>
  <si>
    <t>http://www.redfin.com/MO/Ballwin/1207-Rivoli-Dr-63011/home/93517299</t>
  </si>
  <si>
    <t>16631 Evergreen Forest Dr</t>
  </si>
  <si>
    <t>http://www.redfin.com/MO/Ballwin/16631-Evergreen-Forest-Dr-63011/home/88675816</t>
  </si>
  <si>
    <t>317 Carmel Woods Dr #317</t>
  </si>
  <si>
    <t>http://www.redfin.com/MO/Ellisville/317-Carmel-Woods-Dr-63021/unit-317/home/107341639</t>
  </si>
  <si>
    <t>RE/MAX Properties West</t>
  </si>
  <si>
    <t>1021 Dutch Mill Dr</t>
  </si>
  <si>
    <t>http://www.redfin.com/MO/Ballwin/1021-Dutch-Mill-Dr-63011/home/93503146</t>
  </si>
  <si>
    <t>1073 Camargo Dr</t>
  </si>
  <si>
    <t>http://www.redfin.com/MO/Ballwin/1073-Camargo-Dr-63011/home/93506452</t>
  </si>
  <si>
    <t>428 Sundowner Ridge Ct</t>
  </si>
  <si>
    <t>http://www.redfin.com/MO/Ballwin/428-Sundowner-Ridge-Ct-63011/home/93522798</t>
  </si>
  <si>
    <t>299 Meadowbrook Country Club Dr</t>
  </si>
  <si>
    <t>http://www.redfin.com/MO/Ballwin/299-Meadowbrook-Country-Club-Dr-63011/home/106433354</t>
  </si>
  <si>
    <t>Red Key Realty St. Louis</t>
  </si>
  <si>
    <t>323 Turnberry Place Dr</t>
  </si>
  <si>
    <t>http://www.redfin.com/MO/Ballwin/323-Turnberry-Place-Dr-63011/home/93522438</t>
  </si>
  <si>
    <t>219 Whiteacre Ct</t>
  </si>
  <si>
    <t>http://www.redfin.com/MO/Ballwin/219-Whiteacre-Ct-63011/home/106427871</t>
  </si>
  <si>
    <t>McKelvey Homes Realty, LLC</t>
  </si>
  <si>
    <t>400 Brooktree Dr</t>
  </si>
  <si>
    <t>http://www.redfin.com/MO/Ballwin/400-Brooktree-Dr-63011/home/62731356</t>
  </si>
  <si>
    <t>4 Timber Ridge Ests</t>
  </si>
  <si>
    <t>Pacific</t>
  </si>
  <si>
    <t>Pacific/Meramec R-3</t>
  </si>
  <si>
    <t>http://www.redfin.com/MO/Pacific/4-Timber-Ridge-Ests-63069/home/106216147</t>
  </si>
  <si>
    <t>519 Ranch</t>
  </si>
  <si>
    <t>http://www.redfin.com/MO/Ballwin/519-Ranch-Dr-63011/home/93518754</t>
  </si>
  <si>
    <t>Century 21 Fortune Realty</t>
  </si>
  <si>
    <t>1028 Kehrs Mill Rd #1</t>
  </si>
  <si>
    <t>http://www.redfin.com/MO/Ballwin/1028-Kehrs-Mill-Rd-63011/unit-1/home/93505177</t>
  </si>
  <si>
    <t>411 Sunnyslope Dr</t>
  </si>
  <si>
    <t>http://www.redfin.com/MO/Ballwin/411-Sunnyslope-Dr-63011/home/93520250</t>
  </si>
  <si>
    <t>2 Courtway Pl</t>
  </si>
  <si>
    <t>http://www.redfin.com/MO/Ballwin/2-Courtway-Pl-63011/home/93504790</t>
  </si>
  <si>
    <t>1607 Strecker Pnes</t>
  </si>
  <si>
    <t>http://www.redfin.com/MO/Ballwin/1607-Strecker-Pines-Ct-63011/home/93521808</t>
  </si>
  <si>
    <t>Malik Properties LLC</t>
  </si>
  <si>
    <t>355 Champion Way Tbb Unit 2B</t>
  </si>
  <si>
    <t>http://www.redfin.com/MO/Ballwin/355-Champion-Way-Tbb-Unknown/unit-2B/home/106173825</t>
  </si>
  <si>
    <t>323 Cherry Hill Dr</t>
  </si>
  <si>
    <t>http://www.redfin.com/MO/Ellisville/323-Cherry-Hill-Dr-63011/home/93521431</t>
  </si>
  <si>
    <t>351 Champion Way Tbb Unit 2A</t>
  </si>
  <si>
    <t>http://www.redfin.com/MO/Ballwin/351-Champion-Way-Tbb-Unknown/unit-2A/home/106172169</t>
  </si>
  <si>
    <t>363 Champion Way Unit 3B</t>
  </si>
  <si>
    <t>http://www.redfin.com/MO/Ballwin/363-Champion-Way-DR-63011/unit-3B/home/79108834</t>
  </si>
  <si>
    <t>1015 Spinoza</t>
  </si>
  <si>
    <t>http://www.redfin.com/MO/Ballwin/1015-Spinoza-Pl-63011/home/93502765</t>
  </si>
  <si>
    <t>BuySelf, Inc</t>
  </si>
  <si>
    <t>2513 Forest Leaf Pkwy</t>
  </si>
  <si>
    <t>http://www.redfin.com/MO/Ballwin/2513-Forest-Leaf-Pkwy-63011/home/93537985</t>
  </si>
  <si>
    <t>507 Prospector Ridge Dr</t>
  </si>
  <si>
    <t>http://www.redfin.com/MO/Ballwin/507-Prospector-Ridge-Dr-63011/home/93521282</t>
  </si>
  <si>
    <t>Assist 2 Sell Advantage</t>
  </si>
  <si>
    <t>1929 Still Crk</t>
  </si>
  <si>
    <t>http://www.redfin.com/MO/Ballwin/1929-Still-Creek-Pass-63011/home/93521173</t>
  </si>
  <si>
    <t>2227 Dartmouth Place Dr</t>
  </si>
  <si>
    <t>http://www.redfin.com/MO/Ballwin/2227-Dartmouth-Place-Dr-63011/home/93522603</t>
  </si>
  <si>
    <t>RE/MAX Results</t>
  </si>
  <si>
    <t>491 Thunderhead Cyn</t>
  </si>
  <si>
    <t>http://www.redfin.com/MO/Ballwin/491-Thunderhead-Canyon-Dr-63011/home/93521358</t>
  </si>
  <si>
    <t>287 Timber Rock Ln</t>
  </si>
  <si>
    <t>http://www.redfin.com/MO/Ballwin/287-Timber-Rock-Ln-63011/home/93521623</t>
  </si>
  <si>
    <t>Assist 2 Sell Sell &amp; Buy Advan</t>
  </si>
  <si>
    <t>16252 Berry View Ct</t>
  </si>
  <si>
    <t>http://www.redfin.com/MO/Ballwin/16252-Berry-View-Ct-63011/home/68527885</t>
  </si>
  <si>
    <t>Sunshine Realty</t>
  </si>
  <si>
    <t>305 Carmel Woods</t>
  </si>
  <si>
    <t>http://www.redfin.com/MO/Ellisville/305-Carmel-Woods-Dr-63021/home/93536408</t>
  </si>
  <si>
    <t>110 Coral Ter #14</t>
  </si>
  <si>
    <t>http://www.redfin.com/MO/Ballwin/110-Coral-Ter-63011/unit-14/home/93535711</t>
  </si>
  <si>
    <t>STL West Realty</t>
  </si>
  <si>
    <t>543 Woodcliff Heights Dr</t>
  </si>
  <si>
    <t>http://www.redfin.com/MO/Ballwin/543-Woodcliff-Heights-Dr-63011/home/93324222</t>
  </si>
  <si>
    <t>Janet McAfee Inc.</t>
  </si>
  <si>
    <t>406 Thunderhead Canyon Dr</t>
  </si>
  <si>
    <t>http://www.redfin.com/MO/Ballwin/406-Thunderhead-Canyon-Dr-63011/home/93521240</t>
  </si>
  <si>
    <t>16882 Paradise Peak Cir</t>
  </si>
  <si>
    <t>http://www.redfin.com/MO/Ballwin/16882-Paradise-Peak-Cir-63011/home/62728605</t>
  </si>
  <si>
    <t>2446 Indian Tree</t>
  </si>
  <si>
    <t>Glencoe</t>
  </si>
  <si>
    <t>http://www.redfin.com/MO/Wildwood/2446-Indian-Tree-Run-63038/home/93507297</t>
  </si>
  <si>
    <t>113 Strecker Rd</t>
  </si>
  <si>
    <t>http://www.redfin.com/MO/Ellisville/113-Strecker-Rd-63011/home/93521892</t>
  </si>
  <si>
    <t>16507 Birch Forest Dr</t>
  </si>
  <si>
    <t>http://www.redfin.com/MO/Ballwin/16507-Birch-Forest-Dr-63011/home/93538795</t>
  </si>
  <si>
    <t>16505 Forest Pine Dr</t>
  </si>
  <si>
    <t>http://www.redfin.com/MO/Ballwin/16505-Forest-Pine-Dr-63011/home/93538765</t>
  </si>
  <si>
    <t>23 Mar El Ct</t>
  </si>
  <si>
    <t>http://www.redfin.com/MO/Ellisville/23-Mar-El-Ct-63011/home/93520966</t>
  </si>
  <si>
    <t>16432 Baja Ct</t>
  </si>
  <si>
    <t>http://www.redfin.com/MO/Ballwin/16432-Baja-Ct-63011/home/93537026</t>
  </si>
  <si>
    <t>Gerard Realty Group</t>
  </si>
  <si>
    <t>1912 Durango Pass Ct</t>
  </si>
  <si>
    <t>http://www.redfin.com/MO/Ballwin/1912-Durango-Pass-Ct-63011/home/93522283</t>
  </si>
  <si>
    <t>212 Meadowbrook Country Clb</t>
  </si>
  <si>
    <t>http://www.redfin.com/MO/Ballwin/212-Meadowbrook-Country-Club-Ests-63011/home/62697121</t>
  </si>
  <si>
    <t>538 Rolling Gln</t>
  </si>
  <si>
    <t>http://www.redfin.com/MO/Ballwin/538-Rolling-Glen-Ln-63011/home/93521539</t>
  </si>
  <si>
    <t>1933 Larimer Trl</t>
  </si>
  <si>
    <t>http://www.redfin.com/MO/Wildwood/1933-LARIMER-TRL-63011/home/93521160</t>
  </si>
  <si>
    <t>2329 Crimson View Ct</t>
  </si>
  <si>
    <t>http://www.redfin.com/MO/Ellisville/2329-Crimson-View-Ct-63011/home/93537526</t>
  </si>
  <si>
    <t>Keller Williams Realty West</t>
  </si>
  <si>
    <t>271 Churchill Ln</t>
  </si>
  <si>
    <t>http://www.redfin.com/MO/Ballwin/271-Churchill-Ln-63011/home/105507210</t>
  </si>
  <si>
    <t>2412 Himalayan Pass</t>
  </si>
  <si>
    <t>http://www.redfin.com/MO/Ballwin/2412-Himalayan-Pass-63011/home/93536953</t>
  </si>
  <si>
    <t>Circa Properties, Inc.</t>
  </si>
  <si>
    <t>1378 Marsh Ave</t>
  </si>
  <si>
    <t>http://www.redfin.com/MO/Ellisville/1378-Marsh-Ave-63011/home/88912159</t>
  </si>
  <si>
    <t>417 Wildbrier Dr</t>
  </si>
  <si>
    <t>http://www.redfin.com/MO/Ballwin/417-Wildbrier-Dr-63011/home/93503829</t>
  </si>
  <si>
    <t>16834 Westglen Farms Dr</t>
  </si>
  <si>
    <t>http://www.redfin.com/MO/Ballwin/16834-Westglen-Farms-Dr-63011/home/93522496</t>
  </si>
  <si>
    <t>1033 Bridgeport Dr</t>
  </si>
  <si>
    <t>http://www.redfin.com/MO/Ellisville/1033-Bridgeport-Dr-63011/home/93521433</t>
  </si>
  <si>
    <t>416 Oakmont Cir</t>
  </si>
  <si>
    <t>http://www.redfin.com/MO/Ballwin/416-Oakmont-Cir-63011/home/93505799</t>
  </si>
  <si>
    <t>16542 Branchwood Dr</t>
  </si>
  <si>
    <t>http://www.redfin.com/MO/Ballwin/16542-Branch-Wood-Dr-63011/home/93538787</t>
  </si>
  <si>
    <t>487 Sunstone Dr</t>
  </si>
  <si>
    <t>http://www.redfin.com/MO/Ballwin/487-Sunstone-Dr-63011/home/93503880</t>
  </si>
  <si>
    <t>1159 Chavaniac</t>
  </si>
  <si>
    <t>http://www.redfin.com/MO/Ballwin/1159-Chavaniac-Dr-63011/home/93503403</t>
  </si>
  <si>
    <t>267 Churchill Ln</t>
  </si>
  <si>
    <t>http://www.redfin.com/MO/Ballwin/267-Churchill-Ln-63011/home/105444021</t>
  </si>
  <si>
    <t>718 Clayton Corners Dr</t>
  </si>
  <si>
    <t>http://www.redfin.com/MO/Ballwin/718-Clayton-Corners-Dr-63011/home/93322066</t>
  </si>
  <si>
    <t>Keller Williams Realty Chester</t>
  </si>
  <si>
    <t>1306 Rusticview Dr</t>
  </si>
  <si>
    <t>Unincorporated</t>
  </si>
  <si>
    <t>http://www.redfin.com/MO/Ballwin/1306-Rusticview-Dr-63011/home/93503266</t>
  </si>
  <si>
    <t>DR Realty</t>
  </si>
  <si>
    <t>1722 Big Horn Basin</t>
  </si>
  <si>
    <t>http://www.redfin.com/MO/Ballwin/1722-Big-Horn-Basin-Dr-63011/home/62689590</t>
  </si>
  <si>
    <t>Keller Williams Realty STL</t>
  </si>
  <si>
    <t>1608 Strecker Pines Ct</t>
  </si>
  <si>
    <t>http://www.redfin.com/MO/Ballwin/1608-Strecker-Pines-Ct-63011/home/93521879</t>
  </si>
  <si>
    <t>2133 Oak Crest Manor Ln</t>
  </si>
  <si>
    <t>http://www.redfin.com/MO/Ballwin/2133-Oak-Crest-Manor-Ln-63011/home/93522553</t>
  </si>
  <si>
    <t>RE/MAX EDGE</t>
  </si>
  <si>
    <t>247 Carmel Woods Dr</t>
  </si>
  <si>
    <t>http://www.redfin.com/MO/Ellisville/247-Carmel-Woods-Dr-63021/home/93536452</t>
  </si>
  <si>
    <t>497 Thunderhead Cyn</t>
  </si>
  <si>
    <t>http://www.redfin.com/MO/Ballwin/497-Thunderhead-Canyon-Dr-63011/home/93521326</t>
  </si>
  <si>
    <t>530 Spring Meadows Dr</t>
  </si>
  <si>
    <t>http://www.redfin.com/MO/Ballwin/530-Spring-Meadows-Dr-63011/home/93518790</t>
  </si>
  <si>
    <t>RE/MAX Gateway, REALTORS</t>
  </si>
  <si>
    <t>420 Glan Tai Dr</t>
  </si>
  <si>
    <t>http://www.redfin.com/MO/Ballwin/420-Glan-Tai-Dr-63011/home/93518778</t>
  </si>
  <si>
    <t>1555 Englebrook</t>
  </si>
  <si>
    <t>http://www.redfin.com/MO/Ballwin/1555-Englebrook-Dr-63011/home/93521728</t>
  </si>
  <si>
    <t>1621 Bentshire Ct</t>
  </si>
  <si>
    <t>http://www.redfin.com/MO/Ballwin/1621-Bentshire-Ct-63011/home/81817558</t>
  </si>
  <si>
    <t>640 Strecker</t>
  </si>
  <si>
    <t>http://www.redfin.com/MO/Ballwin/640-Strecker-Rd-63011/home/62692117</t>
  </si>
  <si>
    <t>319 Claymont Cove Ct</t>
  </si>
  <si>
    <t>http://www.redfin.com/MO/Ballwin/319-Claymont-Cv-63011/home/93520344</t>
  </si>
  <si>
    <t>16515 Westglen Farms</t>
  </si>
  <si>
    <t>http://www.redfin.com/MO/Ballwin/16515-Westglen-Farms-Dr-63011/home/92217220</t>
  </si>
  <si>
    <t>16659 Highland Smt</t>
  </si>
  <si>
    <t>http://www.redfin.com/MO/Ballwin/16659-Highland-Summit-Dr-63011/home/79235417</t>
  </si>
  <si>
    <t>Weichert, REALTORS</t>
  </si>
  <si>
    <t>356 Meadowbrook Country Clb</t>
  </si>
  <si>
    <t>http://www.redfin.com/MO/Ballwin/356-Meadowbrook-Country-Club-Ests-63011/home/62745177</t>
  </si>
  <si>
    <t>1307 Turtle Cv</t>
  </si>
  <si>
    <t>http://www.redfin.com/MO/Ballwin/1307-Turtle-Cv-63011/home/93517563</t>
  </si>
  <si>
    <t>317 Annondale Ln</t>
  </si>
  <si>
    <t>http://www.redfin.com/MO/Ballwin/317-Annondale-Ln-63011/home/93520565</t>
  </si>
  <si>
    <t>2 Bb Portland @ Marsh</t>
  </si>
  <si>
    <t>http://www.redfin.com/MO/Ellisville/2-Bb-Portland-Marsh-Unknown/home/103988768</t>
  </si>
  <si>
    <t>J.Schmidt Properties, LLC</t>
  </si>
  <si>
    <t>2 Bb Bentley @ Marsh</t>
  </si>
  <si>
    <t>http://www.redfin.com/MO/Ellisville/2-Bb-Bentley-Marsh-Unknown/home/103988564</t>
  </si>
  <si>
    <t>2 Bb Carrington @ Marsh</t>
  </si>
  <si>
    <t>http://www.redfin.com/MO/Ellisville/2-Bb-Carrington-Marsh-Unknown/home/103988563</t>
  </si>
  <si>
    <t>2 Bb Oxford @ Marsh</t>
  </si>
  <si>
    <t>http://www.redfin.com/MO/Ellisville/2-Bb-Oxford-Marsh-Unknown/home/103988562</t>
  </si>
  <si>
    <t>2 Bb Wyndsor @ Marsh</t>
  </si>
  <si>
    <t>http://www.redfin.com/MO/Ellisville/2-Bb-Wyndsor-Marsh-Unknown/home/103988561</t>
  </si>
  <si>
    <t>2 Bb Hampton @ Marsh</t>
  </si>
  <si>
    <t>http://www.redfin.com/MO/Ellisville/2-Bb-Hampton-Marsh-Unknown/home/103988560</t>
  </si>
  <si>
    <t>415 Tamarack</t>
  </si>
  <si>
    <t>http://www.redfin.com/MO/Ballwin/415-Tamarack-Dr-63011/home/93503733</t>
  </si>
  <si>
    <t>Lucerne Properties, LLC</t>
  </si>
  <si>
    <t>215 Strecker</t>
  </si>
  <si>
    <t>http://www.redfin.com/MO/Ballwin/215-Strecker-Rd-63011/home/93521716</t>
  </si>
  <si>
    <t>Route 66, REALTORS</t>
  </si>
  <si>
    <t>531 Woodcliff Heights Dr</t>
  </si>
  <si>
    <t>http://www.redfin.com/MO/Ballwin/531-Woodcliff-Heights-Dr-63011/home/88663310</t>
  </si>
  <si>
    <t>Ranch</t>
  </si>
  <si>
    <t>1919 S Mason</t>
  </si>
  <si>
    <t>Town and Country</t>
  </si>
  <si>
    <t>http://www.redfin.com/MO/St-Louis/1919-S-Mason-Rd-63131/home/62777275</t>
  </si>
  <si>
    <t>0 Trevi Ln</t>
  </si>
  <si>
    <t>http://www.redfin.com/MO/Ellisville/Trevi-Ln-63011/home/105421256</t>
  </si>
  <si>
    <t>0 Fountain Plz</t>
  </si>
  <si>
    <t>http://www.redfin.com/MO/Ellisville/Fountain-Plaza-Dr-63011/home/104481625</t>
  </si>
  <si>
    <t>513 Tenby Ter</t>
  </si>
  <si>
    <t>http://www.redfin.com/MO/Ballwin/513-Tenby-Ter-63011/home/93518933</t>
  </si>
  <si>
    <t>Ark Realty LLC</t>
  </si>
  <si>
    <t>375 Champion Way Dr</t>
  </si>
  <si>
    <t>http://www.redfin.com/MO/Ballwin/375-Champion-Way-Dr-63011/home/87572317</t>
  </si>
  <si>
    <t>1626 Bentshire Ct</t>
  </si>
  <si>
    <t>http://www.redfin.com/MO/Ballwin/1626-Bentshire-Ct-63011/home/66081866</t>
  </si>
  <si>
    <t>494 Brightspur Ln</t>
  </si>
  <si>
    <t>http://www.redfin.com/MO/Ballwin/494-Brightspur-Ln-63011/home/69729163</t>
  </si>
  <si>
    <t>Gladys Manion, Inc.</t>
  </si>
  <si>
    <t>60 Brook Mill Ln</t>
  </si>
  <si>
    <t>http://www.redfin.com/MO/Chesterfield/60-Brook-Mill-Ln-63017/home/93492086</t>
  </si>
  <si>
    <t>323 Calliope Pl</t>
  </si>
  <si>
    <t>Parkway Central</t>
  </si>
  <si>
    <t>http://www.redfin.com/MO/Chesterfield/323-Calliope-Pl-63017/home/93318066</t>
  </si>
  <si>
    <t>14001 Eagle Manor Ct</t>
  </si>
  <si>
    <t>http://www.redfin.com/MO/Chesterfield/14001-Eagle-Manor-Ct-63017/home/93455923</t>
  </si>
  <si>
    <t>712 Forsheer Ct</t>
  </si>
  <si>
    <t>http://www.redfin.com/MO/Chesterfield/712-Forsheer-Ct-63017/home/93505616</t>
  </si>
  <si>
    <t>556 Oak Creek Meadows Ct</t>
  </si>
  <si>
    <t>http://www.redfin.com/MO/Chesterfield/556-Oak-Creek-Meadows-Ct-63017/home/93625887</t>
  </si>
  <si>
    <t>14033 Forest Crest Dr</t>
  </si>
  <si>
    <t>http://www.redfin.com/MO/Chesterfield/14033-Forest-Crest-Dr-63017/home/93466118</t>
  </si>
  <si>
    <t>16304 Bellingham Dr</t>
  </si>
  <si>
    <t>http://www.redfin.com/MO/Chesterfield/16304-Bellingham-Dr-63017/home/93484179</t>
  </si>
  <si>
    <t>15632 Hedgeford</t>
  </si>
  <si>
    <t>http://www.redfin.com/MO/Chesterfield/15632-Hedgeford-Ct-63017/unit-1/home/62712964</t>
  </si>
  <si>
    <t>RE/MAX Select</t>
  </si>
  <si>
    <t>2044 Kentmore Ln</t>
  </si>
  <si>
    <t>http://www.redfin.com/MO/Chesterfield/2044-Kentmore-Ln-63017/unit-31/home/62743191</t>
  </si>
  <si>
    <t>2061 Silverwood Ln</t>
  </si>
  <si>
    <t>http://www.redfin.com/MO/Chesterfield/2061-Silverwood-Ln-63017/home/93493719</t>
  </si>
  <si>
    <t>414 White Pine Ridge Ct</t>
  </si>
  <si>
    <t>http://www.redfin.com/MO/Chesterfield/414-White-Pine-Ridge-Ct-63017/home/93475564</t>
  </si>
  <si>
    <t>747 Savannah Crossing Way</t>
  </si>
  <si>
    <t>http://www.redfin.com/MO/Town-and-Country/747-Savannah-Crossing-Way-63017/home/103205733</t>
  </si>
  <si>
    <t>Keller Williams Southwest</t>
  </si>
  <si>
    <t>2036 Brook Hill Ridge Dr</t>
  </si>
  <si>
    <t>http://www.redfin.com/MO/Chesterfield/2036-Brook-Hill-Ridge-Dr-63017/home/93493021</t>
  </si>
  <si>
    <t>13820 Wellington Mnr</t>
  </si>
  <si>
    <t>http://www.redfin.com/MO/Chesterfield/13820-Wellington-Manor-Ct-63017/home/93492060</t>
  </si>
  <si>
    <t>15728 Hill House</t>
  </si>
  <si>
    <t>http://www.redfin.com/MO/Chesterfield/15728-Hill-House-Rd-63017/home/93506559</t>
  </si>
  <si>
    <t>McAvoy Realty</t>
  </si>
  <si>
    <t>1253 Hidden Oak Rd</t>
  </si>
  <si>
    <t>http://www.redfin.com/MO/Chesterfield/1253-Hidden-Oak-Dr-63017/home/62698072</t>
  </si>
  <si>
    <t>Undisclosed</t>
  </si>
  <si>
    <t>Sign in to see</t>
  </si>
  <si>
    <t>http://www.redfin.com/MO/Chesterfield/Undisclosed-address-63017/home/107601687</t>
  </si>
  <si>
    <t>Red Key Realty West</t>
  </si>
  <si>
    <t>16044 Clarkson Woods</t>
  </si>
  <si>
    <t>http://www.redfin.com/MO/Chesterfield/16044-Clarkson-Woods-Dr-63017/home/93495850</t>
  </si>
  <si>
    <t>92 River Bend Dr</t>
  </si>
  <si>
    <t>http://www.redfin.com/MO/Chesterfield/92-River-Bend-Dr-63017/home/103676037</t>
  </si>
  <si>
    <t>701 Finch Ct Unit F</t>
  </si>
  <si>
    <t>http://www.redfin.com/MO/Chesterfield/701-Finch-Ct-63017/unit-F/home/93325709</t>
  </si>
  <si>
    <t>Realty Exchange</t>
  </si>
  <si>
    <t>14410 White Birch Valley Ln</t>
  </si>
  <si>
    <t>http://www.redfin.com/MO/Chesterfield/14410-White-Birch-Valley-Ln-63017/home/93475501</t>
  </si>
  <si>
    <t>Sweet Home Realty</t>
  </si>
  <si>
    <t>13278 Tall Pine Ct</t>
  </si>
  <si>
    <t>http://www.redfin.com/MO/Chesterfield/13278-Tall-Pine-Ct-63017/home/93481628</t>
  </si>
  <si>
    <t>658 Princeton Gate Dr</t>
  </si>
  <si>
    <t>http://www.redfin.com/MO/Chesterfield/658-Princeton-Gate-Dr-63017/home/93322038</t>
  </si>
  <si>
    <t>15239 Brightfield Manor Dr</t>
  </si>
  <si>
    <t>http://www.redfin.com/MO/Chesterfield/15239-Brightfield-Manor-Dr-63017/home/93626393</t>
  </si>
  <si>
    <t>15374 Squires Way Dr</t>
  </si>
  <si>
    <t>http://www.redfin.com/MO/Chesterfield/15374-Squires-Way-Dr-63017/home/93627337</t>
  </si>
  <si>
    <t>13453 Coliseum Dr Unit E</t>
  </si>
  <si>
    <t>http://www.redfin.com/MO/Chesterfield/13453-Coliseum-Dr-63017/unit-E/home/81571409</t>
  </si>
  <si>
    <t>14118 Woods Mill Cove Dr</t>
  </si>
  <si>
    <t>http://www.redfin.com/MO/Chesterfield/14118-Woods-Mill-Cove-Dr-63017/home/93474503</t>
  </si>
  <si>
    <t>391 Madewood Ln</t>
  </si>
  <si>
    <t>http://www.redfin.com/MO/Chesterfield/391-Madewood-Ln-63017/home/93466178</t>
  </si>
  <si>
    <t>Laura McCarthy- Clayton</t>
  </si>
  <si>
    <t>15023 Baxter Village Ct Unit C</t>
  </si>
  <si>
    <t>http://www.redfin.com/MO/Chesterfield/15023-Baxter-Village-Dr-63017/unit-C/home/93504534</t>
  </si>
  <si>
    <t>Golden Realty, Inc</t>
  </si>
  <si>
    <t>143 Ridgecrest</t>
  </si>
  <si>
    <t>http://www.redfin.com/MO/Chesterfield/143-Ridgecrest-Dr-63017/home/87825860</t>
  </si>
  <si>
    <t>16059 Meadow Oak Dr</t>
  </si>
  <si>
    <t>http://www.redfin.com/MO/Chesterfield/16059-Meadow-Oak-Dr-63017/home/93495893</t>
  </si>
  <si>
    <t>61 White Plains Dr</t>
  </si>
  <si>
    <t>http://www.redfin.com/MO/Chesterfield/61-White-Plains-Dr-63017/home/93475895</t>
  </si>
  <si>
    <t>14836 Long Br</t>
  </si>
  <si>
    <t>http://www.redfin.com/MO/Chesterfield/14836-Long-Branch-Ct-63017/home/62727711</t>
  </si>
  <si>
    <t>William R Leahy Real Estate</t>
  </si>
  <si>
    <t>1733 Stifel Lane Dr</t>
  </si>
  <si>
    <t>http://www.redfin.com/MO/Chesterfield/1733-Stifel-Lane-Dr-63017/home/93492433</t>
  </si>
  <si>
    <t>13032 Pembrooke Valley Ct</t>
  </si>
  <si>
    <t>http://www.redfin.com/MO/St-Louis/13032-Pembrooke-Valley-Ct-63141/home/93481580</t>
  </si>
  <si>
    <t>Elizabeth Real Estate GroupLLC</t>
  </si>
  <si>
    <t>14142 Baywood Villages Dr</t>
  </si>
  <si>
    <t>http://www.redfin.com/MO/Chesterfield/14142-Baywood-Villages-Dr-63017/unit-B/home/62703963</t>
  </si>
  <si>
    <t>2202 Stoneridge Terrace Ct</t>
  </si>
  <si>
    <t>http://www.redfin.com/MO/Chesterfield/2202-Stoneridge-Terrace-Ct-63017/home/93495203</t>
  </si>
  <si>
    <t>14319 Manderleigh Woods Dr</t>
  </si>
  <si>
    <t>http://www.redfin.com/MO/Chesterfield/14319-Manderleigh-Woods-Dr-63017/home/93482601</t>
  </si>
  <si>
    <t>14864 Brook Hill Dr</t>
  </si>
  <si>
    <t>http://www.redfin.com/MO/Chesterfield/14864-Brook-Hill-Dr-63017/home/93492744</t>
  </si>
  <si>
    <t>15901 Eagles Landing Ct</t>
  </si>
  <si>
    <t>http://www.redfin.com/MO/Chesterfield/15901-Eagles-Landing-Ct-63017/home/93506701</t>
  </si>
  <si>
    <t>143 Bellechasse Dr</t>
  </si>
  <si>
    <t>http://www.redfin.com/MO/Chesterfield/143-Bellechasse-Dr-63017/home/93466651</t>
  </si>
  <si>
    <t>24 Upper Conway Ct</t>
  </si>
  <si>
    <t>http://www.redfin.com/MO/Chesterfield/24-Upper-Conway-Ct-63017/home/93317611</t>
  </si>
  <si>
    <t>601 Savannah View Way</t>
  </si>
  <si>
    <t>http://www.redfin.com/MO/Town-and-Country/601-Savannah-View-Way-63017/home/103205734</t>
  </si>
  <si>
    <t>2174 Willow Rdg</t>
  </si>
  <si>
    <t>http://www.redfin.com/MO/Chesterfield/2174-Willow-Ridge-Ln-63017/home/93495285</t>
  </si>
  <si>
    <t>2188 Sycamore Hill Ct</t>
  </si>
  <si>
    <t>http://www.redfin.com/MO/Chesterfield/2188-Sycamore-Hill-Ct-63017/home/93495143</t>
  </si>
  <si>
    <t>14600 Big Timber Ln</t>
  </si>
  <si>
    <t>http://www.redfin.com/MO/Chesterfield/14600-Big-Timber-Ln-63017/home/93482490</t>
  </si>
  <si>
    <t>14300 Conway Meadows Ct #207</t>
  </si>
  <si>
    <t>http://www.redfin.com/MO/Chesterfield/14300-E-Conway-Meadows-Ct-63017/unit-207/home/93483020</t>
  </si>
  <si>
    <t>2332 Wellington Estates Dr</t>
  </si>
  <si>
    <t>http://www.redfin.com/MO/Chesterfield/2332-Wellington-Estates-Dr-63017/home/62673800</t>
  </si>
  <si>
    <t>900 Cabernet Dr</t>
  </si>
  <si>
    <t>http://www.redfin.com/MO/Chesterfield/900-Cabernet-Dr-63017/home/93492058</t>
  </si>
  <si>
    <t>2192 White Lane Dr</t>
  </si>
  <si>
    <t>http://www.redfin.com/MO/Chesterfield/2192-White-Lane-Dr-63017/home/90030035</t>
  </si>
  <si>
    <t>14773 Thornbird Manor Pkwy</t>
  </si>
  <si>
    <t>http://www.redfin.com/MO/Chesterfield/14773-Thornbird-Manor-Pkwy-63017/home/93318122</t>
  </si>
  <si>
    <t>14712 Timberbluff Dr</t>
  </si>
  <si>
    <t>http://www.redfin.com/MO/Chesterfield/14712-Timberbluff-Dr-63017/home/93482478</t>
  </si>
  <si>
    <t>936 Chesterfield Villas Cir</t>
  </si>
  <si>
    <t>http://www.redfin.com/MO/Chesterfield/936-Chesterfield-Villas-Cir-63017/home/93318695</t>
  </si>
  <si>
    <t>Owners.com</t>
  </si>
  <si>
    <t>16225 Lea Oak Dr</t>
  </si>
  <si>
    <t>http://www.redfin.com/MO/Chesterfield/16225-Lea-Oak-Dr-63017/unit-3/home/93483830</t>
  </si>
  <si>
    <t>2400 Clayborn Dr</t>
  </si>
  <si>
    <t>http://www.redfin.com/MO/Chesterfield/2400-Clayborn-Dr-63017/home/93492790</t>
  </si>
  <si>
    <t>YEUNG, REALTORS</t>
  </si>
  <si>
    <t>14367 White Birch Valley Ln</t>
  </si>
  <si>
    <t>http://www.redfin.com/MO/Chesterfield/14367-White-Birch-Valley-Ln-63017/home/93475492</t>
  </si>
  <si>
    <t>RE/MAX ONE</t>
  </si>
  <si>
    <t>15739 Cedarmill Dr</t>
  </si>
  <si>
    <t>http://www.redfin.com/MO/Chesterfield/15739-Cedarmill-Dr-63017/home/93494484</t>
  </si>
  <si>
    <t>29 Ridge Crest Dr</t>
  </si>
  <si>
    <t>http://www.redfin.com/MO/Chesterfield/29-Ridge-Crest-Dr-63017/home/93455607</t>
  </si>
  <si>
    <t>2146 Terrimill Ter</t>
  </si>
  <si>
    <t>http://www.redfin.com/MO/Chesterfield/2146-Terrimill-Ter-63017/home/93505900</t>
  </si>
  <si>
    <t>13700 Clayton Rd</t>
  </si>
  <si>
    <t>http://www.redfin.com/MO/Chesterfield/13700-Clayton-Rd-63017/home/65639673</t>
  </si>
  <si>
    <t>2187 White Ln</t>
  </si>
  <si>
    <t>http://www.redfin.com/MO/Chesterfield/2187-White-Lane-Dr-63017/home/93492895</t>
  </si>
  <si>
    <t>770 Savannah Crossing Way</t>
  </si>
  <si>
    <t>http://www.redfin.com/MO/Town-and-Country/770-Savannah-Crossing-Way-63017/home/62768404</t>
  </si>
  <si>
    <t>743 Savannah Crossing Way</t>
  </si>
  <si>
    <t>http://www.redfin.com/MO/Town-and-Country/743-Savannah-Crossing-Way-63017/home/62767750</t>
  </si>
  <si>
    <t>14779 Thornhill Terrace Dr</t>
  </si>
  <si>
    <t>http://www.redfin.com/MO/Chesterfield/14779-Thornhill-Terrace-Dr-63017/home/93626645</t>
  </si>
  <si>
    <t>1574 Foxham Dr</t>
  </si>
  <si>
    <t>http://www.redfin.com/MO/Chesterfield/1574-Foxham-Dr-63017/home/93482215</t>
  </si>
  <si>
    <t>1040 Tidewater Place Ct</t>
  </si>
  <si>
    <t>http://www.redfin.com/MO/Chesterfield/1040-Tidewater-Place-Ct-63017/home/93492635</t>
  </si>
  <si>
    <t>15631 Summer Lake Dr</t>
  </si>
  <si>
    <t>http://www.redfin.com/MO/Chesterfield/15631-Summer-Lake-Dr-63017/home/93483125</t>
  </si>
  <si>
    <t>1715 Millstream Dr</t>
  </si>
  <si>
    <t>http://www.redfin.com/MO/Chesterfield/1715-Millstream-Dr-63017/home/93505692</t>
  </si>
  <si>
    <t>709 Cross Timbers</t>
  </si>
  <si>
    <t>http://www.redfin.com/MO/Chesterfield/709-Cross-Timbers-Dr-63017/home/62724643</t>
  </si>
  <si>
    <t>Central Properties, LLC</t>
  </si>
  <si>
    <t>15262 Golden Rain</t>
  </si>
  <si>
    <t>http://www.redfin.com/MO/Chesterfield/15262-Golden-Rain-Dr-63017/home/62762968</t>
  </si>
  <si>
    <t>35 Lake Mill Ln</t>
  </si>
  <si>
    <t>http://www.redfin.com/MO/Chesterfield/35-Lake-Mill-Ln-63017/home/93492530</t>
  </si>
  <si>
    <t>14601 Summer Blossom Ln</t>
  </si>
  <si>
    <t>http://www.redfin.com/MO/Chesterfield/14601-Summer-Blossom-Ln-63017/home/93493457</t>
  </si>
  <si>
    <t>15040 Claymont Estates Dr</t>
  </si>
  <si>
    <t>http://www.redfin.com/MO/Chesterfield/15040-Claymont-Estates-Dr-63017/home/87927498</t>
  </si>
  <si>
    <t>1399 Schoettler</t>
  </si>
  <si>
    <t>http://www.redfin.com/MO/Chesterfield/1399-Schoettler-Rd-63017/home/93484391</t>
  </si>
  <si>
    <t>2428 Clayton Pointe Ct</t>
  </si>
  <si>
    <t>http://www.redfin.com/MO/Chesterfield/2428-Clayton-Pointe-Ct-63017/home/62720159</t>
  </si>
  <si>
    <t>14884 Grantley Dr</t>
  </si>
  <si>
    <t>http://www.redfin.com/MO/Chesterfield/14884-Grantley-Dr-63017/home/93482672</t>
  </si>
  <si>
    <t>Joyce Trotter</t>
  </si>
  <si>
    <t>28 Upper Conway Ct</t>
  </si>
  <si>
    <t>http://www.redfin.com/MO/Chesterfield/28-Upper-Conway-Ct-63017/home/93318250</t>
  </si>
  <si>
    <t>15672 Sugarridge Ct</t>
  </si>
  <si>
    <t>http://www.redfin.com/MO/Chesterfield/15672-Sugarridge-Ct-63017/home/93494674</t>
  </si>
  <si>
    <t>2309 Wellington Estates Dr</t>
  </si>
  <si>
    <t>http://www.redfin.com/MO/Chesterfield/2309-Wellington-Estates-Dr-63017/home/93492924</t>
  </si>
  <si>
    <t>2333 Kettington Rd</t>
  </si>
  <si>
    <t>http://www.redfin.com/MO/Chesterfield/2333-Kettington-Rd-63017/home/93505994</t>
  </si>
  <si>
    <t>12372 S Outer Forty Dr</t>
  </si>
  <si>
    <t>http://www.redfin.com/MO/St-Louis/12372-S-Outer-Forty-Rd-63141/home/103947350</t>
  </si>
  <si>
    <t>1519 Woodroyal West Dr</t>
  </si>
  <si>
    <t>http://www.redfin.com/MO/Chesterfield/1519-W-Woodroyal-Dr-63017/home/93482816</t>
  </si>
  <si>
    <t>1 Sir Ryan Ct</t>
  </si>
  <si>
    <t>http://www.redfin.com/MO/Chesterfield/1-Sir-Ryan-Ct-63017/home/93493303</t>
  </si>
  <si>
    <t>128 Lighthorse Dr</t>
  </si>
  <si>
    <t>http://www.redfin.com/MO/Chesterfield/128-Lighthorse-Dr-63017/home/93466719</t>
  </si>
  <si>
    <t>14680 Laketrails Ct</t>
  </si>
  <si>
    <t>http://www.redfin.com/MO/Chesterfield/14680-Laketrails-Ct-63017/home/93466645</t>
  </si>
  <si>
    <t>422 Whitestone Farm Dr</t>
  </si>
  <si>
    <t>http://www.redfin.com/MO/Chesterfield/422-Whitestone-Farm-Dr-63017/home/93626354</t>
  </si>
  <si>
    <t>1926 Grayson Ridge Ct</t>
  </si>
  <si>
    <t>http://www.redfin.com/MO/Chesterfield/1926-Grayson-Ridge-Ct-63017/home/93483190</t>
  </si>
  <si>
    <t>1308 Cherry Glen Ct</t>
  </si>
  <si>
    <t>http://www.redfin.com/MO/Chesterfield/1308-Cherry-Glen-Ct-63017/home/93482633</t>
  </si>
  <si>
    <t>730 Savannah Crossing Way</t>
  </si>
  <si>
    <t>http://www.redfin.com/MO/Town-and-Country/730-Savannah-Crossing-Way-63017/home/105516740</t>
  </si>
  <si>
    <t>K. C. Bailey Realty</t>
  </si>
  <si>
    <t>731 The Hamptons</t>
  </si>
  <si>
    <t>http://www.redfin.com/MO/Chesterfield/731-The-Hamptons-Ln-63017/home/93492564</t>
  </si>
  <si>
    <t>Strait Realty</t>
  </si>
  <si>
    <t>1934 Chesterfield Ridge Cir</t>
  </si>
  <si>
    <t>http://www.redfin.com/MO/Chesterfield/1934-Chesterfield-Ridge-Cir-63017/home/93318346</t>
  </si>
  <si>
    <t>15951 Woodlet Park</t>
  </si>
  <si>
    <t>http://www.redfin.com/MO/Chesterfield/15951-Woodlet-Park-Ct-63017/home/93494275</t>
  </si>
  <si>
    <t>16 West Dr</t>
  </si>
  <si>
    <t>http://www.redfin.com/MO/Chesterfield/16-West-Dr-63017/home/93466770</t>
  </si>
  <si>
    <t>6 Glaizeview Rd</t>
  </si>
  <si>
    <t>http://www.redfin.com/MO/Chesterfield/6-Glaizeview-Rd-63017/home/62775351</t>
  </si>
  <si>
    <t>930 Chesterfield Villas Cir</t>
  </si>
  <si>
    <t>http://www.redfin.com/MO/Chesterfield/930-Chesterfield-Villas-Cir-63017/home/93318697</t>
  </si>
  <si>
    <t>15616 Sugar Lake Ct</t>
  </si>
  <si>
    <t>http://www.redfin.com/MO/Chesterfield/15616-Sugar-Lake-Ct-63017/home/93494908</t>
  </si>
  <si>
    <t>2643 Joyceridge Dr</t>
  </si>
  <si>
    <t>http://www.redfin.com/MO/Chesterfield/2643-Joyceridge-Dr-63017/home/93495193</t>
  </si>
  <si>
    <t>207 Ambridge Ct #302</t>
  </si>
  <si>
    <t>http://www.redfin.com/MO/Chesterfield/207-Ambridge-Ct-63017/unit-302/home/93474095</t>
  </si>
  <si>
    <t>14681 Summer Blossom Ln</t>
  </si>
  <si>
    <t>http://www.redfin.com/MO/Chesterfield/14681-Summer-Blossom-Ln-63017/home/93492943</t>
  </si>
  <si>
    <t>974 Silver Buck</t>
  </si>
  <si>
    <t>http://www.redfin.com/MO/Chesterfield/974-Silver-Buck-63005/home/105435826</t>
  </si>
  <si>
    <t>14067 Westernmill Dr</t>
  </si>
  <si>
    <t>http://www.redfin.com/MO/Chesterfield/14067-Westernmill-Dr-63017/home/93455937</t>
  </si>
  <si>
    <t>2004 Fairway Bnd</t>
  </si>
  <si>
    <t>http://www.redfin.com/MO/Chesterfield/2004-Fairway-Bnd-63017/home/93493708</t>
  </si>
  <si>
    <t>15588 Meadowbrook Circle Ln</t>
  </si>
  <si>
    <t>http://www.redfin.com/MO/Chesterfield/15588-Meadowbrook-Circle-Ln-63017/home/89123614</t>
  </si>
  <si>
    <t>2408 Broadmont Dr</t>
  </si>
  <si>
    <t>http://www.redfin.com/MO/Chesterfield/2408-Broadmont-Dr-63017/unit-2/home/62733649</t>
  </si>
  <si>
    <t>411 Jumper Hill Ct</t>
  </si>
  <si>
    <t>http://www.redfin.com/MO/Chesterfield/411-Jumper-Hill-Ct-63017/home/93482872</t>
  </si>
  <si>
    <t>267 Glen Valley Dr</t>
  </si>
  <si>
    <t>http://www.redfin.com/MO/Chesterfield/267-Glen-Valley-Dr-63017/home/93466033</t>
  </si>
  <si>
    <t>2289 Hill House Rd</t>
  </si>
  <si>
    <t>http://www.redfin.com/MO/Chesterfield/2289-Hill-House-Rd-63017/home/93506516</t>
  </si>
  <si>
    <t>14308 Open Meadow Ct</t>
  </si>
  <si>
    <t>http://www.redfin.com/MO/Chesterfield/14308-Open-Meadow-Ct-E-63017/unit-3/home/93482965</t>
  </si>
  <si>
    <t>MORE, REALTORS</t>
  </si>
  <si>
    <t>1055 Nooning Tree Dr</t>
  </si>
  <si>
    <t>http://www.redfin.com/MO/Chesterfield/1055-Nooning-Tree-Dr-63017/home/93626675</t>
  </si>
  <si>
    <t>1784 Stifel Lane Dr</t>
  </si>
  <si>
    <t>http://www.redfin.com/MO/Chesterfield/1784-Stifel-Lane-Dr-63017/home/93493576</t>
  </si>
  <si>
    <t>14627 Mallard Lake Dr</t>
  </si>
  <si>
    <t>http://www.redfin.com/MO/Chesterfield/14627-Mallard-Lake-Dr-63017/home/93482759</t>
  </si>
  <si>
    <t>GRH, REALTORS</t>
  </si>
  <si>
    <t>2100 Brook Hill Ct</t>
  </si>
  <si>
    <t>http://www.redfin.com/MO/Chesterfield/2100-Brook-Hill-Ct-63017/home/93493051</t>
  </si>
  <si>
    <t>14780 Sugarwood Trl</t>
  </si>
  <si>
    <t>http://www.redfin.com/MO/Chesterfield/14780-Sugarwood-Trail-Dr-63017/home/74832402</t>
  </si>
  <si>
    <t>Laura McCarthy- Town &amp; Country</t>
  </si>
  <si>
    <t>2259 Whitby</t>
  </si>
  <si>
    <t>http://www.redfin.com/MO/Chesterfield/2259-Whitby-Rd-63017/home/93506044</t>
  </si>
  <si>
    <t>Davis Real Estate</t>
  </si>
  <si>
    <t>15302 Braefield Dr</t>
  </si>
  <si>
    <t>http://www.redfin.com/MO/Chesterfield/15302-Braefield-Dr-63017/home/93476253</t>
  </si>
  <si>
    <t>Vogel Realty LLC</t>
  </si>
  <si>
    <t>1041 Speckledwood Manor Ct</t>
  </si>
  <si>
    <t>http://www.redfin.com/MO/Chesterfield/1041-Speckledwood-Manor-Ct-63017/home/93626383</t>
  </si>
  <si>
    <t>1844 Cabinwood Ct</t>
  </si>
  <si>
    <t>http://www.redfin.com/MO/Chesterfield/1844-Cabinwood-Ct-63017/home/93483259</t>
  </si>
  <si>
    <t>Johnson Realty, Inc</t>
  </si>
  <si>
    <t>15587 Cedarmill Dr</t>
  </si>
  <si>
    <t>http://www.redfin.com/MO/Chesterfield/15587-Cedarmill-Dr-63017/home/93483388</t>
  </si>
  <si>
    <t>401 Hunters Hl</t>
  </si>
  <si>
    <t>http://www.redfin.com/MO/Chesterfield/401-Hunters-Hill-Dr-63017/home/93474906</t>
  </si>
  <si>
    <t>1638 Timberlake Manor Pkwy</t>
  </si>
  <si>
    <t>http://www.redfin.com/MO/Chesterfield/1638-Timberlake-Manor-Pkwy-63017/home/93482904</t>
  </si>
  <si>
    <t>Faster House</t>
  </si>
  <si>
    <t>2011 Emerald Crest Ct</t>
  </si>
  <si>
    <t>http://www.redfin.com/MO/Chesterfield/2011-Emerald-Crest-Ct-63017/home/93483673</t>
  </si>
  <si>
    <t>15420 Braefield Dr</t>
  </si>
  <si>
    <t>http://www.redfin.com/MO/Chesterfield/15420-Braefield-Dr-63017/home/93476274</t>
  </si>
  <si>
    <t>14744 Mill Spring Dr</t>
  </si>
  <si>
    <t>http://www.redfin.com/MO/Chesterfield/14744-Mill-Spring-Dr-63017/home/93482368</t>
  </si>
  <si>
    <t>1931 Rustic Oak Rd</t>
  </si>
  <si>
    <t>http://www.redfin.com/MO/Chesterfield/1931-Rustic-Oak-Rd-63017/home/93494349</t>
  </si>
  <si>
    <t>14249 Reelfoot Lake Dr</t>
  </si>
  <si>
    <t>http://www.redfin.com/MO/Chesterfield/14249-Reelfoot-Lake-Dr-63017/home/93475776</t>
  </si>
  <si>
    <t>14836 Brook Hill Dr</t>
  </si>
  <si>
    <t>http://www.redfin.com/MO/Chesterfield/14836-Brook-Hill-Dr-63017/home/93493308</t>
  </si>
  <si>
    <t>673 Pine Cone Ct</t>
  </si>
  <si>
    <t>http://www.redfin.com/MO/Chesterfield/673-Pine-Cone-Ct-63017/home/68493298</t>
  </si>
  <si>
    <t>RE/MAX Gold</t>
  </si>
  <si>
    <t>1623 Chalmers Dr</t>
  </si>
  <si>
    <t>http://www.redfin.com/MO/Chesterfield/1623-Chalmers-Dr-63017/home/93493377</t>
  </si>
  <si>
    <t>578 Eagle Manor Ln</t>
  </si>
  <si>
    <t>http://www.redfin.com/MO/Chesterfield/578-Eagle-Manor-Ln-63017/home/93455917</t>
  </si>
  <si>
    <t>197 River Bend Cir</t>
  </si>
  <si>
    <t>http://www.redfin.com/MO/Chesterfield/197-River-Bend-Cir-63017/home/93455720</t>
  </si>
  <si>
    <t>10 Arrowhead Ests</t>
  </si>
  <si>
    <t>http://www.redfin.com/MO/Chesterfield/10-Arrowhead-Estates-Ln-63017/home/93466788</t>
  </si>
  <si>
    <t>15903 Kettington Rd</t>
  </si>
  <si>
    <t>http://www.redfin.com/MO/Chesterfield/15903-Kettington-Rd-63017/home/93506023</t>
  </si>
  <si>
    <t>442 White Birch Valley Ct</t>
  </si>
  <si>
    <t>http://www.redfin.com/MO/Chesterfield/442-White-Birch-Valley-Ct-63017/home/93475646</t>
  </si>
  <si>
    <t>14620 Summer Blossom Ln</t>
  </si>
  <si>
    <t>http://www.redfin.com/MO/Chesterfield/14620-Summer-Blossom-Ln-63017/home/84944230</t>
  </si>
  <si>
    <t>2320 Picardy Place Dr</t>
  </si>
  <si>
    <t>http://www.redfin.com/MO/Chesterfield/2320-Picardy-Meadow-Ln-63017/home/93624829</t>
  </si>
  <si>
    <t>2113 Chesterfield Pl</t>
  </si>
  <si>
    <t>http://www.redfin.com/MO/Chesterfield/2113-Chesterfield-Pl-63017/home/93495621</t>
  </si>
  <si>
    <t>605 Thunderbird Unit 605A</t>
  </si>
  <si>
    <t>Parkway North</t>
  </si>
  <si>
    <t>http://www.redfin.com/MO/Chesterfield/605-Thunderbird-Ct-63017/unit-605A/home/93326567</t>
  </si>
  <si>
    <t>RP Land Co.</t>
  </si>
  <si>
    <t>1849 Lone Trail Ln</t>
  </si>
  <si>
    <t>http://www.redfin.com/MO/Chesterfield/1849-Lone-Trail-Ln-63017/home/93494365</t>
  </si>
  <si>
    <t>14800 Sugarwood Trl</t>
  </si>
  <si>
    <t>http://www.redfin.com/MO/Chesterfield/14800-Sugarwood-Trail-Dr-63017/home/62693873</t>
  </si>
  <si>
    <t>1982 Chesterfield Ridge Cir</t>
  </si>
  <si>
    <t>http://www.redfin.com/MO/Chesterfield/1982-Chesterfield-Ridge-Cir-63017/home/84248195</t>
  </si>
  <si>
    <t>1014 Devonworth Mnr</t>
  </si>
  <si>
    <t>http://www.redfin.com/MO/Town-and-Country/1014-Devonworth-Manor-Way-63017/home/87566183</t>
  </si>
  <si>
    <t>14736 Thornbird Manor Pkwy</t>
  </si>
  <si>
    <t>http://www.redfin.com/MO/Chesterfield/14736-Thornbird-Manor-Pkwy-63017/home/93318103</t>
  </si>
  <si>
    <t>Lauralei Properties, LLC</t>
  </si>
  <si>
    <t>1056 Polo Downs Dr</t>
  </si>
  <si>
    <t>http://www.redfin.com/MO/Chesterfield/1056-Polo-Downs-Dr-63017/home/93492389</t>
  </si>
  <si>
    <t>15988 Downall Green Dr</t>
  </si>
  <si>
    <t>http://www.redfin.com/MO/Chesterfield/15988-Downall-Green-Dr-63017/home/93506364</t>
  </si>
  <si>
    <t>14798 Greenleaf Valley Dr</t>
  </si>
  <si>
    <t>http://www.redfin.com/MO/Chesterfield/14798-Greenleaf-Valley-Dr-63017/home/79074328</t>
  </si>
  <si>
    <t>8 Sir Ryan</t>
  </si>
  <si>
    <t>http://www.redfin.com/MO/Chesterfield/8-Sir-Ryan-Ct-63017/home/93493301</t>
  </si>
  <si>
    <t>703 Savannah Xing</t>
  </si>
  <si>
    <t>http://www.redfin.com/MO/Town-and-Country/703-Savannah-Crossing-Way-63017/home/102887808</t>
  </si>
  <si>
    <t>0 The Stockton (to Be Built)</t>
  </si>
  <si>
    <t>http://www.redfin.com/MO/Town-and-Country/0-The-Stockton-to-Be-Built-63017/home/66056483</t>
  </si>
  <si>
    <t>0 The Pontiac (to Be Built)</t>
  </si>
  <si>
    <t>http://www.redfin.com/MO/Town-and-Country/0-The-Pontiac-to-Be-Built-63017/home/66056300</t>
  </si>
  <si>
    <t>0 The Weatherford (to Be Built)</t>
  </si>
  <si>
    <t>http://www.redfin.com/MO/Town-and-Country/0-The-Weatherford-to-Be-Built-63017/home/66056116</t>
  </si>
  <si>
    <t>0 The Eden (to Be Built)</t>
  </si>
  <si>
    <t>http://www.redfin.com/MO/Town-and-Country/0-The-Eden-to-Be-Built-63017/home/66055989</t>
  </si>
  <si>
    <t>0 The Finley (to Be Built)</t>
  </si>
  <si>
    <t>http://www.redfin.com/MO/Town-and-Country/0-The-Finley-to-Be-Built-63017/home/66055984</t>
  </si>
  <si>
    <t>99 Shady Valley Dr</t>
  </si>
  <si>
    <t>http://www.redfin.com/MO/Chesterfield/99-Shady-Valley-Dr-63017/home/93455587</t>
  </si>
  <si>
    <t>Keller Williams West Partners</t>
  </si>
  <si>
    <t>605 Thunderbird Ct Unit 605H</t>
  </si>
  <si>
    <t>http://www.redfin.com/MO/Chesterfield/605-Thunderbird-Ct-63017/unit-605H/home/93327558</t>
  </si>
  <si>
    <t>17 Bonhomme Grove Ct</t>
  </si>
  <si>
    <t>http://www.redfin.com/MO/Chesterfield/17-Bonhomme-Grove-Ct-63017/home/62690995</t>
  </si>
  <si>
    <t>14259 Reelfoot Lake Dr</t>
  </si>
  <si>
    <t>http://www.redfin.com/MO/Chesterfield/14259-Reelfoot-Lake-Dr-63017/home/93475774</t>
  </si>
  <si>
    <t>24 Baxter</t>
  </si>
  <si>
    <t>http://www.redfin.com/MO/Chesterfield/24-Baxter-Ln-63017/home/93484175</t>
  </si>
  <si>
    <t>Ellen J. Sandweiss</t>
  </si>
  <si>
    <t>1312 Colony Way Ct</t>
  </si>
  <si>
    <t>http://www.redfin.com/MO/Chesterfield/1312-Colony-Way-Ct-63017/home/93482644</t>
  </si>
  <si>
    <t>121 Seabrook Ct</t>
  </si>
  <si>
    <t>http://www.redfin.com/MO/Chesterfield/121-Seabrook-Ct-63017/home/93625920</t>
  </si>
  <si>
    <t>207 Grand Banks Ct</t>
  </si>
  <si>
    <t>http://www.redfin.com/MO/Chesterfield/207-Grand-Banks-Ct-63017/unit-B/home/62753104</t>
  </si>
  <si>
    <t>West County Realty, LLC</t>
  </si>
  <si>
    <t>5 Monarch Trace Ct #301</t>
  </si>
  <si>
    <t>http://www.redfin.com/MO/Chesterfield/5-Monarch-Trace-Ct-63017/unit-301/home/93323407</t>
  </si>
  <si>
    <t>14885 Olive Blvd</t>
  </si>
  <si>
    <t>http://www.redfin.com/MO/Chesterfield/14885-Olive-Blvd-63017/home/93466491</t>
  </si>
  <si>
    <t>1030 Weidman Rd</t>
  </si>
  <si>
    <t>http://www.redfin.com/MO/Chesterfield/1030-Weidman-Rd-63017/home/62776914</t>
  </si>
  <si>
    <t>971 Kingscove Ct</t>
  </si>
  <si>
    <t>http://www.redfin.com/MO/Chesterfield/971-Kingscove-Ct-63017/home/93492392</t>
  </si>
  <si>
    <t>4 Glaizeview Rd</t>
  </si>
  <si>
    <t>http://www.redfin.com/MO/Chesterfield/4-Glaizeview-Rd-63017/home/85404279</t>
  </si>
  <si>
    <t>14790 Sugarwood Trl</t>
  </si>
  <si>
    <t>http://www.redfin.com/MO/Chesterfield/14790-Sugarwood-Trail-Dr-63017/home/69760636</t>
  </si>
  <si>
    <t>13918 Olive Blvd</t>
  </si>
  <si>
    <t>http://www.redfin.com/MO/Chesterfield/13918-Olive-Blvd-63017/home/62769522</t>
  </si>
  <si>
    <t>Mirowitz R. E. Investments</t>
  </si>
  <si>
    <t>For-Sale-by-Owner Listing</t>
  </si>
  <si>
    <t>1765 Heffington Dr</t>
  </si>
  <si>
    <t>http://www.redfin.com/MO/Chesterfield/1765-Heffington-Dr-63017/home/93484435</t>
  </si>
  <si>
    <t>ForSaleByOwner.com</t>
  </si>
  <si>
    <t>New Construction Plan</t>
  </si>
  <si>
    <t>Chateau</t>
  </si>
  <si>
    <t>Schoettler Grove</t>
  </si>
  <si>
    <t>http://www.redfin.com/MO/Chesterfield/Schoettler-Grove/Chateau/home/105477054</t>
  </si>
  <si>
    <t>Builder Digital eXperience (BDX)</t>
  </si>
  <si>
    <t>Plan-1244915</t>
  </si>
  <si>
    <t>NewHomeSource.com</t>
  </si>
  <si>
    <t>Florence</t>
  </si>
  <si>
    <t>http://www.redfin.com/MO/Chesterfield/Schoettler-Grove/Florence/home/105477053</t>
  </si>
  <si>
    <t>Plan-1244916</t>
  </si>
  <si>
    <t>Provincial</t>
  </si>
  <si>
    <t>http://www.redfin.com/MO/Chesterfield/Schoettler-Grove/Provincial/home/105477052</t>
  </si>
  <si>
    <t>Plan-1244917</t>
  </si>
  <si>
    <t>Riverton</t>
  </si>
  <si>
    <t>The Estates at Town and Country Crossing</t>
  </si>
  <si>
    <t>http://www.redfin.com/MO/Town-and-Country/The-Estates-at-Town-and-Country-Crossing/Riverton/home/102434752</t>
  </si>
  <si>
    <t>Plan-1056884</t>
  </si>
  <si>
    <t>Finley</t>
  </si>
  <si>
    <t>http://www.redfin.com/MO/Town-and-Country/The-Estates-at-Town-and-Country-Crossing/Finley/home/102434750</t>
  </si>
  <si>
    <t>Plan-1056886</t>
  </si>
  <si>
    <t>Weatherford</t>
  </si>
  <si>
    <t>http://www.redfin.com/MO/Town-and-Country/The-Estates-at-Town-and-Country-Crossing/Weatherford/home/102434748</t>
  </si>
  <si>
    <t>Plan-1056887</t>
  </si>
  <si>
    <t>Eden</t>
  </si>
  <si>
    <t>http://www.redfin.com/MO/Town-and-Country/The-Estates-at-Town-and-Country-Crossing/Eden/home/102434747</t>
  </si>
  <si>
    <t>Plan-1056888</t>
  </si>
  <si>
    <t>Pontiac</t>
  </si>
  <si>
    <t>http://www.redfin.com/MO/Town-and-Country/The-Estates-at-Town-and-Country-Crossing/Pontiac/home/102434746</t>
  </si>
  <si>
    <t>Plan-1056889</t>
  </si>
  <si>
    <t>Stockton</t>
  </si>
  <si>
    <t>http://www.redfin.com/MO/Town-and-Country/The-Estates-at-Town-and-Country-Crossing/Stockton/home/102434745</t>
  </si>
  <si>
    <t>Plan-1056890</t>
  </si>
  <si>
    <t>Nantucket II - Estate</t>
  </si>
  <si>
    <t>Chesterton</t>
  </si>
  <si>
    <t>http://www.redfin.com/MO/Chesterfield/Chesterton/Nantucket-II-Estate/home/102430377</t>
  </si>
  <si>
    <t>Plan-1159609</t>
  </si>
  <si>
    <t>Multi-Family (2-4 Unit)</t>
  </si>
  <si>
    <t>4760 Seibert</t>
  </si>
  <si>
    <t>Bayless</t>
  </si>
  <si>
    <t>http://www.redfin.com/MO/St-Louis/4760-Seibert-Ave-63123/home/93556743/maris-16042431</t>
  </si>
  <si>
    <t>Slay Realty, Inc.</t>
  </si>
  <si>
    <t>8617 Virgil Ave</t>
  </si>
  <si>
    <t>Affton</t>
  </si>
  <si>
    <t>http://www.redfin.com/MO/St-Louis/8617-Virgil-Ave-63123/home/93559020/maris-16044384</t>
  </si>
  <si>
    <t>8944 Kidder Ave</t>
  </si>
  <si>
    <t>http://www.redfin.com/MO/Affton/8944-Kidder-Ave-63123/home/93574412</t>
  </si>
  <si>
    <t>The Hermann London Group LLC</t>
  </si>
  <si>
    <t>9720 Wickstrom Ter</t>
  </si>
  <si>
    <t>Lindbergh</t>
  </si>
  <si>
    <t>http://www.redfin.com/MO/St-Louis/9720-Wickstrom-Ter-63123/home/93574011</t>
  </si>
  <si>
    <t>10720 Lavier</t>
  </si>
  <si>
    <t>http://www.redfin.com/MO/St-Louis/10720-Lavier-Ct-63123/home/93583995</t>
  </si>
  <si>
    <t>3728 Carondelet</t>
  </si>
  <si>
    <t>South City</t>
  </si>
  <si>
    <t>http://www.redfin.com/MO/St-Louis/3728-Carondelet-Blvd-63123/home/62727895</t>
  </si>
  <si>
    <t>7240 Mackenzie Rd</t>
  </si>
  <si>
    <t>http://www.redfin.com/MO/St-Louis/7240-MacKenzie-Rd-63123/home/93540263</t>
  </si>
  <si>
    <t>9428 Brenda Ave</t>
  </si>
  <si>
    <t>http://www.redfin.com/MO/Affton/9428-Brenda-Ave-63123/home/93572717</t>
  </si>
  <si>
    <t>Berkshire Hathaway Advantage</t>
  </si>
  <si>
    <t>4501 Tomahawk Dr</t>
  </si>
  <si>
    <t>http://www.redfin.com/MO/St-Louis/4501-Tomahawk-Dr-63123/home/93570630</t>
  </si>
  <si>
    <t>Realty Executives of St. Louis</t>
  </si>
  <si>
    <t>821 Forman Rd</t>
  </si>
  <si>
    <t>http://www.redfin.com/MO/St-Louis/821-Forman-Rd-63123/home/93570485</t>
  </si>
  <si>
    <t>9401 Daisy Ln</t>
  </si>
  <si>
    <t>http://www.redfin.com/MO/Affton/9401-Daisy-Ln-63123/home/93573136</t>
  </si>
  <si>
    <t>4957 Tiemann Ave</t>
  </si>
  <si>
    <t>http://www.redfin.com/MO/St-Louis/4957-Tieman-Ave-63123/home/93557793</t>
  </si>
  <si>
    <t>4409 Fatima</t>
  </si>
  <si>
    <t>http://www.redfin.com/MO/St-Louis/4409-Fatima-Dr-63123/home/93570805</t>
  </si>
  <si>
    <t>Luxemberg Realty</t>
  </si>
  <si>
    <t>7612 General Sheridan</t>
  </si>
  <si>
    <t>http://www.redfin.com/MO/Affton/7612-General-Sheridan-Ln-63123/home/93561402</t>
  </si>
  <si>
    <t>7939 Aldershot</t>
  </si>
  <si>
    <t>http://www.redfin.com/MO/St-Louis/7939-Aldershot-Dr-63123/home/93541200</t>
  </si>
  <si>
    <t>4514 Tomahawk</t>
  </si>
  <si>
    <t>http://www.redfin.com/MO/St-Louis/4514-Tomahawk-Dr-63123/home/93570379</t>
  </si>
  <si>
    <t>9321 Radio Dr</t>
  </si>
  <si>
    <t>http://www.redfin.com/MO/Affton/9321-Radio-Dr-63123/home/93573103</t>
  </si>
  <si>
    <t>231 Clearpoint Ln</t>
  </si>
  <si>
    <t>http://www.redfin.com/MO/St-Louis/231-Clearpoint-Ln-63123/home/93571343</t>
  </si>
  <si>
    <t>4341 Hannover Ct</t>
  </si>
  <si>
    <t>http://www.redfin.com/MO/St-Louis/4341-Hanover-Cts-63123/home/93557501</t>
  </si>
  <si>
    <t>8613 Elgin Ave</t>
  </si>
  <si>
    <t>http://www.redfin.com/MO/Affton/8613-Elgin-Ave-63123/home/93558570</t>
  </si>
  <si>
    <t>11108 Flori Dr</t>
  </si>
  <si>
    <t>Mehlville</t>
  </si>
  <si>
    <t>http://www.redfin.com/MO/St-Louis/11108-Flori-Dr-63123/home/93593797</t>
  </si>
  <si>
    <t>Homecoming Realty, LLC</t>
  </si>
  <si>
    <t>7930 Sunray Ln</t>
  </si>
  <si>
    <t>http://www.redfin.com/MO/St-Louis/7930-Sunray-Ln-63123/home/62695821</t>
  </si>
  <si>
    <t>8612 Neier Ln</t>
  </si>
  <si>
    <t>http://www.redfin.com/MO/Affton/8612-Neier-Ln-63123/home/93558785</t>
  </si>
  <si>
    <t>8507 Lacey Ave</t>
  </si>
  <si>
    <t>http://www.redfin.com/MO/Affton/8507-Lacey-Ave-63123/home/92895340</t>
  </si>
  <si>
    <t>10025 Puttington Dr Unit C</t>
  </si>
  <si>
    <t>http://www.redfin.com/MO/St-Louis/10025-Puttington-Dr-63123/unit-C/home/93585513</t>
  </si>
  <si>
    <t>7923 Birkenhead Dr</t>
  </si>
  <si>
    <t>http://www.redfin.com/MO/St-Louis/7923-Birkenhead-Dr-63123/home/93541217</t>
  </si>
  <si>
    <t>AntroBuy Realty, LLC</t>
  </si>
  <si>
    <t>9755 Newham Dr Unit 10B</t>
  </si>
  <si>
    <t>http://www.redfin.com/MO/Affton/9755-Newham-Dr-63123/unit-10B/home/103181774</t>
  </si>
  <si>
    <t>8706 Holbrook Dr</t>
  </si>
  <si>
    <t>http://www.redfin.com/MO/Affton/8706-Holbrook-Dr-63123/home/93569132</t>
  </si>
  <si>
    <t>RE/MAX Best Choice</t>
  </si>
  <si>
    <t>10348 Meath Dr</t>
  </si>
  <si>
    <t>http://www.redfin.com/MO/St-Louis/10348-Meath-Dr-63123/home/93585032</t>
  </si>
  <si>
    <t>9732 Crayford Unit 5C</t>
  </si>
  <si>
    <t>http://www.redfin.com/MO/Affton/9732-Crayford-Rd-63123/unit-5C/home/93328335</t>
  </si>
  <si>
    <t>10559 Kamping Ln</t>
  </si>
  <si>
    <t>http://www.redfin.com/MO/St-Louis/10559-Kamping-Ln-63123/home/93584846</t>
  </si>
  <si>
    <t>7908 Camelot #4</t>
  </si>
  <si>
    <t>http://www.redfin.com/MO/St-Louis/7908-Camelot-Ln-63123/unit-4/home/93560270</t>
  </si>
  <si>
    <t>Dolan, Realtors</t>
  </si>
  <si>
    <t>9426 Upland Dr</t>
  </si>
  <si>
    <t>http://www.redfin.com/MO/Affton/9426-Upland-Dr-63123/home/87394641</t>
  </si>
  <si>
    <t>St. Louis Property Investments</t>
  </si>
  <si>
    <t>11049 Kohrs</t>
  </si>
  <si>
    <t>http://www.redfin.com/MO/St-Louis/11049-Kohrs-Ln-63123/home/93593865</t>
  </si>
  <si>
    <t>10237 Florinda</t>
  </si>
  <si>
    <t>http://www.redfin.com/MO/St-Louis/10237-Florinda-Dr-63123/home/93584932</t>
  </si>
  <si>
    <t>4764 Hannover Ave</t>
  </si>
  <si>
    <t>http://www.redfin.com/MO/St-Louis/4764-Hanover-Ave-63123/home/93557999</t>
  </si>
  <si>
    <t>St. Louis Realty</t>
  </si>
  <si>
    <t>41 Grantwood Ln</t>
  </si>
  <si>
    <t>http://www.redfin.com/MO/St-Louis/41-Grantwood-Ln-63123/home/93560340</t>
  </si>
  <si>
    <t>4832 Hershey Dr</t>
  </si>
  <si>
    <t>http://www.redfin.com/MO/St-Louis/4832-Hershey-Dr-63123/home/93573603</t>
  </si>
  <si>
    <t>8834 Pardee Rd</t>
  </si>
  <si>
    <t>http://www.redfin.com/MO/St-Louis/8834-Pardee-Rd-63123/home/62690668</t>
  </si>
  <si>
    <t>7850 Adkins Ave</t>
  </si>
  <si>
    <t>http://www.redfin.com/MO/St-Louis/7850-Adkins-Ave-63123/home/93784431</t>
  </si>
  <si>
    <t>7428 Rockwood</t>
  </si>
  <si>
    <t>http://www.redfin.com/MO/Affton/7428-Rockwood-Dr-63123/home/93561385</t>
  </si>
  <si>
    <t>The Road Home Realty</t>
  </si>
  <si>
    <t>5211 Weber Rd</t>
  </si>
  <si>
    <t>http://www.redfin.com/MO/Affton/5211-Weber-Rd-63123/home/93558537</t>
  </si>
  <si>
    <t>The Green House</t>
  </si>
  <si>
    <t>9522 Brenda Ave</t>
  </si>
  <si>
    <t>http://www.redfin.com/MO/Affton/9522-Brenda-Ave-63123/home/93571636</t>
  </si>
  <si>
    <t>8510 Rosemary Ave</t>
  </si>
  <si>
    <t>http://www.redfin.com/MO/Affton/8510-Rosemary-Ave-63123/home/93556637</t>
  </si>
  <si>
    <t>5029 Stellamac</t>
  </si>
  <si>
    <t>http://www.redfin.com/MO/Affton/5029-Stellamac-Dr-63123/home/93558562</t>
  </si>
  <si>
    <t>L.K. Wood Realty Services Inc</t>
  </si>
  <si>
    <t>8700 Neier Ln</t>
  </si>
  <si>
    <t>http://www.redfin.com/MO/Affton/8700-Neier-Ln-63123/home/93558422</t>
  </si>
  <si>
    <t>7236 Rockspring Dr</t>
  </si>
  <si>
    <t>http://www.redfin.com/MO/Affton/7236-Rockspring-Dr-63123/home/93561305</t>
  </si>
  <si>
    <t>7901 Navajoe St</t>
  </si>
  <si>
    <t>http://www.redfin.com/MO/St-Louis/7901-Navajoe-St-63123/home/93539812</t>
  </si>
  <si>
    <t>4763 Hannover Ave</t>
  </si>
  <si>
    <t>http://www.redfin.com/MO/St-Louis/4763-Hanover-Ave-63123/home/62757417</t>
  </si>
  <si>
    <t>9113 Overton</t>
  </si>
  <si>
    <t>http://www.redfin.com/MO/St-Louis/9113-Overton-Dr-63123/home/62694770</t>
  </si>
  <si>
    <t>RE/MAX Premiere Realty</t>
  </si>
  <si>
    <t>8901 Ulysses Ct</t>
  </si>
  <si>
    <t>http://www.redfin.com/MO/St-Louis/8901-Ulysses-Ct-63123/home/93562879</t>
  </si>
  <si>
    <t>4938 Hummelsheim Ave</t>
  </si>
  <si>
    <t>http://www.redfin.com/MO/St-Louis/4938-Hummelsheim-Ave-63123/home/93557886</t>
  </si>
  <si>
    <t>Wood Brothers Realty</t>
  </si>
  <si>
    <t>3849 Primm</t>
  </si>
  <si>
    <t>http://www.redfin.com/MO/St-Louis/3849-Primm-St-63123/home/93712268</t>
  </si>
  <si>
    <t>9055 Radiom</t>
  </si>
  <si>
    <t>http://www.redfin.com/MO/Affton/9055-Radio-Dr-63123/home/107326140</t>
  </si>
  <si>
    <t>Mogul Realty</t>
  </si>
  <si>
    <t>9811 Ione</t>
  </si>
  <si>
    <t>http://www.redfin.com/MO/Affton/9811-Ione-Ln-63123/home/93572181</t>
  </si>
  <si>
    <t>8153 Parkridge Ave</t>
  </si>
  <si>
    <t>http://www.redfin.com/MO/St-Louis/8153-Parkridge-Dr-63123/home/93784786</t>
  </si>
  <si>
    <t>10814 Lavinia</t>
  </si>
  <si>
    <t>http://www.redfin.com/MO/St-Louis/10814-Lavinia-Dr-63123/home/93584004</t>
  </si>
  <si>
    <t>5312 Langley Ave</t>
  </si>
  <si>
    <t>http://www.redfin.com/MO/Affton/5312-Langley-Ave-63123/home/81563812</t>
  </si>
  <si>
    <t>Multi-Family (5+ Unit)</t>
  </si>
  <si>
    <t>6736 Highland House Ct</t>
  </si>
  <si>
    <t>http://www.redfin.com/MO/Affton/6736-Highland-House-Ct-63123/home/93319047</t>
  </si>
  <si>
    <t>7636 Elton</t>
  </si>
  <si>
    <t>http://www.redfin.com/MO/St-Louis/7636-Elton-St-63123/home/93539291</t>
  </si>
  <si>
    <t>9159 Overton Dr</t>
  </si>
  <si>
    <t>http://www.redfin.com/MO/St-Louis/9159-Overton-Dr-63123/home/93573607</t>
  </si>
  <si>
    <t>10503 Lavinia Dr</t>
  </si>
  <si>
    <t>http://www.redfin.com/MO/St-Louis/10503-Lavinia-Dr-63123/home/93584808</t>
  </si>
  <si>
    <t>9520 Mackenzie Circle Dr</t>
  </si>
  <si>
    <t>http://www.redfin.com/MO/Affton/9520-Mackenzie-Circle-Dr-63123/home/93571796</t>
  </si>
  <si>
    <t>Mayer Realty Group</t>
  </si>
  <si>
    <t>10500 Meath</t>
  </si>
  <si>
    <t>http://www.redfin.com/MO/St-Louis/10500-Meath-Dr-63123/home/93584925</t>
  </si>
  <si>
    <t>10841 Arnett Dr</t>
  </si>
  <si>
    <t>http://www.redfin.com/MO/St-Louis/10841-Arnett-Dr-63123/home/75253590</t>
  </si>
  <si>
    <t>10228 Dandridge</t>
  </si>
  <si>
    <t>http://www.redfin.com/MO/St-Louis/10228-Dandridge-Dr-63123/home/93584522</t>
  </si>
  <si>
    <t>4107 Poepping St</t>
  </si>
  <si>
    <t>http://www.redfin.com/MO/St-Louis/4107-Poepping-St-63123/home/93784178</t>
  </si>
  <si>
    <t>3812 Courtois</t>
  </si>
  <si>
    <t>http://www.redfin.com/MO/St-Louis/3812-Courtois-St-63123/home/62724058</t>
  </si>
  <si>
    <t>Lou Realty Group</t>
  </si>
  <si>
    <t>8301 Kammerer Ave</t>
  </si>
  <si>
    <t>http://www.redfin.com/MO/St-Louis/8301-Kammerer-Ave-63123/home/85963179</t>
  </si>
  <si>
    <t>Dream Home Realty Inc</t>
  </si>
  <si>
    <t>7900 La Belle</t>
  </si>
  <si>
    <t>http://www.redfin.com/MO/St-Louis/7900-Labelle-St-63123/home/93539601</t>
  </si>
  <si>
    <t>4938 Heege Rd</t>
  </si>
  <si>
    <t>http://www.redfin.com/MO/St-Louis/4938-Heege-Rd-63123/home/93556923</t>
  </si>
  <si>
    <t>705 Don Ron</t>
  </si>
  <si>
    <t>http://www.redfin.com/MO/St-Louis/705-Donron-Dr-63123/home/62764271</t>
  </si>
  <si>
    <t>7121 Rhodes Ave</t>
  </si>
  <si>
    <t>http://www.redfin.com/MO/St-Louis/7121-Rhodes-Ave-63123/home/93523808</t>
  </si>
  <si>
    <t>15 Vicksburg Cir</t>
  </si>
  <si>
    <t>http://www.redfin.com/MO/St-Louis/15-Vicksburg-Cir-63123/home/62715279</t>
  </si>
  <si>
    <t>9702 Wilderness Battle Dr</t>
  </si>
  <si>
    <t>http://www.redfin.com/MO/St-Louis/9702-Wilderness-Battle-Dr-63123/home/106097005</t>
  </si>
  <si>
    <t>8706 Valcour Ave</t>
  </si>
  <si>
    <t>http://www.redfin.com/MO/Affton/8706-Valcour-Ave-63123/home/93560811</t>
  </si>
  <si>
    <t>9535 Mackenzie Circle Dr</t>
  </si>
  <si>
    <t>http://www.redfin.com/MO/Affton/9535-Mackenzie-Circle-Dr-63123/home/93571715</t>
  </si>
  <si>
    <t>4928 Tiemann Ave</t>
  </si>
  <si>
    <t>http://www.redfin.com/MO/St-Louis/4928-Tieman-Ave-63123/home/74785752</t>
  </si>
  <si>
    <t>7820 Crossmont Dr</t>
  </si>
  <si>
    <t>http://www.redfin.com/MO/St-Louis/7820-Crossmont-Dr-63123/home/93539578</t>
  </si>
  <si>
    <t>10979 Lavinia Dr</t>
  </si>
  <si>
    <t>http://www.redfin.com/MO/St-Louis/10979-Lavinia-Dr-63123/home/93583702</t>
  </si>
  <si>
    <t>9501 Sequoia Ct</t>
  </si>
  <si>
    <t>http://www.redfin.com/MO/Affton/9501-Sequoia-Ct-63123/home/63680668</t>
  </si>
  <si>
    <t>7839 Delmont</t>
  </si>
  <si>
    <t>http://www.redfin.com/MO/St-Louis/7839-Delmont-St-63123/home/93557860</t>
  </si>
  <si>
    <t>4840 Hamburg Ave</t>
  </si>
  <si>
    <t>http://www.redfin.com/MO/St-Louis/4840-Hamburg-Ave-63123/home/93759326</t>
  </si>
  <si>
    <t>9629 Hale</t>
  </si>
  <si>
    <t>http://www.redfin.com/MO/Affton/9629-Hale-Dr-63123/home/93572242</t>
  </si>
  <si>
    <t>9647 Antonette Hls</t>
  </si>
  <si>
    <t>http://www.redfin.com/MO/Affton/9647-Antonette-Hills-Dr-63123/home/93572279</t>
  </si>
  <si>
    <t>4736 Oldenburg Ave</t>
  </si>
  <si>
    <t>http://www.redfin.com/MO/St-Louis/4736-Oldenburg-Ave-63123/home/93557162</t>
  </si>
  <si>
    <t>Top Real Estate Professionals</t>
  </si>
  <si>
    <t>3921 Crosby Dr</t>
  </si>
  <si>
    <t>http://www.redfin.com/MO/St-Louis/3921-Crosby-Dr-63123/home/62726946</t>
  </si>
  <si>
    <t>RE/MAX Realty Cafe</t>
  </si>
  <si>
    <t>4752 Hannover Ave</t>
  </si>
  <si>
    <t>http://www.redfin.com/MO/St-Louis/4752-Hanover-Ave-63123/home/93557875</t>
  </si>
  <si>
    <t>9714 Hale</t>
  </si>
  <si>
    <t>http://www.redfin.com/MO/Affton/9714-Hale-Dr-63123/home/93572213</t>
  </si>
  <si>
    <t>7935 Joel Ave</t>
  </si>
  <si>
    <t>http://www.redfin.com/MO/St-Louis/7935-Joel-Ave-63123/home/93559810</t>
  </si>
  <si>
    <t>10010 Bunker Hill Rd Unit E</t>
  </si>
  <si>
    <t>http://www.redfin.com/MO/Saint-Louis/10010-Bunker-Hill-Dr-63123/unit-E/home/81560177</t>
  </si>
  <si>
    <t>7901 Kingwood St</t>
  </si>
  <si>
    <t>http://www.redfin.com/MO/St-Louis/7901-Kingwood-St-63123/home/93539541</t>
  </si>
  <si>
    <t>10349 Topaz Spring Dr</t>
  </si>
  <si>
    <t>http://www.redfin.com/MO/Affton/10349-Topaz-Spring-Dr-63123/home/93585162</t>
  </si>
  <si>
    <t>9853 Arv Ellen Dr</t>
  </si>
  <si>
    <t>http://www.redfin.com/MO/Affton/9853-Arv-Ellen-Dr-63123/home/93571413</t>
  </si>
  <si>
    <t>9706 Grantview</t>
  </si>
  <si>
    <t>http://www.redfin.com/MO/St-Louis/9706-Grantview-Dr-63123/home/62730637</t>
  </si>
  <si>
    <t>6235 Bixby Ave</t>
  </si>
  <si>
    <t>http://www.redfin.com/MO/Affton/6235-Bixby-Ave-63123/home/93558790</t>
  </si>
  <si>
    <t>7909 Martys</t>
  </si>
  <si>
    <t>Marlborough</t>
  </si>
  <si>
    <t>http://www.redfin.com/MO/Marlborough/7909-Martys-63122/home/105542173</t>
  </si>
  <si>
    <t>Viefhaus &amp; Associates R.E.</t>
  </si>
  <si>
    <t>9509 Reavis Barracks Rd</t>
  </si>
  <si>
    <t>http://www.redfin.com/MO/Affton/9509-Reavis-Barracks-Rd-63123/home/93582837</t>
  </si>
  <si>
    <t>Equity Missouri Confluence</t>
  </si>
  <si>
    <t>4849 Oldenburg Ave</t>
  </si>
  <si>
    <t>http://www.redfin.com/MO/St-Louis/4849-Oldenburg-Ave-63123/home/93558009</t>
  </si>
  <si>
    <t>7137 Rhodes Ave</t>
  </si>
  <si>
    <t>http://www.redfin.com/MO/St-Louis/7137-Rhodes-Ave-63123/home/62752368</t>
  </si>
  <si>
    <t>4816 Reavis Barracks Rd</t>
  </si>
  <si>
    <t>http://www.redfin.com/MO/St-Louis/4816-Reavis-Barracks-Rd-63123/home/93583505</t>
  </si>
  <si>
    <t>Grassmuck Realty, LLC</t>
  </si>
  <si>
    <t>10382 Tiffany Village Cir</t>
  </si>
  <si>
    <t>http://www.redfin.com/MO/Affton/10382-Tiffany-Village-Circle-Dr-63123/home/93628969</t>
  </si>
  <si>
    <t>STL Buy &amp; Sell</t>
  </si>
  <si>
    <t>10616 Brookmere Dr</t>
  </si>
  <si>
    <t>http://www.redfin.com/MO/St-Louis/10616-Brookmere-Dr-63123/home/93573991</t>
  </si>
  <si>
    <t>10902 Southtowne Farms Ct</t>
  </si>
  <si>
    <t>http://www.redfin.com/MO/St-Louis/10902-Southtowne-Farms-Ct-63123/home/93593776</t>
  </si>
  <si>
    <t>http://www.redfin.com/MO/St-Louis/Undisclosed-address-63123/home/105514921</t>
  </si>
  <si>
    <t>Exit Elite Realty</t>
  </si>
  <si>
    <t>7809 Parkwood Dr</t>
  </si>
  <si>
    <t>http://www.redfin.com/MO/St-Louis/7809-Parkwood-Dr-63123/home/93783864</t>
  </si>
  <si>
    <t>Medley &amp; Associates, LLC</t>
  </si>
  <si>
    <t>3801 Tesson Ct</t>
  </si>
  <si>
    <t>http://www.redfin.com/MO/St-Louis/3801-Tesson-Ct-63123/home/62766967</t>
  </si>
  <si>
    <t>5137 Lode Ave</t>
  </si>
  <si>
    <t>http://www.redfin.com/MO/Affton/5137-Lode-Ave-63123/home/63473313</t>
  </si>
  <si>
    <t>4648 Hamburg Ave</t>
  </si>
  <si>
    <t>http://www.redfin.com/MO/St-Louis/4648-Hamburg-Ave-63123/home/93761294</t>
  </si>
  <si>
    <t>6215 Weber Rd</t>
  </si>
  <si>
    <t>http://www.redfin.com/MO/Affton/6215-Weber-Rd-63123/home/79055809</t>
  </si>
  <si>
    <t>9517 Reavis Barracks Rd</t>
  </si>
  <si>
    <t>http://www.redfin.com/MO/Affton/9517-Reavis-Barracks-Rd-63123/home/93582814</t>
  </si>
  <si>
    <t>Griffin Realty and Investments</t>
  </si>
  <si>
    <t>9104 Ione Ln</t>
  </si>
  <si>
    <t>http://www.redfin.com/MO/St-Louis/9104-Ione-Ln-63123/home/93583384</t>
  </si>
  <si>
    <t>7920 Radnor Dr</t>
  </si>
  <si>
    <t>http://www.redfin.com/MO/St-Louis/7920-Radnor-Dr-63123/home/93541313</t>
  </si>
  <si>
    <t>9719 Crayford Rd Unit 2F</t>
  </si>
  <si>
    <t>http://www.redfin.com/MO/Affton/9719-Crayford-Rd-63123/unit-2F/home/93328146</t>
  </si>
  <si>
    <t>10717 Antrill Dr</t>
  </si>
  <si>
    <t>http://www.redfin.com/MO/St-Louis/10717-Antrill-Dr-63123/home/93584504</t>
  </si>
  <si>
    <t>9301 Leona</t>
  </si>
  <si>
    <t>http://www.redfin.com/MO/Affton/9301-Leona-Ct-63123/home/93573108</t>
  </si>
  <si>
    <t>8561 Vasel Ave</t>
  </si>
  <si>
    <t>http://www.redfin.com/MO/Affton/8561-Vasel-Ave-63123/home/93558765</t>
  </si>
  <si>
    <t>9003 Radiom Dr</t>
  </si>
  <si>
    <t>http://www.redfin.com/MO/Affton/9003-Radiom-Dr-63123/home/88836622</t>
  </si>
  <si>
    <t>9759 Brittleigh Ter</t>
  </si>
  <si>
    <t>http://www.redfin.com/MO/St-Louis/9759-Brittleigh-Ter-63123/home/93574057</t>
  </si>
  <si>
    <t>11411 Concord Village Ave</t>
  </si>
  <si>
    <t>http://www.redfin.com/MO/St-Louis/11411-Concord-Village-Ave-63123/home/93583709</t>
  </si>
  <si>
    <t>4849 Tiemann Ave</t>
  </si>
  <si>
    <t>http://www.redfin.com/MO/St-Louis/4849-Tieman-Ave-63123/home/93557251</t>
  </si>
  <si>
    <t>120 Union Rd</t>
  </si>
  <si>
    <t>http://www.redfin.com/MO/St-Louis/120-Union-Rd-63123/home/93557576</t>
  </si>
  <si>
    <t>8722 New Hampshire Ave</t>
  </si>
  <si>
    <t>http://www.redfin.com/MO/Affton/8722-New-Hampshire-Ave-63123/home/62687670</t>
  </si>
  <si>
    <t>9110 Pueblo Dr</t>
  </si>
  <si>
    <t>http://www.redfin.com/MO/St-Louis/9110-Pueblo-Dr-63123/home/93569345</t>
  </si>
  <si>
    <t>8286 Morganford Rd</t>
  </si>
  <si>
    <t>http://www.redfin.com/MO/St-Louis/8286-Morganford-Rd-63123/home/93557410</t>
  </si>
  <si>
    <t>7039 Leta Dr</t>
  </si>
  <si>
    <t>http://www.redfin.com/MO/Affton/7039-Leta-Dr-63123/home/62698018</t>
  </si>
  <si>
    <t>6449 Vita</t>
  </si>
  <si>
    <t>http://www.redfin.com/MO/Affton/6449-Vita-Dr-63123/home/93558218</t>
  </si>
  <si>
    <t>Eichelberger Realty LLC</t>
  </si>
  <si>
    <t>7827 Morganford</t>
  </si>
  <si>
    <t>http://www.redfin.com/MO/St-Louis/7827-Morganford-Rd-63123/home/93783835</t>
  </si>
  <si>
    <t>10128 Mullally Dr</t>
  </si>
  <si>
    <t>http://www.redfin.com/MO/Affton/10128-Mullally-Dr-63123/home/93582555</t>
  </si>
  <si>
    <t>4840 Heidelberg Ave</t>
  </si>
  <si>
    <t>http://www.redfin.com/MO/St-Louis/4840-Heidelberg-Ave-63123/home/69357178</t>
  </si>
  <si>
    <t>6041 Maxwell Ave</t>
  </si>
  <si>
    <t>http://www.redfin.com/MO/Affton/6041-Maxwell-Ave-63123/home/93558764</t>
  </si>
  <si>
    <t>Realty Executives Five Star</t>
  </si>
  <si>
    <t>8471 Mackenzie</t>
  </si>
  <si>
    <t>http://www.redfin.com/MO/Affton/8471-Mackenzie-Circle-Ct-63123/home/104327465</t>
  </si>
  <si>
    <t>7752 Genesta St</t>
  </si>
  <si>
    <t>http://www.redfin.com/MO/St-Louis/7752-Genesta-St-63123/home/68484497</t>
  </si>
  <si>
    <t>Real Living Gateway Real Est.</t>
  </si>
  <si>
    <t>8113 Hildesheim Ave</t>
  </si>
  <si>
    <t>http://www.redfin.com/MO/St-Louis/8113-Hildesheim-Ave-63123/home/93556762</t>
  </si>
  <si>
    <t>10224 Highbury Ln</t>
  </si>
  <si>
    <t>http://www.redfin.com/MO/Affton/10224-Highbury-Ln-63123/home/93628575</t>
  </si>
  <si>
    <t>8604 Virgil Ave</t>
  </si>
  <si>
    <t>http://www.redfin.com/MO/St-Louis/8604-Virgil-Ave-63123/home/80157533</t>
  </si>
  <si>
    <t>9814 Chesterton Dr</t>
  </si>
  <si>
    <t>http://www.redfin.com/MO/St-Louis/9814-Chesterton-Dr-63123/home/93583493</t>
  </si>
  <si>
    <t>Heern Properties</t>
  </si>
  <si>
    <t>7657 Capilia Dr</t>
  </si>
  <si>
    <t>http://www.redfin.com/MO/St-Louis/7657-Capilia-Dr-63123/home/93560250</t>
  </si>
  <si>
    <t>9031 Big Chief Dr</t>
  </si>
  <si>
    <t>http://www.redfin.com/MO/St-Louis/9031-Big-Chief-Dr-63123/home/93570419</t>
  </si>
  <si>
    <t>Grant Hickman R.E. Advisors</t>
  </si>
  <si>
    <t>8442 Hampstead</t>
  </si>
  <si>
    <t>http://www.redfin.com/MO/Affton/8442-Hampstead-Dr-63123/home/93559134</t>
  </si>
  <si>
    <t>Trident Inc</t>
  </si>
  <si>
    <t>8510 Kathleen Ave</t>
  </si>
  <si>
    <t>http://www.redfin.com/MO/Affton/8510-Kathleen-Ave-63123/unit-12/home/93559009</t>
  </si>
  <si>
    <t>4674 Oldenburg Ave</t>
  </si>
  <si>
    <t>http://www.redfin.com/MO/St-Louis/4674-Oldenburg-Ave-63123/home/93557294</t>
  </si>
  <si>
    <t>7060 Holly Hills Ave</t>
  </si>
  <si>
    <t>http://www.redfin.com/MO/St-Louis/7060-Holly-Hills-Ave-63123/home/93523892</t>
  </si>
  <si>
    <t>7907 Elton St</t>
  </si>
  <si>
    <t>http://www.redfin.com/MO/St-Louis/7907-Elton-St-63123/home/93559996</t>
  </si>
  <si>
    <t>RE/MAX Gold First</t>
  </si>
  <si>
    <t>8615 Elgin Ave</t>
  </si>
  <si>
    <t>http://www.redfin.com/MO/Affton/8615-Elgin-Ave-63123/home/93558566</t>
  </si>
  <si>
    <t>8625 Virgil Ave</t>
  </si>
  <si>
    <t>Wilbur Park</t>
  </si>
  <si>
    <t>http://www.redfin.com/MO/St-Louis/8625-Virgil-Ave-63123/home/93558929</t>
  </si>
  <si>
    <t>9737 Tesson Fry</t>
  </si>
  <si>
    <t>http://www.redfin.com/MO/St-Louis/9737-Tesson-Ferry-Rd-63123/home/93571380</t>
  </si>
  <si>
    <t>6015 Staely Ave</t>
  </si>
  <si>
    <t>http://www.redfin.com/MO/Affton/6015-Staely-Ave-63123/home/93559398</t>
  </si>
  <si>
    <t>9715 Wilderness Battle Dr</t>
  </si>
  <si>
    <t>http://www.redfin.com/MO/St-Louis/9715-Wilderness-Battle-Dr-63123/unit-14/home/104006058</t>
  </si>
  <si>
    <t>9101 Flores Dr</t>
  </si>
  <si>
    <t>http://www.redfin.com/MO/Affton/9101-Flores-Dr-63123/home/93558831</t>
  </si>
  <si>
    <t>Coldwell Banker Gundaker OF</t>
  </si>
  <si>
    <t>9606 Dana Ave</t>
  </si>
  <si>
    <t>http://www.redfin.com/MO/Affton/9606-Dana-Ave-63123/home/79106249</t>
  </si>
  <si>
    <t>Jacobsmeyer Realty</t>
  </si>
  <si>
    <t>7740 Clevedon</t>
  </si>
  <si>
    <t>http://www.redfin.com/MO/St-Louis/7740-Clevedon-St-63123/home/62700202</t>
  </si>
  <si>
    <t>7068 Itaska Dr</t>
  </si>
  <si>
    <t>http://www.redfin.com/MO/St-Louis/7068-Itaska-Dr-63123/home/93782939</t>
  </si>
  <si>
    <t>7625 Genesta St</t>
  </si>
  <si>
    <t>http://www.redfin.com/MO/St-Louis/7625-Genesta-St-63123/home/93540030</t>
  </si>
  <si>
    <t>10100 Grant Meadow Ln</t>
  </si>
  <si>
    <t>http://www.redfin.com/MO/Affton/10100-Grant-Meadow-Ln-63123/home/93582305</t>
  </si>
  <si>
    <t>9739 Wilderness Battle Dr</t>
  </si>
  <si>
    <t>http://www.redfin.com/MO/Saint-Louis/9739-Wilderness-Battle-Dr-63123/home/102290117</t>
  </si>
  <si>
    <t>7704 Fleta</t>
  </si>
  <si>
    <t>http://www.redfin.com/MO/St-Louis/7704-Fleta-St-63123/home/93539984</t>
  </si>
  <si>
    <t>Boris Ivanov, Broker</t>
  </si>
  <si>
    <t>10928 Clydesdale Manor Ct</t>
  </si>
  <si>
    <t>http://www.redfin.com/MO/St-Louis/10928-Clydesdale-Manor-Ct-63123/home/102180911</t>
  </si>
  <si>
    <t>10025 Echoridge Unit H</t>
  </si>
  <si>
    <t>http://www.redfin.com/MO/St-Louis/10025-Echoridge-Ln-63123/unit-H/home/93583016</t>
  </si>
  <si>
    <t>4301 Big Chief Dr</t>
  </si>
  <si>
    <t>http://www.redfin.com/MO/St-Louis/4301-Big-Chief-Dr-63123/home/93569096</t>
  </si>
  <si>
    <t>7906 Ivanhoe St</t>
  </si>
  <si>
    <t>http://www.redfin.com/MO/St-Louis/7906-Ivanhoe-St-63123/home/93539454</t>
  </si>
  <si>
    <t>8618 Gravois</t>
  </si>
  <si>
    <t>http://www.redfin.com/MO/St-Louis/8618-Gravois-Rd-63123/home/92508404</t>
  </si>
  <si>
    <t>4627 Frankfort Ave</t>
  </si>
  <si>
    <t>http://www.redfin.com/MO/St-Louis/4627-Frankfort-Ave-63123/home/87972165</t>
  </si>
  <si>
    <t>Realty Team</t>
  </si>
  <si>
    <t>8614 Gravois</t>
  </si>
  <si>
    <t>http://www.redfin.com/MO/St-Louis/8614-Gravois-Rd-63123/home/62691547</t>
  </si>
  <si>
    <t>7029 Greenholly Dr</t>
  </si>
  <si>
    <t>St. Louis</t>
  </si>
  <si>
    <t>http://www.redfin.com/MO/St-Louis/7029-Greenholly-Dr-63123/home/93540270</t>
  </si>
  <si>
    <t>Fizber.com</t>
  </si>
  <si>
    <t>Inness III</t>
  </si>
  <si>
    <t>Pardee Gardens</t>
  </si>
  <si>
    <t>http://www.redfin.com/MO/St-Louis/Pardee-Gardens/Inness-III/home/107336961/bdx-Plan-1268228</t>
  </si>
  <si>
    <t>Plan-1268228</t>
  </si>
  <si>
    <t>Ryan III</t>
  </si>
  <si>
    <t>http://www.redfin.com/MO/St-Louis/Pardee-Gardens/Ryan-III/home/107336960/bdx-Plan-1268229</t>
  </si>
  <si>
    <t>Plan-1268229</t>
  </si>
  <si>
    <t>Kent III</t>
  </si>
  <si>
    <t>http://www.redfin.com/MO/St-Louis/Pardee-Gardens/Kent-III/home/107336959/bdx-Plan-1268230</t>
  </si>
  <si>
    <t>Plan-1268230</t>
  </si>
  <si>
    <t>Edward</t>
  </si>
  <si>
    <t>http://www.redfin.com/MO/St-Louis/Pardee-Gardens/Edward/home/107336958/bdx-Plan-1268231</t>
  </si>
  <si>
    <t>Plan-1268231</t>
  </si>
  <si>
    <t>1 means Garage</t>
  </si>
  <si>
    <t>0 means No Garage</t>
  </si>
  <si>
    <t>Filtered Data</t>
  </si>
  <si>
    <t>List Price By Zip Code</t>
  </si>
  <si>
    <t>Zip Codes</t>
  </si>
  <si>
    <t>Average List Price</t>
  </si>
  <si>
    <t>Standard Deviation</t>
  </si>
  <si>
    <t>Number of Bedrooms By Zip Code</t>
  </si>
  <si>
    <t>Row Labels</t>
  </si>
  <si>
    <t>Average Number of Beds</t>
  </si>
  <si>
    <t>Total Homes With Garages</t>
  </si>
  <si>
    <t>Homes With Garages</t>
  </si>
  <si>
    <t>Count</t>
  </si>
  <si>
    <t>Homes With Garage</t>
  </si>
  <si>
    <t>Proportion</t>
  </si>
  <si>
    <t>Homes with Garages By Zip Code</t>
  </si>
  <si>
    <t>% of Houses With Garage</t>
  </si>
  <si>
    <t>Confidence Interval for average list price by zipcode</t>
  </si>
  <si>
    <t>Zip Code</t>
  </si>
  <si>
    <t># of Houses</t>
  </si>
  <si>
    <t>Confidence Interval for Average List Prices in 63011</t>
  </si>
  <si>
    <t>Desired Confidence Interval</t>
  </si>
  <si>
    <t>Sample Mean</t>
  </si>
  <si>
    <t>Sample Standard Deviation</t>
  </si>
  <si>
    <t>Confidence Interval</t>
  </si>
  <si>
    <t>Sample Size</t>
  </si>
  <si>
    <t>Degrees of Freedom</t>
  </si>
  <si>
    <t>Lower Limit</t>
  </si>
  <si>
    <t>Upper Limit</t>
  </si>
  <si>
    <t>Margin of Error</t>
  </si>
  <si>
    <t>Calculate Standard Error of the Mean</t>
  </si>
  <si>
    <t>+/-</t>
  </si>
  <si>
    <t>t-value</t>
  </si>
  <si>
    <t>Interpretation</t>
  </si>
  <si>
    <t>Confidence Interval for Average List Prices in 63017</t>
  </si>
  <si>
    <t>Confidence Interval for Average List Prices in 63123</t>
  </si>
  <si>
    <t>Days on market for over 100 days by zip code</t>
  </si>
  <si>
    <t>Days On The Market</t>
  </si>
  <si>
    <t/>
  </si>
  <si>
    <t>1-100</t>
  </si>
  <si>
    <t>101-200</t>
  </si>
  <si>
    <t>201-300</t>
  </si>
  <si>
    <t>301-400</t>
  </si>
  <si>
    <t>401-500</t>
  </si>
  <si>
    <t>501-600</t>
  </si>
  <si>
    <t>Grand Total</t>
  </si>
  <si>
    <t>% &gt; 100</t>
  </si>
  <si>
    <t>Sample Proportion</t>
  </si>
  <si>
    <t>z-value</t>
  </si>
  <si>
    <t>Comparison of square footage of 63123 and 63017</t>
  </si>
  <si>
    <t>Average of SQFT</t>
  </si>
  <si>
    <t>StdDev of SQFT</t>
  </si>
  <si>
    <t>T-test Between Zip Codes 63123 and 63017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</si>
  <si>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</si>
  <si>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</si>
  <si>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</si>
  <si>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</si>
  <si>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</si>
  <si>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</si>
  <si>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</si>
  <si>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</si>
  <si>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</si>
  <si>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</si>
  <si>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Comparison of list prices from multiple cities.</t>
  </si>
  <si>
    <t>List Pricing By City</t>
  </si>
  <si>
    <t>Anova: Single Factor</t>
  </si>
  <si>
    <t>SUMMARY</t>
  </si>
  <si>
    <t>Groups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</si>
  <si>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</si>
  <si>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</si>
  <si>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</si>
  <si>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</si>
  <si>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</si>
  <si>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</si>
  <si>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</si>
  <si>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</si>
  <si>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</si>
  <si>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</si>
  <si>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</si>
  <si>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</si>
  <si>
    <t>List Price</t>
  </si>
  <si>
    <t>SUMMARY OUTPUT</t>
  </si>
  <si>
    <t>Regression Statistics</t>
  </si>
  <si>
    <t>Multiple R</t>
  </si>
  <si>
    <t>R Square</t>
  </si>
  <si>
    <t>Adjusted R Square</t>
  </si>
  <si>
    <t>Standard Error</t>
  </si>
  <si>
    <t>Regression</t>
  </si>
  <si>
    <t>Residual</t>
  </si>
  <si>
    <t>Intercept</t>
  </si>
  <si>
    <t>Significance F</t>
  </si>
  <si>
    <t>Coefficients</t>
  </si>
  <si>
    <t>Lower 95%</t>
  </si>
  <si>
    <t>Upper 95%</t>
  </si>
  <si>
    <t>Lower 95.0%</t>
  </si>
  <si>
    <t>Upper 95.0%</t>
  </si>
  <si>
    <t>RESIDUAL OUTPUT</t>
  </si>
  <si>
    <t>Observation</t>
  </si>
  <si>
    <t>Predicted LIST PRICE</t>
  </si>
  <si>
    <t>Residuals</t>
  </si>
  <si>
    <t>Standard Residuals</t>
  </si>
  <si>
    <t>PROBABILITY OUTPUT</t>
  </si>
  <si>
    <t>Percentile</t>
  </si>
  <si>
    <t>Data Used to Identify home for example home</t>
  </si>
  <si>
    <t>Diff.</t>
  </si>
  <si>
    <t>Variable</t>
  </si>
  <si>
    <t>Estimated List Price</t>
  </si>
  <si>
    <t>Example Home-Listing ID-16019588 (see data at bottom of sheet)</t>
  </si>
  <si>
    <t>Lot Size</t>
  </si>
  <si>
    <t># of Beds</t>
  </si>
  <si>
    <t># of Baths</t>
  </si>
  <si>
    <t>Square Footage</t>
  </si>
  <si>
    <t>y = 200.93x - 86389</t>
  </si>
  <si>
    <t>y = 3.9568x + 298766</t>
  </si>
  <si>
    <t>y = 175908x - 251446</t>
  </si>
  <si>
    <t>y = 152159x - 93364</t>
  </si>
  <si>
    <t>Y Equations</t>
  </si>
  <si>
    <t>Listing ID</t>
  </si>
  <si>
    <t>Predicted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</si>
</sst>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0.00000"/>
    <numFmt numFmtId="167" formatCode="0.000000"/>
    <numFmt numFmtId="168" formatCode="_(* #,##0_);_(* \(#,##0\);_(* &quot;-&quot;??_);_(@_)"/>
    <numFmt numFmtId="169" formatCode="_(* #,##0.0000_);_(* \(#,##0.0000\);_(* &quot;-&quot;??_);_(@_)"/>
  </numFmts>
  <fonts count="2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rgb="FF006100"/>
      <name val="Arial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sz val="13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  <xf numFmtId="0" fontId="5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" fillId="0" borderId="0"/>
    <xf numFmtId="0" fontId="10" fillId="2" borderId="0" applyNumberFormat="0" applyBorder="0" applyAlignment="0" applyProtection="0"/>
    <xf numFmtId="44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15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5" fillId="0" borderId="0" xfId="5"/>
    <xf numFmtId="14" fontId="5" fillId="0" borderId="0" xfId="5" applyNumberFormat="1"/>
    <xf numFmtId="20" fontId="5" fillId="0" borderId="0" xfId="5" applyNumberFormat="1"/>
    <xf numFmtId="0" fontId="6" fillId="4" borderId="0" xfId="5" applyFont="1" applyFill="1" applyBorder="1"/>
    <xf numFmtId="44" fontId="6" fillId="4" borderId="0" xfId="6" applyFont="1" applyFill="1" applyBorder="1"/>
    <xf numFmtId="0" fontId="5" fillId="0" borderId="0" xfId="5" applyFill="1"/>
    <xf numFmtId="14" fontId="5" fillId="0" borderId="0" xfId="5" applyNumberFormat="1" applyFill="1"/>
    <xf numFmtId="20" fontId="5" fillId="0" borderId="0" xfId="5" applyNumberFormat="1" applyFill="1"/>
    <xf numFmtId="44" fontId="0" fillId="0" borderId="0" xfId="6" applyFont="1"/>
    <xf numFmtId="0" fontId="1" fillId="0" borderId="1" xfId="1"/>
    <xf numFmtId="44" fontId="1" fillId="0" borderId="1" xfId="6" applyFont="1" applyBorder="1"/>
    <xf numFmtId="0" fontId="6" fillId="4" borderId="4" xfId="5" applyFont="1" applyFill="1" applyBorder="1"/>
    <xf numFmtId="0" fontId="6" fillId="4" borderId="5" xfId="5" applyFont="1" applyFill="1" applyBorder="1"/>
    <xf numFmtId="0" fontId="6" fillId="4" borderId="6" xfId="5" applyFont="1" applyFill="1" applyBorder="1"/>
    <xf numFmtId="0" fontId="5" fillId="0" borderId="4" xfId="5" applyFont="1" applyFill="1" applyBorder="1"/>
    <xf numFmtId="0" fontId="5" fillId="0" borderId="5" xfId="5" applyFont="1" applyFill="1" applyBorder="1"/>
    <xf numFmtId="14" fontId="5" fillId="0" borderId="5" xfId="5" applyNumberFormat="1" applyFont="1" applyFill="1" applyBorder="1"/>
    <xf numFmtId="0" fontId="5" fillId="0" borderId="6" xfId="5" applyFont="1" applyFill="1" applyBorder="1"/>
    <xf numFmtId="44" fontId="0" fillId="0" borderId="0" xfId="6" applyFont="1" applyFill="1"/>
    <xf numFmtId="20" fontId="5" fillId="0" borderId="5" xfId="5" applyNumberFormat="1" applyFont="1" applyFill="1" applyBorder="1"/>
    <xf numFmtId="0" fontId="5" fillId="0" borderId="4" xfId="5" applyFont="1" applyBorder="1"/>
    <xf numFmtId="0" fontId="5" fillId="0" borderId="5" xfId="5" applyFont="1" applyBorder="1"/>
    <xf numFmtId="0" fontId="5" fillId="0" borderId="6" xfId="5" applyFont="1" applyBorder="1"/>
    <xf numFmtId="44" fontId="0" fillId="0" borderId="5" xfId="6" applyFont="1" applyFill="1" applyBorder="1"/>
    <xf numFmtId="44" fontId="0" fillId="0" borderId="4" xfId="6" applyFont="1" applyBorder="1"/>
    <xf numFmtId="44" fontId="0" fillId="0" borderId="4" xfId="6" applyFont="1" applyFill="1" applyBorder="1"/>
    <xf numFmtId="0" fontId="5" fillId="0" borderId="0" xfId="5" applyAlignment="1">
      <alignment horizontal="left"/>
    </xf>
    <xf numFmtId="1" fontId="5" fillId="0" borderId="0" xfId="5" applyNumberFormat="1"/>
    <xf numFmtId="0" fontId="5" fillId="0" borderId="0" xfId="5" applyAlignment="1">
      <alignment horizontal="left" indent="1"/>
    </xf>
    <xf numFmtId="2" fontId="5" fillId="0" borderId="0" xfId="5" applyNumberFormat="1"/>
    <xf numFmtId="0" fontId="9" fillId="0" borderId="8" xfId="5" applyFont="1" applyFill="1" applyBorder="1" applyAlignment="1">
      <alignment horizontal="centerContinuous"/>
    </xf>
    <xf numFmtId="0" fontId="5" fillId="0" borderId="0" xfId="5" applyFill="1" applyBorder="1" applyAlignment="1"/>
    <xf numFmtId="0" fontId="5" fillId="0" borderId="9" xfId="5" applyFill="1" applyBorder="1" applyAlignment="1"/>
    <xf numFmtId="9" fontId="0" fillId="0" borderId="9" xfId="7" applyFont="1" applyFill="1" applyBorder="1" applyAlignment="1"/>
    <xf numFmtId="0" fontId="5" fillId="0" borderId="0" xfId="5" applyNumberFormat="1"/>
    <xf numFmtId="9" fontId="5" fillId="0" borderId="0" xfId="5" applyNumberFormat="1"/>
    <xf numFmtId="0" fontId="1" fillId="0" borderId="1" xfId="1" applyFont="1" applyFill="1"/>
    <xf numFmtId="0" fontId="1" fillId="0" borderId="1" xfId="1" applyFill="1"/>
    <xf numFmtId="0" fontId="1" fillId="0" borderId="0" xfId="1" applyFill="1" applyBorder="1"/>
    <xf numFmtId="0" fontId="10" fillId="0" borderId="0" xfId="5" applyFont="1" applyFill="1"/>
    <xf numFmtId="0" fontId="5" fillId="0" borderId="0" xfId="5" applyFill="1" applyAlignment="1">
      <alignment horizontal="left"/>
    </xf>
    <xf numFmtId="0" fontId="5" fillId="0" borderId="0" xfId="5" applyNumberFormat="1" applyFill="1"/>
    <xf numFmtId="1" fontId="5" fillId="0" borderId="0" xfId="5" applyNumberFormat="1" applyFill="1"/>
    <xf numFmtId="0" fontId="5" fillId="0" borderId="0" xfId="5" applyFill="1" applyBorder="1"/>
    <xf numFmtId="0" fontId="2" fillId="0" borderId="2" xfId="2" applyFill="1"/>
    <xf numFmtId="0" fontId="2" fillId="0" borderId="0" xfId="2" applyFill="1" applyBorder="1"/>
    <xf numFmtId="0" fontId="11" fillId="0" borderId="0" xfId="8" applyFill="1" applyAlignment="1">
      <alignment horizontal="right"/>
    </xf>
    <xf numFmtId="9" fontId="12" fillId="0" borderId="0" xfId="9" applyNumberFormat="1" applyFont="1" applyFill="1"/>
    <xf numFmtId="0" fontId="13" fillId="0" borderId="0" xfId="8" applyFont="1" applyFill="1"/>
    <xf numFmtId="0" fontId="11" fillId="0" borderId="0" xfId="8" applyFill="1"/>
    <xf numFmtId="0" fontId="11" fillId="0" borderId="0" xfId="8"/>
    <xf numFmtId="0" fontId="12" fillId="0" borderId="0" xfId="9" applyNumberFormat="1" applyFont="1" applyFill="1"/>
    <xf numFmtId="44" fontId="14" fillId="0" borderId="10" xfId="10" applyFont="1" applyFill="1" applyBorder="1"/>
    <xf numFmtId="44" fontId="14" fillId="0" borderId="11" xfId="10" applyFont="1" applyFill="1" applyBorder="1"/>
    <xf numFmtId="9" fontId="12" fillId="0" borderId="12" xfId="9" applyNumberFormat="1" applyFont="1" applyFill="1" applyBorder="1"/>
    <xf numFmtId="164" fontId="12" fillId="0" borderId="13" xfId="9" applyNumberFormat="1" applyFont="1" applyFill="1" applyBorder="1"/>
    <xf numFmtId="44" fontId="14" fillId="0" borderId="14" xfId="10" applyFont="1" applyFill="1" applyBorder="1"/>
    <xf numFmtId="164" fontId="12" fillId="0" borderId="15" xfId="9" applyNumberFormat="1" applyFont="1" applyFill="1" applyBorder="1"/>
    <xf numFmtId="0" fontId="12" fillId="0" borderId="0" xfId="9" applyFont="1" applyFill="1"/>
    <xf numFmtId="44" fontId="14" fillId="0" borderId="16" xfId="10" applyFont="1" applyFill="1" applyBorder="1"/>
    <xf numFmtId="44" fontId="14" fillId="0" borderId="0" xfId="10" applyFont="1" applyFill="1" applyBorder="1"/>
    <xf numFmtId="0" fontId="11" fillId="0" borderId="17" xfId="8" applyFill="1" applyBorder="1"/>
    <xf numFmtId="0" fontId="11" fillId="0" borderId="18" xfId="8" applyFill="1" applyBorder="1"/>
    <xf numFmtId="164" fontId="12" fillId="0" borderId="0" xfId="9" applyNumberFormat="1" applyFont="1" applyFill="1"/>
    <xf numFmtId="168" fontId="14" fillId="0" borderId="19" xfId="11" applyNumberFormat="1" applyFont="1" applyFill="1" applyBorder="1"/>
    <xf numFmtId="0" fontId="11" fillId="0" borderId="13" xfId="8" quotePrefix="1" applyFill="1" applyBorder="1" applyAlignment="1">
      <alignment horizontal="right"/>
    </xf>
    <xf numFmtId="1" fontId="11" fillId="0" borderId="15" xfId="8" applyNumberFormat="1" applyFill="1" applyBorder="1"/>
    <xf numFmtId="164" fontId="13" fillId="0" borderId="0" xfId="8" applyNumberFormat="1" applyFont="1" applyFill="1"/>
    <xf numFmtId="164" fontId="13" fillId="0" borderId="13" xfId="8" applyNumberFormat="1" applyFont="1" applyFill="1" applyBorder="1"/>
    <xf numFmtId="0" fontId="14" fillId="0" borderId="0" xfId="5" applyFont="1" applyFill="1"/>
    <xf numFmtId="0" fontId="15" fillId="0" borderId="2" xfId="2" applyFont="1" applyFill="1"/>
    <xf numFmtId="165" fontId="12" fillId="0" borderId="0" xfId="9" applyNumberFormat="1" applyFont="1" applyFill="1"/>
    <xf numFmtId="0" fontId="14" fillId="0" borderId="0" xfId="5" applyFont="1"/>
    <xf numFmtId="0" fontId="1" fillId="0" borderId="1" xfId="1" applyFont="1"/>
    <xf numFmtId="0" fontId="16" fillId="0" borderId="1" xfId="1" applyFont="1"/>
    <xf numFmtId="0" fontId="8" fillId="5" borderId="0" xfId="5" applyFont="1" applyFill="1"/>
    <xf numFmtId="0" fontId="8" fillId="5" borderId="0" xfId="5" applyFont="1" applyFill="1" applyBorder="1"/>
    <xf numFmtId="9" fontId="0" fillId="6" borderId="20" xfId="7" applyFont="1" applyFill="1" applyBorder="1"/>
    <xf numFmtId="9" fontId="0" fillId="0" borderId="20" xfId="7" applyFont="1" applyBorder="1"/>
    <xf numFmtId="9" fontId="11" fillId="0" borderId="0" xfId="8" applyNumberFormat="1" applyFill="1"/>
    <xf numFmtId="166" fontId="11" fillId="0" borderId="0" xfId="8" applyNumberFormat="1" applyFill="1"/>
    <xf numFmtId="44" fontId="0" fillId="0" borderId="10" xfId="10" applyFont="1" applyFill="1" applyBorder="1"/>
    <xf numFmtId="44" fontId="0" fillId="0" borderId="11" xfId="10" applyFont="1" applyFill="1" applyBorder="1"/>
    <xf numFmtId="9" fontId="0" fillId="0" borderId="12" xfId="12" applyFont="1" applyFill="1" applyBorder="1"/>
    <xf numFmtId="164" fontId="11" fillId="0" borderId="13" xfId="8" applyNumberFormat="1" applyFill="1" applyBorder="1"/>
    <xf numFmtId="44" fontId="0" fillId="0" borderId="14" xfId="10" applyFont="1" applyFill="1" applyBorder="1"/>
    <xf numFmtId="164" fontId="11" fillId="0" borderId="15" xfId="8" applyNumberFormat="1" applyFill="1" applyBorder="1"/>
    <xf numFmtId="44" fontId="0" fillId="0" borderId="16" xfId="10" applyFont="1" applyFill="1" applyBorder="1"/>
    <xf numFmtId="44" fontId="0" fillId="0" borderId="0" xfId="10" applyFont="1" applyFill="1" applyBorder="1"/>
    <xf numFmtId="164" fontId="11" fillId="0" borderId="0" xfId="8" applyNumberFormat="1" applyFill="1"/>
    <xf numFmtId="169" fontId="0" fillId="0" borderId="19" xfId="11" applyNumberFormat="1" applyFont="1" applyFill="1" applyBorder="1"/>
    <xf numFmtId="165" fontId="11" fillId="0" borderId="15" xfId="8" applyNumberFormat="1" applyFill="1" applyBorder="1"/>
    <xf numFmtId="165" fontId="11" fillId="0" borderId="0" xfId="8" applyNumberFormat="1" applyFill="1"/>
    <xf numFmtId="167" fontId="11" fillId="0" borderId="0" xfId="8" applyNumberFormat="1" applyFill="1"/>
    <xf numFmtId="0" fontId="17" fillId="0" borderId="1" xfId="1" applyFont="1"/>
    <xf numFmtId="0" fontId="5" fillId="5" borderId="5" xfId="5" applyFont="1" applyFill="1" applyBorder="1"/>
    <xf numFmtId="0" fontId="5" fillId="7" borderId="0" xfId="5" applyFill="1"/>
    <xf numFmtId="0" fontId="9" fillId="0" borderId="8" xfId="5" applyFont="1" applyFill="1" applyBorder="1" applyAlignment="1">
      <alignment horizontal="center"/>
    </xf>
    <xf numFmtId="11" fontId="5" fillId="8" borderId="0" xfId="5" applyNumberFormat="1" applyFill="1" applyBorder="1" applyAlignment="1"/>
    <xf numFmtId="0" fontId="5" fillId="0" borderId="0" xfId="5" quotePrefix="1"/>
    <xf numFmtId="0" fontId="5" fillId="9" borderId="0" xfId="5" applyFill="1"/>
    <xf numFmtId="0" fontId="3" fillId="3" borderId="9" xfId="3" applyFill="1" applyBorder="1"/>
    <xf numFmtId="0" fontId="5" fillId="5" borderId="7" xfId="5" applyFont="1" applyFill="1" applyBorder="1"/>
    <xf numFmtId="0" fontId="5" fillId="0" borderId="0" xfId="5" applyBorder="1"/>
    <xf numFmtId="0" fontId="9" fillId="0" borderId="0" xfId="5" applyFont="1" applyFill="1" applyBorder="1" applyAlignment="1">
      <alignment horizontal="center"/>
    </xf>
    <xf numFmtId="0" fontId="4" fillId="0" borderId="3" xfId="4"/>
    <xf numFmtId="0" fontId="5" fillId="0" borderId="21" xfId="5" applyFont="1" applyBorder="1"/>
    <xf numFmtId="0" fontId="5" fillId="0" borderId="0" xfId="5" applyFont="1" applyFill="1" applyBorder="1"/>
    <xf numFmtId="0" fontId="6" fillId="4" borderId="5" xfId="5" applyNumberFormat="1" applyFont="1" applyFill="1" applyBorder="1" applyAlignment="1"/>
    <xf numFmtId="0" fontId="5" fillId="5" borderId="5" xfId="5" applyNumberFormat="1" applyFont="1" applyFill="1" applyBorder="1" applyAlignment="1"/>
    <xf numFmtId="0" fontId="5" fillId="0" borderId="5" xfId="5" applyNumberFormat="1" applyFont="1" applyBorder="1" applyAlignment="1"/>
    <xf numFmtId="0" fontId="6" fillId="4" borderId="5" xfId="6" applyNumberFormat="1" applyFont="1" applyFill="1" applyBorder="1"/>
    <xf numFmtId="0" fontId="0" fillId="0" borderId="0" xfId="0" applyNumberFormat="1"/>
    <xf numFmtId="0" fontId="0" fillId="0" borderId="0" xfId="0" applyFill="1" applyBorder="1" applyAlignment="1"/>
    <xf numFmtId="0" fontId="0" fillId="0" borderId="9" xfId="0" applyFill="1" applyBorder="1" applyAlignment="1"/>
    <xf numFmtId="0" fontId="19" fillId="0" borderId="8" xfId="0" applyFont="1" applyFill="1" applyBorder="1" applyAlignment="1">
      <alignment horizontal="center"/>
    </xf>
    <xf numFmtId="0" fontId="19" fillId="0" borderId="8" xfId="0" applyFont="1" applyFill="1" applyBorder="1" applyAlignment="1">
      <alignment horizontal="centerContinuous"/>
    </xf>
    <xf numFmtId="0" fontId="21" fillId="10" borderId="0" xfId="0" applyFont="1" applyFill="1"/>
    <xf numFmtId="0" fontId="0" fillId="10" borderId="0" xfId="0" applyFill="1"/>
    <xf numFmtId="0" fontId="20" fillId="0" borderId="22" xfId="0" applyFont="1" applyFill="1" applyBorder="1" applyAlignment="1"/>
    <xf numFmtId="0" fontId="22" fillId="0" borderId="23" xfId="5" applyNumberFormat="1" applyFont="1" applyFill="1" applyBorder="1" applyAlignment="1"/>
    <xf numFmtId="8" fontId="22" fillId="0" borderId="23" xfId="6" applyNumberFormat="1" applyFont="1" applyFill="1" applyBorder="1" applyAlignment="1"/>
    <xf numFmtId="8" fontId="23" fillId="0" borderId="23" xfId="0" applyNumberFormat="1" applyFont="1" applyFill="1" applyBorder="1" applyAlignment="1">
      <alignment horizontal="right"/>
    </xf>
    <xf numFmtId="8" fontId="23" fillId="0" borderId="24" xfId="0" applyNumberFormat="1" applyFont="1" applyFill="1" applyBorder="1" applyAlignment="1"/>
    <xf numFmtId="0" fontId="0" fillId="0" borderId="25" xfId="0" applyFont="1" applyFill="1" applyBorder="1" applyAlignment="1"/>
    <xf numFmtId="0" fontId="0" fillId="0" borderId="19" xfId="5" applyNumberFormat="1" applyFont="1" applyFill="1" applyBorder="1" applyAlignment="1"/>
    <xf numFmtId="8" fontId="0" fillId="0" borderId="19" xfId="5" applyNumberFormat="1" applyFont="1" applyFill="1" applyBorder="1" applyAlignment="1"/>
    <xf numFmtId="8" fontId="0" fillId="0" borderId="19" xfId="0" applyNumberFormat="1" applyFont="1" applyFill="1" applyBorder="1" applyAlignment="1">
      <alignment horizontal="right"/>
    </xf>
    <xf numFmtId="8" fontId="0" fillId="0" borderId="26" xfId="0" applyNumberFormat="1" applyFont="1" applyFill="1" applyBorder="1" applyAlignment="1"/>
    <xf numFmtId="0" fontId="0" fillId="0" borderId="27" xfId="0" applyFont="1" applyFill="1" applyBorder="1" applyAlignment="1"/>
    <xf numFmtId="0" fontId="0" fillId="0" borderId="28" xfId="5" applyNumberFormat="1" applyFont="1" applyFill="1" applyBorder="1" applyAlignment="1"/>
    <xf numFmtId="8" fontId="0" fillId="0" borderId="28" xfId="5" applyNumberFormat="1" applyFont="1" applyFill="1" applyBorder="1" applyAlignment="1"/>
    <xf numFmtId="8" fontId="0" fillId="0" borderId="28" xfId="0" applyNumberFormat="1" applyFont="1" applyFill="1" applyBorder="1" applyAlignment="1">
      <alignment horizontal="right"/>
    </xf>
    <xf numFmtId="8" fontId="0" fillId="0" borderId="29" xfId="0" applyNumberFormat="1" applyFont="1" applyFill="1" applyBorder="1" applyAlignment="1"/>
    <xf numFmtId="0" fontId="21" fillId="10" borderId="27" xfId="0" applyFont="1" applyFill="1" applyBorder="1" applyAlignment="1"/>
    <xf numFmtId="0" fontId="21" fillId="10" borderId="28" xfId="5" applyNumberFormat="1" applyFont="1" applyFill="1" applyBorder="1" applyAlignment="1"/>
    <xf numFmtId="8" fontId="21" fillId="10" borderId="28" xfId="5" applyNumberFormat="1" applyFont="1" applyFill="1" applyBorder="1" applyAlignment="1"/>
    <xf numFmtId="8" fontId="21" fillId="10" borderId="28" xfId="0" applyNumberFormat="1" applyFont="1" applyFill="1" applyBorder="1" applyAlignment="1">
      <alignment horizontal="right"/>
    </xf>
    <xf numFmtId="8" fontId="21" fillId="10" borderId="29" xfId="0" applyNumberFormat="1" applyFont="1" applyFill="1" applyBorder="1" applyAlignment="1"/>
    <xf numFmtId="0" fontId="0" fillId="0" borderId="30" xfId="0" applyFont="1" applyFill="1" applyBorder="1" applyAlignment="1"/>
    <xf numFmtId="0" fontId="0" fillId="0" borderId="31" xfId="5" applyNumberFormat="1" applyFont="1" applyFill="1" applyBorder="1" applyAlignment="1"/>
    <xf numFmtId="8" fontId="0" fillId="0" borderId="31" xfId="5" applyNumberFormat="1" applyFont="1" applyFill="1" applyBorder="1" applyAlignment="1"/>
    <xf numFmtId="8" fontId="0" fillId="0" borderId="31" xfId="0" applyNumberFormat="1" applyFont="1" applyFill="1" applyBorder="1" applyAlignment="1">
      <alignment horizontal="right"/>
    </xf>
    <xf numFmtId="8" fontId="0" fillId="0" borderId="32" xfId="0" applyNumberFormat="1" applyFont="1" applyFill="1" applyBorder="1" applyAlignment="1"/>
    <xf numFmtId="0" fontId="24" fillId="10" borderId="0" xfId="0" applyFont="1" applyFill="1"/>
    <xf numFmtId="0" fontId="0" fillId="0" borderId="0" xfId="0" applyAlignment="1">
      <alignment horizontal="center"/>
    </xf>
    <xf numFmtId="44" fontId="0" fillId="0" borderId="0" xfId="13" applyFont="1"/>
    <xf numFmtId="8" fontId="0" fillId="0" borderId="0" xfId="0" applyNumberFormat="1"/>
    <xf numFmtId="0" fontId="3" fillId="0" borderId="14" xfId="3" applyBorder="1" applyAlignment="1">
      <alignment horizontal="center"/>
    </xf>
  </cellXfs>
  <cellStyles count="14">
    <cellStyle name="Comma 2" xfId="11"/>
    <cellStyle name="Currency" xfId="13" builtinId="4"/>
    <cellStyle name="Currency 2" xfId="6"/>
    <cellStyle name="Currency 2 2" xfId="10"/>
    <cellStyle name="Good 2" xfId="9"/>
    <cellStyle name="Heading 1" xfId="1" builtinId="16"/>
    <cellStyle name="Heading 2" xfId="2" builtinId="17"/>
    <cellStyle name="Heading 4" xfId="3" builtinId="19"/>
    <cellStyle name="Normal" xfId="0" builtinId="0"/>
    <cellStyle name="Normal 2" xfId="5"/>
    <cellStyle name="Normal 3" xfId="8"/>
    <cellStyle name="Percent 2" xfId="7"/>
    <cellStyle name="Percent 2 2" xfId="12"/>
    <cellStyle name="Total" xfId="4" builtinId="25"/>
  </cellStyles>
  <dxfs count="10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scheme val="none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Arial"/>
        <scheme val="none"/>
      </font>
      <fill>
        <patternFill patternType="solid">
          <fgColor indexed="65"/>
          <bgColor rgb="FFC6EFCE"/>
        </patternFill>
      </fill>
    </dxf>
    <dxf>
      <numFmt numFmtId="1" formatCode="0"/>
    </dxf>
    <dxf>
      <numFmt numFmtId="170" formatCode="0.0"/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6" formatCode="0.00000"/>
    </dxf>
    <dxf>
      <numFmt numFmtId="13" formatCode="0%"/>
    </dxf>
    <dxf>
      <numFmt numFmtId="13" formatCode="0%"/>
    </dxf>
    <dxf>
      <numFmt numFmtId="1" formatCode="0"/>
    </dxf>
    <dxf>
      <numFmt numFmtId="170" formatCode="0.0"/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71" formatCode="0.0000000"/>
    </dxf>
    <dxf>
      <numFmt numFmtId="172" formatCode="0.00000000"/>
    </dxf>
    <dxf>
      <numFmt numFmtId="1" formatCode="0"/>
    </dxf>
    <dxf>
      <numFmt numFmtId="170" formatCode="0.0"/>
    </dxf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numFmt numFmtId="167" formatCode="0.000000"/>
    </dxf>
    <dxf>
      <numFmt numFmtId="166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[Kiauna Newman_Real Estate Project.xlsx]D1!PivotTable1</c:name>
    <c:fmtId val="11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'D1'!$B$4</c:f>
              <c:strCache>
                <c:ptCount val="1"/>
                <c:pt idx="0">
                  <c:v>Average List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multiLvlStrRef>
              <c:f>'D1'!$A$5:$A$14</c:f>
              <c:multiLvlStrCache>
                <c:ptCount val="7"/>
                <c:lvl>
                  <c:pt idx="0">
                    <c:v>Ballwin</c:v>
                  </c:pt>
                  <c:pt idx="1">
                    <c:v>Ellisville</c:v>
                  </c:pt>
                  <c:pt idx="2">
                    <c:v>Wildwood</c:v>
                  </c:pt>
                  <c:pt idx="3">
                    <c:v>Chesterfield</c:v>
                  </c:pt>
                  <c:pt idx="4">
                    <c:v>Town and Country</c:v>
                  </c:pt>
                  <c:pt idx="5">
                    <c:v>Affton</c:v>
                  </c:pt>
                  <c:pt idx="6">
                    <c:v>St Louis</c:v>
                  </c:pt>
                </c:lvl>
                <c:lvl>
                  <c:pt idx="0">
                    <c:v>63011</c:v>
                  </c:pt>
                  <c:pt idx="3">
                    <c:v>63017</c:v>
                  </c:pt>
                  <c:pt idx="5">
                    <c:v>63123</c:v>
                  </c:pt>
                </c:lvl>
              </c:multiLvlStrCache>
            </c:multiLvlStrRef>
          </c:cat>
          <c:val>
            <c:numRef>
              <c:f>'D1'!$B$5:$B$14</c:f>
              <c:numCache>
                <c:formatCode>0</c:formatCode>
                <c:ptCount val="7"/>
                <c:pt idx="0">
                  <c:v>404247.94642857142</c:v>
                </c:pt>
                <c:pt idx="1">
                  <c:v>394010.76923076925</c:v>
                </c:pt>
                <c:pt idx="2">
                  <c:v>434293.0625</c:v>
                </c:pt>
                <c:pt idx="3">
                  <c:v>522271.44</c:v>
                </c:pt>
                <c:pt idx="4">
                  <c:v>812446.66666666663</c:v>
                </c:pt>
                <c:pt idx="5">
                  <c:v>137416.66666666666</c:v>
                </c:pt>
                <c:pt idx="6">
                  <c:v>143270.90384615384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9-43C0-8191-600ED703D8B8}"/>
            </c:ext>
          </c:extLst>
        </c:ser>
        <c:ser>
          <c:idx val="1"/>
          <c:order val="1"/>
          <c:tx>
            <c:strRef>
              <c:f>'D1'!$C$4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multiLvlStrRef>
              <c:f>'D1'!$A$5:$A$14</c:f>
              <c:multiLvlStrCache>
                <c:ptCount val="7"/>
                <c:lvl>
                  <c:pt idx="0">
                    <c:v>Ballwin</c:v>
                  </c:pt>
                  <c:pt idx="1">
                    <c:v>Ellisville</c:v>
                  </c:pt>
                  <c:pt idx="2">
                    <c:v>Wildwood</c:v>
                  </c:pt>
                  <c:pt idx="3">
                    <c:v>Chesterfield</c:v>
                  </c:pt>
                  <c:pt idx="4">
                    <c:v>Town and Country</c:v>
                  </c:pt>
                  <c:pt idx="5">
                    <c:v>Affton</c:v>
                  </c:pt>
                  <c:pt idx="6">
                    <c:v>St Louis</c:v>
                  </c:pt>
                </c:lvl>
                <c:lvl>
                  <c:pt idx="0">
                    <c:v>63011</c:v>
                  </c:pt>
                  <c:pt idx="3">
                    <c:v>63017</c:v>
                  </c:pt>
                  <c:pt idx="5">
                    <c:v>63123</c:v>
                  </c:pt>
                </c:lvl>
              </c:multiLvlStrCache>
            </c:multiLvlStrRef>
          </c:cat>
          <c:val>
            <c:numRef>
              <c:f>'D1'!$C$5:$C$14</c:f>
              <c:numCache>
                <c:formatCode>0</c:formatCode>
                <c:ptCount val="7"/>
                <c:pt idx="0">
                  <c:v>205680.71596039066</c:v>
                </c:pt>
                <c:pt idx="1">
                  <c:v>133647.31544015004</c:v>
                </c:pt>
                <c:pt idx="2">
                  <c:v>175828.75076826647</c:v>
                </c:pt>
                <c:pt idx="3">
                  <c:v>236559.35787806669</c:v>
                </c:pt>
                <c:pt idx="4">
                  <c:v>273377.06003317283</c:v>
                </c:pt>
                <c:pt idx="5">
                  <c:v>35083.923193774463</c:v>
                </c:pt>
                <c:pt idx="6">
                  <c:v>58117.531501063197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9-43C0-8191-600ED703D8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698588272"/>
        <c:axId val="698579648"/>
        <c:axId val="405122600"/>
      </c:bar3DChart>
      <c:catAx>
        <c:axId val="69858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79648"/>
        <c:crosses val="autoZero"/>
        <c:auto val="1"/>
        <c:lblAlgn val="ctr"/>
        <c:lblOffset val="100"/>
        <c:noMultiLvlLbl val="0"/>
      </c:catAx>
      <c:valAx>
        <c:axId val="6985796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698588272"/>
        <c:crosses val="autoZero"/>
        <c:crossBetween val="between"/>
      </c:valAx>
      <c:serAx>
        <c:axId val="405122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79648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100000">
          <a:schemeClr val="accent3">
            <a:lumMod val="25000"/>
            <a:lumOff val="75000"/>
          </a:schemeClr>
        </a:gs>
        <a:gs pos="42000">
          <a:schemeClr val="accent3">
            <a:lumMod val="10000"/>
            <a:lumOff val="9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 PRICE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0000073161586508"/>
                  <c:y val="0.29074225721784774"/>
                </c:manualLayout>
              </c:layout>
              <c:numFmt formatCode="General" sourceLinked="0"/>
            </c:trendlineLbl>
          </c:trendline>
          <c:xVal>
            <c:numRef>
              <c:f>'M2'!$B$2:$B$311</c:f>
              <c:numCache>
                <c:formatCode>General</c:formatCode>
                <c:ptCount val="31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5</c:v>
                </c:pt>
                <c:pt idx="256">
                  <c:v>3</c:v>
                </c:pt>
                <c:pt idx="257">
                  <c:v>3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3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5</c:v>
                </c:pt>
                <c:pt idx="309">
                  <c:v>4</c:v>
                </c:pt>
              </c:numCache>
            </c:numRef>
          </c:xVal>
          <c:yVal>
            <c:numRef>
              <c:f>'M2'!$A$2:$A$311</c:f>
              <c:numCache>
                <c:formatCode>General</c:formatCode>
                <c:ptCount val="310"/>
                <c:pt idx="0">
                  <c:v>285000</c:v>
                </c:pt>
                <c:pt idx="1">
                  <c:v>149900</c:v>
                </c:pt>
                <c:pt idx="2">
                  <c:v>429900</c:v>
                </c:pt>
                <c:pt idx="3">
                  <c:v>49900</c:v>
                </c:pt>
                <c:pt idx="4">
                  <c:v>144900</c:v>
                </c:pt>
                <c:pt idx="5">
                  <c:v>79900</c:v>
                </c:pt>
                <c:pt idx="6">
                  <c:v>84900</c:v>
                </c:pt>
                <c:pt idx="7">
                  <c:v>127900</c:v>
                </c:pt>
                <c:pt idx="8">
                  <c:v>82500</c:v>
                </c:pt>
                <c:pt idx="9">
                  <c:v>77900</c:v>
                </c:pt>
                <c:pt idx="10">
                  <c:v>200000</c:v>
                </c:pt>
                <c:pt idx="11">
                  <c:v>38900</c:v>
                </c:pt>
                <c:pt idx="12">
                  <c:v>425000</c:v>
                </c:pt>
                <c:pt idx="13">
                  <c:v>109500</c:v>
                </c:pt>
                <c:pt idx="14">
                  <c:v>259900</c:v>
                </c:pt>
                <c:pt idx="15">
                  <c:v>124900</c:v>
                </c:pt>
                <c:pt idx="16">
                  <c:v>126500</c:v>
                </c:pt>
                <c:pt idx="17">
                  <c:v>109900</c:v>
                </c:pt>
                <c:pt idx="18">
                  <c:v>113000</c:v>
                </c:pt>
                <c:pt idx="19">
                  <c:v>92500</c:v>
                </c:pt>
                <c:pt idx="20">
                  <c:v>139000</c:v>
                </c:pt>
                <c:pt idx="21">
                  <c:v>114900</c:v>
                </c:pt>
                <c:pt idx="22">
                  <c:v>116900</c:v>
                </c:pt>
                <c:pt idx="23">
                  <c:v>125000</c:v>
                </c:pt>
                <c:pt idx="24">
                  <c:v>229989</c:v>
                </c:pt>
                <c:pt idx="25">
                  <c:v>94900</c:v>
                </c:pt>
                <c:pt idx="26">
                  <c:v>132900</c:v>
                </c:pt>
                <c:pt idx="27">
                  <c:v>124900</c:v>
                </c:pt>
                <c:pt idx="28">
                  <c:v>42000</c:v>
                </c:pt>
                <c:pt idx="29">
                  <c:v>109000</c:v>
                </c:pt>
                <c:pt idx="30">
                  <c:v>120000</c:v>
                </c:pt>
                <c:pt idx="31">
                  <c:v>139900</c:v>
                </c:pt>
                <c:pt idx="32">
                  <c:v>139900</c:v>
                </c:pt>
                <c:pt idx="33">
                  <c:v>82000</c:v>
                </c:pt>
                <c:pt idx="34">
                  <c:v>164900</c:v>
                </c:pt>
                <c:pt idx="35">
                  <c:v>136900</c:v>
                </c:pt>
                <c:pt idx="36">
                  <c:v>97500</c:v>
                </c:pt>
                <c:pt idx="37">
                  <c:v>159900</c:v>
                </c:pt>
                <c:pt idx="38">
                  <c:v>95500</c:v>
                </c:pt>
                <c:pt idx="39">
                  <c:v>99900</c:v>
                </c:pt>
                <c:pt idx="40">
                  <c:v>104900</c:v>
                </c:pt>
                <c:pt idx="41">
                  <c:v>205000</c:v>
                </c:pt>
                <c:pt idx="42">
                  <c:v>154900</c:v>
                </c:pt>
                <c:pt idx="43">
                  <c:v>143900</c:v>
                </c:pt>
                <c:pt idx="44">
                  <c:v>97000</c:v>
                </c:pt>
                <c:pt idx="45">
                  <c:v>142500</c:v>
                </c:pt>
                <c:pt idx="46">
                  <c:v>155000</c:v>
                </c:pt>
                <c:pt idx="47">
                  <c:v>147900</c:v>
                </c:pt>
                <c:pt idx="48">
                  <c:v>149475</c:v>
                </c:pt>
                <c:pt idx="49">
                  <c:v>129900</c:v>
                </c:pt>
                <c:pt idx="50">
                  <c:v>89000</c:v>
                </c:pt>
                <c:pt idx="51">
                  <c:v>125000</c:v>
                </c:pt>
                <c:pt idx="52">
                  <c:v>105000</c:v>
                </c:pt>
                <c:pt idx="53">
                  <c:v>46900</c:v>
                </c:pt>
                <c:pt idx="54">
                  <c:v>130000</c:v>
                </c:pt>
                <c:pt idx="55">
                  <c:v>124900</c:v>
                </c:pt>
                <c:pt idx="56">
                  <c:v>139700</c:v>
                </c:pt>
                <c:pt idx="57">
                  <c:v>85500</c:v>
                </c:pt>
                <c:pt idx="58">
                  <c:v>150000</c:v>
                </c:pt>
                <c:pt idx="59">
                  <c:v>134900</c:v>
                </c:pt>
                <c:pt idx="60">
                  <c:v>129900</c:v>
                </c:pt>
                <c:pt idx="61">
                  <c:v>124900</c:v>
                </c:pt>
                <c:pt idx="62">
                  <c:v>199900</c:v>
                </c:pt>
                <c:pt idx="63">
                  <c:v>229900</c:v>
                </c:pt>
                <c:pt idx="64">
                  <c:v>124900</c:v>
                </c:pt>
                <c:pt idx="65">
                  <c:v>649900</c:v>
                </c:pt>
                <c:pt idx="66">
                  <c:v>55900</c:v>
                </c:pt>
                <c:pt idx="67">
                  <c:v>49900</c:v>
                </c:pt>
                <c:pt idx="68">
                  <c:v>179900</c:v>
                </c:pt>
                <c:pt idx="69">
                  <c:v>214900</c:v>
                </c:pt>
                <c:pt idx="70">
                  <c:v>154900</c:v>
                </c:pt>
                <c:pt idx="71">
                  <c:v>131000</c:v>
                </c:pt>
                <c:pt idx="72">
                  <c:v>129900</c:v>
                </c:pt>
                <c:pt idx="73">
                  <c:v>997000</c:v>
                </c:pt>
                <c:pt idx="74">
                  <c:v>997000</c:v>
                </c:pt>
                <c:pt idx="75">
                  <c:v>599000</c:v>
                </c:pt>
                <c:pt idx="76">
                  <c:v>134900</c:v>
                </c:pt>
                <c:pt idx="77">
                  <c:v>149900</c:v>
                </c:pt>
                <c:pt idx="78">
                  <c:v>189900</c:v>
                </c:pt>
                <c:pt idx="79">
                  <c:v>219900</c:v>
                </c:pt>
                <c:pt idx="80">
                  <c:v>599900</c:v>
                </c:pt>
                <c:pt idx="81">
                  <c:v>279000</c:v>
                </c:pt>
                <c:pt idx="82">
                  <c:v>129900</c:v>
                </c:pt>
                <c:pt idx="83">
                  <c:v>635000</c:v>
                </c:pt>
                <c:pt idx="84">
                  <c:v>635000</c:v>
                </c:pt>
                <c:pt idx="85">
                  <c:v>279000</c:v>
                </c:pt>
                <c:pt idx="86">
                  <c:v>634900</c:v>
                </c:pt>
                <c:pt idx="87">
                  <c:v>139900</c:v>
                </c:pt>
                <c:pt idx="88">
                  <c:v>130000</c:v>
                </c:pt>
                <c:pt idx="89">
                  <c:v>284500</c:v>
                </c:pt>
                <c:pt idx="90">
                  <c:v>214500</c:v>
                </c:pt>
                <c:pt idx="91">
                  <c:v>84000</c:v>
                </c:pt>
                <c:pt idx="92">
                  <c:v>267000</c:v>
                </c:pt>
                <c:pt idx="93">
                  <c:v>329900</c:v>
                </c:pt>
                <c:pt idx="94">
                  <c:v>112500</c:v>
                </c:pt>
                <c:pt idx="95">
                  <c:v>159900</c:v>
                </c:pt>
                <c:pt idx="96">
                  <c:v>275000</c:v>
                </c:pt>
                <c:pt idx="97">
                  <c:v>175000</c:v>
                </c:pt>
                <c:pt idx="98">
                  <c:v>95000</c:v>
                </c:pt>
                <c:pt idx="99">
                  <c:v>139999</c:v>
                </c:pt>
                <c:pt idx="100">
                  <c:v>234900</c:v>
                </c:pt>
                <c:pt idx="101">
                  <c:v>254900</c:v>
                </c:pt>
                <c:pt idx="102">
                  <c:v>272000</c:v>
                </c:pt>
                <c:pt idx="103">
                  <c:v>244900</c:v>
                </c:pt>
                <c:pt idx="104">
                  <c:v>954000</c:v>
                </c:pt>
                <c:pt idx="105">
                  <c:v>954000</c:v>
                </c:pt>
                <c:pt idx="106">
                  <c:v>155000</c:v>
                </c:pt>
                <c:pt idx="107">
                  <c:v>298900</c:v>
                </c:pt>
                <c:pt idx="108">
                  <c:v>259900</c:v>
                </c:pt>
                <c:pt idx="109">
                  <c:v>283300</c:v>
                </c:pt>
                <c:pt idx="110">
                  <c:v>159900</c:v>
                </c:pt>
                <c:pt idx="111">
                  <c:v>56500</c:v>
                </c:pt>
                <c:pt idx="112">
                  <c:v>99000</c:v>
                </c:pt>
                <c:pt idx="113">
                  <c:v>239000</c:v>
                </c:pt>
                <c:pt idx="114">
                  <c:v>159900</c:v>
                </c:pt>
                <c:pt idx="115">
                  <c:v>225000</c:v>
                </c:pt>
                <c:pt idx="116">
                  <c:v>234900</c:v>
                </c:pt>
                <c:pt idx="117">
                  <c:v>354900</c:v>
                </c:pt>
                <c:pt idx="118">
                  <c:v>389900</c:v>
                </c:pt>
                <c:pt idx="119">
                  <c:v>520000</c:v>
                </c:pt>
                <c:pt idx="120">
                  <c:v>379000</c:v>
                </c:pt>
                <c:pt idx="121">
                  <c:v>510000</c:v>
                </c:pt>
                <c:pt idx="122">
                  <c:v>599900</c:v>
                </c:pt>
                <c:pt idx="123">
                  <c:v>379900</c:v>
                </c:pt>
                <c:pt idx="124">
                  <c:v>322000</c:v>
                </c:pt>
                <c:pt idx="125">
                  <c:v>405000</c:v>
                </c:pt>
                <c:pt idx="126">
                  <c:v>579900</c:v>
                </c:pt>
                <c:pt idx="127">
                  <c:v>575000</c:v>
                </c:pt>
                <c:pt idx="128">
                  <c:v>139900</c:v>
                </c:pt>
                <c:pt idx="129">
                  <c:v>129900</c:v>
                </c:pt>
                <c:pt idx="130">
                  <c:v>289900</c:v>
                </c:pt>
                <c:pt idx="131">
                  <c:v>339900</c:v>
                </c:pt>
                <c:pt idx="132">
                  <c:v>295000</c:v>
                </c:pt>
                <c:pt idx="133">
                  <c:v>845000</c:v>
                </c:pt>
                <c:pt idx="134">
                  <c:v>124900</c:v>
                </c:pt>
                <c:pt idx="135">
                  <c:v>314900</c:v>
                </c:pt>
                <c:pt idx="136">
                  <c:v>349900</c:v>
                </c:pt>
                <c:pt idx="137">
                  <c:v>349900</c:v>
                </c:pt>
                <c:pt idx="138">
                  <c:v>560000</c:v>
                </c:pt>
                <c:pt idx="139">
                  <c:v>284900</c:v>
                </c:pt>
                <c:pt idx="140">
                  <c:v>394444</c:v>
                </c:pt>
                <c:pt idx="141">
                  <c:v>439900</c:v>
                </c:pt>
                <c:pt idx="142">
                  <c:v>299900</c:v>
                </c:pt>
                <c:pt idx="143">
                  <c:v>142000</c:v>
                </c:pt>
                <c:pt idx="144">
                  <c:v>345000</c:v>
                </c:pt>
                <c:pt idx="145">
                  <c:v>440000</c:v>
                </c:pt>
                <c:pt idx="146">
                  <c:v>93000</c:v>
                </c:pt>
                <c:pt idx="147">
                  <c:v>409500</c:v>
                </c:pt>
                <c:pt idx="148">
                  <c:v>349500</c:v>
                </c:pt>
                <c:pt idx="149">
                  <c:v>387950</c:v>
                </c:pt>
                <c:pt idx="150">
                  <c:v>144900</c:v>
                </c:pt>
                <c:pt idx="151">
                  <c:v>276500</c:v>
                </c:pt>
                <c:pt idx="152">
                  <c:v>258000</c:v>
                </c:pt>
                <c:pt idx="153">
                  <c:v>339900</c:v>
                </c:pt>
                <c:pt idx="154">
                  <c:v>472000</c:v>
                </c:pt>
                <c:pt idx="155">
                  <c:v>518000</c:v>
                </c:pt>
                <c:pt idx="156">
                  <c:v>539885</c:v>
                </c:pt>
                <c:pt idx="157">
                  <c:v>114900</c:v>
                </c:pt>
                <c:pt idx="158">
                  <c:v>274900</c:v>
                </c:pt>
                <c:pt idx="159">
                  <c:v>279900</c:v>
                </c:pt>
                <c:pt idx="160">
                  <c:v>345900</c:v>
                </c:pt>
                <c:pt idx="161">
                  <c:v>319900</c:v>
                </c:pt>
                <c:pt idx="162">
                  <c:v>499900</c:v>
                </c:pt>
                <c:pt idx="163">
                  <c:v>310000</c:v>
                </c:pt>
                <c:pt idx="164">
                  <c:v>289900</c:v>
                </c:pt>
                <c:pt idx="165">
                  <c:v>459000</c:v>
                </c:pt>
                <c:pt idx="166">
                  <c:v>345000</c:v>
                </c:pt>
                <c:pt idx="167">
                  <c:v>265000</c:v>
                </c:pt>
                <c:pt idx="168">
                  <c:v>415000</c:v>
                </c:pt>
                <c:pt idx="169">
                  <c:v>189900</c:v>
                </c:pt>
                <c:pt idx="170">
                  <c:v>259900</c:v>
                </c:pt>
                <c:pt idx="171">
                  <c:v>425000</c:v>
                </c:pt>
                <c:pt idx="172">
                  <c:v>374900</c:v>
                </c:pt>
                <c:pt idx="173">
                  <c:v>229900</c:v>
                </c:pt>
                <c:pt idx="174">
                  <c:v>350000</c:v>
                </c:pt>
                <c:pt idx="175">
                  <c:v>469500</c:v>
                </c:pt>
                <c:pt idx="176">
                  <c:v>369900</c:v>
                </c:pt>
                <c:pt idx="177">
                  <c:v>529900</c:v>
                </c:pt>
                <c:pt idx="178">
                  <c:v>309000</c:v>
                </c:pt>
                <c:pt idx="179">
                  <c:v>359900</c:v>
                </c:pt>
                <c:pt idx="180">
                  <c:v>400000</c:v>
                </c:pt>
                <c:pt idx="181">
                  <c:v>399900</c:v>
                </c:pt>
                <c:pt idx="182">
                  <c:v>549900</c:v>
                </c:pt>
                <c:pt idx="183">
                  <c:v>589000</c:v>
                </c:pt>
                <c:pt idx="184">
                  <c:v>198900</c:v>
                </c:pt>
                <c:pt idx="185">
                  <c:v>419000</c:v>
                </c:pt>
                <c:pt idx="186">
                  <c:v>325000</c:v>
                </c:pt>
                <c:pt idx="187">
                  <c:v>389900</c:v>
                </c:pt>
                <c:pt idx="188">
                  <c:v>475000</c:v>
                </c:pt>
                <c:pt idx="189">
                  <c:v>469000</c:v>
                </c:pt>
                <c:pt idx="190">
                  <c:v>475000</c:v>
                </c:pt>
                <c:pt idx="191">
                  <c:v>434900</c:v>
                </c:pt>
                <c:pt idx="192">
                  <c:v>359900</c:v>
                </c:pt>
                <c:pt idx="193">
                  <c:v>579000</c:v>
                </c:pt>
                <c:pt idx="194">
                  <c:v>792000</c:v>
                </c:pt>
                <c:pt idx="195">
                  <c:v>474800</c:v>
                </c:pt>
                <c:pt idx="196">
                  <c:v>487000</c:v>
                </c:pt>
                <c:pt idx="197">
                  <c:v>394800</c:v>
                </c:pt>
                <c:pt idx="198">
                  <c:v>339000</c:v>
                </c:pt>
                <c:pt idx="199">
                  <c:v>385000</c:v>
                </c:pt>
                <c:pt idx="200">
                  <c:v>207000</c:v>
                </c:pt>
                <c:pt idx="201">
                  <c:v>374900</c:v>
                </c:pt>
                <c:pt idx="202">
                  <c:v>510000</c:v>
                </c:pt>
                <c:pt idx="203">
                  <c:v>395000</c:v>
                </c:pt>
                <c:pt idx="204">
                  <c:v>825000</c:v>
                </c:pt>
                <c:pt idx="205">
                  <c:v>825000</c:v>
                </c:pt>
                <c:pt idx="206">
                  <c:v>799000</c:v>
                </c:pt>
                <c:pt idx="207">
                  <c:v>182000</c:v>
                </c:pt>
                <c:pt idx="208">
                  <c:v>369900</c:v>
                </c:pt>
                <c:pt idx="209">
                  <c:v>487900</c:v>
                </c:pt>
                <c:pt idx="210">
                  <c:v>679900</c:v>
                </c:pt>
                <c:pt idx="211">
                  <c:v>780000</c:v>
                </c:pt>
                <c:pt idx="212">
                  <c:v>795000</c:v>
                </c:pt>
                <c:pt idx="213">
                  <c:v>240000</c:v>
                </c:pt>
                <c:pt idx="214">
                  <c:v>135000</c:v>
                </c:pt>
                <c:pt idx="215">
                  <c:v>264900</c:v>
                </c:pt>
                <c:pt idx="216">
                  <c:v>374900</c:v>
                </c:pt>
                <c:pt idx="217">
                  <c:v>519900</c:v>
                </c:pt>
                <c:pt idx="218">
                  <c:v>774500</c:v>
                </c:pt>
                <c:pt idx="219">
                  <c:v>520000</c:v>
                </c:pt>
                <c:pt idx="220">
                  <c:v>215000</c:v>
                </c:pt>
                <c:pt idx="221">
                  <c:v>444900</c:v>
                </c:pt>
                <c:pt idx="222">
                  <c:v>204900</c:v>
                </c:pt>
                <c:pt idx="223">
                  <c:v>179900</c:v>
                </c:pt>
                <c:pt idx="224">
                  <c:v>398500</c:v>
                </c:pt>
                <c:pt idx="225">
                  <c:v>524900</c:v>
                </c:pt>
                <c:pt idx="226">
                  <c:v>274900</c:v>
                </c:pt>
                <c:pt idx="227">
                  <c:v>239900</c:v>
                </c:pt>
                <c:pt idx="228">
                  <c:v>342500</c:v>
                </c:pt>
                <c:pt idx="229">
                  <c:v>135000</c:v>
                </c:pt>
                <c:pt idx="230">
                  <c:v>587000</c:v>
                </c:pt>
                <c:pt idx="231">
                  <c:v>424900</c:v>
                </c:pt>
                <c:pt idx="232">
                  <c:v>850000</c:v>
                </c:pt>
                <c:pt idx="233">
                  <c:v>575000</c:v>
                </c:pt>
                <c:pt idx="234">
                  <c:v>815000</c:v>
                </c:pt>
                <c:pt idx="235">
                  <c:v>250000</c:v>
                </c:pt>
                <c:pt idx="236">
                  <c:v>229900</c:v>
                </c:pt>
                <c:pt idx="237">
                  <c:v>459000</c:v>
                </c:pt>
                <c:pt idx="238">
                  <c:v>738000</c:v>
                </c:pt>
                <c:pt idx="239">
                  <c:v>200000</c:v>
                </c:pt>
                <c:pt idx="240">
                  <c:v>348000</c:v>
                </c:pt>
                <c:pt idx="241">
                  <c:v>349900</c:v>
                </c:pt>
                <c:pt idx="242">
                  <c:v>475000</c:v>
                </c:pt>
                <c:pt idx="243">
                  <c:v>425000</c:v>
                </c:pt>
                <c:pt idx="244">
                  <c:v>719500</c:v>
                </c:pt>
                <c:pt idx="245">
                  <c:v>759900</c:v>
                </c:pt>
                <c:pt idx="246">
                  <c:v>875000</c:v>
                </c:pt>
                <c:pt idx="247">
                  <c:v>285000</c:v>
                </c:pt>
                <c:pt idx="248">
                  <c:v>215000</c:v>
                </c:pt>
                <c:pt idx="249">
                  <c:v>399500</c:v>
                </c:pt>
                <c:pt idx="250">
                  <c:v>570000</c:v>
                </c:pt>
                <c:pt idx="251">
                  <c:v>537900</c:v>
                </c:pt>
                <c:pt idx="252">
                  <c:v>369900</c:v>
                </c:pt>
                <c:pt idx="253">
                  <c:v>599000</c:v>
                </c:pt>
                <c:pt idx="254">
                  <c:v>419500</c:v>
                </c:pt>
                <c:pt idx="255">
                  <c:v>789000</c:v>
                </c:pt>
                <c:pt idx="256">
                  <c:v>449990</c:v>
                </c:pt>
                <c:pt idx="257">
                  <c:v>499990</c:v>
                </c:pt>
                <c:pt idx="258">
                  <c:v>519990</c:v>
                </c:pt>
                <c:pt idx="259">
                  <c:v>469990</c:v>
                </c:pt>
                <c:pt idx="260">
                  <c:v>534990</c:v>
                </c:pt>
                <c:pt idx="261">
                  <c:v>609990</c:v>
                </c:pt>
                <c:pt idx="262">
                  <c:v>329900</c:v>
                </c:pt>
                <c:pt idx="263">
                  <c:v>329000</c:v>
                </c:pt>
                <c:pt idx="264">
                  <c:v>425000</c:v>
                </c:pt>
                <c:pt idx="265">
                  <c:v>450000</c:v>
                </c:pt>
                <c:pt idx="266">
                  <c:v>774900</c:v>
                </c:pt>
                <c:pt idx="267">
                  <c:v>479900</c:v>
                </c:pt>
                <c:pt idx="268">
                  <c:v>669000</c:v>
                </c:pt>
                <c:pt idx="269">
                  <c:v>205000</c:v>
                </c:pt>
                <c:pt idx="270">
                  <c:v>379900</c:v>
                </c:pt>
                <c:pt idx="271">
                  <c:v>399000</c:v>
                </c:pt>
                <c:pt idx="272">
                  <c:v>329900</c:v>
                </c:pt>
                <c:pt idx="273">
                  <c:v>799000</c:v>
                </c:pt>
                <c:pt idx="274">
                  <c:v>474900</c:v>
                </c:pt>
                <c:pt idx="275">
                  <c:v>639900</c:v>
                </c:pt>
                <c:pt idx="276">
                  <c:v>375000</c:v>
                </c:pt>
                <c:pt idx="277">
                  <c:v>369900</c:v>
                </c:pt>
                <c:pt idx="278">
                  <c:v>337900</c:v>
                </c:pt>
                <c:pt idx="279">
                  <c:v>999000</c:v>
                </c:pt>
                <c:pt idx="280">
                  <c:v>410000</c:v>
                </c:pt>
                <c:pt idx="281">
                  <c:v>375000</c:v>
                </c:pt>
                <c:pt idx="282">
                  <c:v>575000</c:v>
                </c:pt>
                <c:pt idx="283">
                  <c:v>1450000</c:v>
                </c:pt>
                <c:pt idx="284">
                  <c:v>362750</c:v>
                </c:pt>
                <c:pt idx="285">
                  <c:v>279900</c:v>
                </c:pt>
                <c:pt idx="286">
                  <c:v>609000</c:v>
                </c:pt>
                <c:pt idx="287">
                  <c:v>859900</c:v>
                </c:pt>
                <c:pt idx="288">
                  <c:v>150000</c:v>
                </c:pt>
                <c:pt idx="289">
                  <c:v>249900</c:v>
                </c:pt>
                <c:pt idx="290">
                  <c:v>975000</c:v>
                </c:pt>
                <c:pt idx="291">
                  <c:v>449000</c:v>
                </c:pt>
                <c:pt idx="292">
                  <c:v>419000</c:v>
                </c:pt>
                <c:pt idx="293">
                  <c:v>529000</c:v>
                </c:pt>
                <c:pt idx="294">
                  <c:v>925000</c:v>
                </c:pt>
                <c:pt idx="295">
                  <c:v>204900</c:v>
                </c:pt>
                <c:pt idx="296">
                  <c:v>1249900</c:v>
                </c:pt>
                <c:pt idx="297">
                  <c:v>1725000</c:v>
                </c:pt>
                <c:pt idx="298">
                  <c:v>519900</c:v>
                </c:pt>
                <c:pt idx="299">
                  <c:v>579900</c:v>
                </c:pt>
                <c:pt idx="300">
                  <c:v>800000</c:v>
                </c:pt>
                <c:pt idx="301">
                  <c:v>749900</c:v>
                </c:pt>
                <c:pt idx="302">
                  <c:v>849000</c:v>
                </c:pt>
                <c:pt idx="303">
                  <c:v>594900</c:v>
                </c:pt>
                <c:pt idx="304">
                  <c:v>275000</c:v>
                </c:pt>
                <c:pt idx="305">
                  <c:v>249900</c:v>
                </c:pt>
                <c:pt idx="306">
                  <c:v>1295000</c:v>
                </c:pt>
                <c:pt idx="307">
                  <c:v>1195000</c:v>
                </c:pt>
                <c:pt idx="308">
                  <c:v>1149000</c:v>
                </c:pt>
                <c:pt idx="309">
                  <c:v>549900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86-41BF-AD17-B5A0DB5225DA}"/>
            </c:ext>
          </c:extLst>
        </c:ser>
        <c:ser>
          <c:idx val="1"/>
          <c:order val="1"/>
          <c:tx>
            <c:v>Predicted LIST PRICE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'M2'!$B$2:$B$311</c:f>
              <c:numCache>
                <c:formatCode>General</c:formatCode>
                <c:ptCount val="31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5</c:v>
                </c:pt>
                <c:pt idx="256">
                  <c:v>3</c:v>
                </c:pt>
                <c:pt idx="257">
                  <c:v>3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3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5</c:v>
                </c:pt>
                <c:pt idx="309">
                  <c:v>4</c:v>
                </c:pt>
              </c:numCache>
            </c:numRef>
          </c:xVal>
          <c:yVal>
            <c:numRef>
              <c:f>'M2'!$F$26:$F$335</c:f>
              <c:numCache>
                <c:formatCode>General</c:formatCode>
                <c:ptCount val="310"/>
                <c:pt idx="0">
                  <c:v>254224.36778605718</c:v>
                </c:pt>
                <c:pt idx="1">
                  <c:v>329893.10048431816</c:v>
                </c:pt>
                <c:pt idx="2">
                  <c:v>373829.14600979793</c:v>
                </c:pt>
                <c:pt idx="3">
                  <c:v>46747.498511356956</c:v>
                </c:pt>
                <c:pt idx="4">
                  <c:v>188320.29949783755</c:v>
                </c:pt>
                <c:pt idx="5">
                  <c:v>166352.27673509766</c:v>
                </c:pt>
                <c:pt idx="6">
                  <c:v>188320.29949783755</c:v>
                </c:pt>
                <c:pt idx="7">
                  <c:v>351861.12324705801</c:v>
                </c:pt>
                <c:pt idx="8">
                  <c:v>46747.498511356956</c:v>
                </c:pt>
                <c:pt idx="9">
                  <c:v>46747.498511356956</c:v>
                </c:pt>
                <c:pt idx="10">
                  <c:v>329893.10048431816</c:v>
                </c:pt>
                <c:pt idx="11">
                  <c:v>46747.498511356956</c:v>
                </c:pt>
                <c:pt idx="12">
                  <c:v>351861.12324705801</c:v>
                </c:pt>
                <c:pt idx="13">
                  <c:v>210288.32226057741</c:v>
                </c:pt>
                <c:pt idx="14">
                  <c:v>210288.32226057741</c:v>
                </c:pt>
                <c:pt idx="15">
                  <c:v>68715.521274096827</c:v>
                </c:pt>
                <c:pt idx="16">
                  <c:v>46747.498511356956</c:v>
                </c:pt>
                <c:pt idx="17">
                  <c:v>46747.498511356956</c:v>
                </c:pt>
                <c:pt idx="18">
                  <c:v>46747.498511356956</c:v>
                </c:pt>
                <c:pt idx="19">
                  <c:v>46747.498511356956</c:v>
                </c:pt>
                <c:pt idx="20">
                  <c:v>46747.498511356956</c:v>
                </c:pt>
                <c:pt idx="21">
                  <c:v>68715.521274096827</c:v>
                </c:pt>
                <c:pt idx="22">
                  <c:v>188320.29949783755</c:v>
                </c:pt>
                <c:pt idx="23">
                  <c:v>46747.498511356956</c:v>
                </c:pt>
                <c:pt idx="24">
                  <c:v>351861.12324705801</c:v>
                </c:pt>
                <c:pt idx="25">
                  <c:v>46747.498511356956</c:v>
                </c:pt>
                <c:pt idx="26">
                  <c:v>46747.498511356956</c:v>
                </c:pt>
                <c:pt idx="27">
                  <c:v>46747.498511356956</c:v>
                </c:pt>
                <c:pt idx="28">
                  <c:v>188320.29949783755</c:v>
                </c:pt>
                <c:pt idx="29">
                  <c:v>46747.498511356956</c:v>
                </c:pt>
                <c:pt idx="30">
                  <c:v>46747.498511356956</c:v>
                </c:pt>
                <c:pt idx="31">
                  <c:v>188320.29949783755</c:v>
                </c:pt>
                <c:pt idx="32">
                  <c:v>68715.521274096827</c:v>
                </c:pt>
                <c:pt idx="33">
                  <c:v>210288.32226057741</c:v>
                </c:pt>
                <c:pt idx="34">
                  <c:v>210288.32226057741</c:v>
                </c:pt>
                <c:pt idx="35">
                  <c:v>351861.12324705801</c:v>
                </c:pt>
                <c:pt idx="36">
                  <c:v>46747.498511356956</c:v>
                </c:pt>
                <c:pt idx="37">
                  <c:v>351861.12324705801</c:v>
                </c:pt>
                <c:pt idx="38">
                  <c:v>68715.521274096827</c:v>
                </c:pt>
                <c:pt idx="39">
                  <c:v>188320.29949783755</c:v>
                </c:pt>
                <c:pt idx="40">
                  <c:v>46747.498511356956</c:v>
                </c:pt>
                <c:pt idx="41">
                  <c:v>232256.34502331729</c:v>
                </c:pt>
                <c:pt idx="42">
                  <c:v>46747.498511356956</c:v>
                </c:pt>
                <c:pt idx="43">
                  <c:v>68715.521274096827</c:v>
                </c:pt>
                <c:pt idx="44">
                  <c:v>46747.498511356956</c:v>
                </c:pt>
                <c:pt idx="45">
                  <c:v>210288.32226057741</c:v>
                </c:pt>
                <c:pt idx="46">
                  <c:v>210288.32226057741</c:v>
                </c:pt>
                <c:pt idx="47">
                  <c:v>210288.32226057741</c:v>
                </c:pt>
                <c:pt idx="48">
                  <c:v>210288.32226057741</c:v>
                </c:pt>
                <c:pt idx="49">
                  <c:v>188320.29949783755</c:v>
                </c:pt>
                <c:pt idx="50">
                  <c:v>46747.498511356956</c:v>
                </c:pt>
                <c:pt idx="51">
                  <c:v>46747.498511356956</c:v>
                </c:pt>
                <c:pt idx="52">
                  <c:v>351861.12324705801</c:v>
                </c:pt>
                <c:pt idx="53">
                  <c:v>46747.498511356956</c:v>
                </c:pt>
                <c:pt idx="54">
                  <c:v>210288.32226057741</c:v>
                </c:pt>
                <c:pt idx="55">
                  <c:v>210288.32226057741</c:v>
                </c:pt>
                <c:pt idx="56">
                  <c:v>210288.32226057741</c:v>
                </c:pt>
                <c:pt idx="57">
                  <c:v>210288.32226057741</c:v>
                </c:pt>
                <c:pt idx="58">
                  <c:v>210288.32226057741</c:v>
                </c:pt>
                <c:pt idx="59">
                  <c:v>90683.544036836713</c:v>
                </c:pt>
                <c:pt idx="60">
                  <c:v>210288.32226057741</c:v>
                </c:pt>
                <c:pt idx="61">
                  <c:v>68715.521274096827</c:v>
                </c:pt>
                <c:pt idx="62">
                  <c:v>351861.12324705801</c:v>
                </c:pt>
                <c:pt idx="63">
                  <c:v>493433.92423353856</c:v>
                </c:pt>
                <c:pt idx="64">
                  <c:v>210288.32226057741</c:v>
                </c:pt>
                <c:pt idx="65">
                  <c:v>515401.94699627848</c:v>
                </c:pt>
                <c:pt idx="66">
                  <c:v>24779.475748617086</c:v>
                </c:pt>
                <c:pt idx="67">
                  <c:v>188320.29949783755</c:v>
                </c:pt>
                <c:pt idx="68">
                  <c:v>351861.12324705801</c:v>
                </c:pt>
                <c:pt idx="69">
                  <c:v>210288.32226057741</c:v>
                </c:pt>
                <c:pt idx="70">
                  <c:v>68715.521274096827</c:v>
                </c:pt>
                <c:pt idx="71">
                  <c:v>188320.29949783755</c:v>
                </c:pt>
                <c:pt idx="72">
                  <c:v>210288.32226057741</c:v>
                </c:pt>
                <c:pt idx="73">
                  <c:v>493433.92423353856</c:v>
                </c:pt>
                <c:pt idx="74">
                  <c:v>493433.92423353856</c:v>
                </c:pt>
                <c:pt idx="75">
                  <c:v>373829.14600979793</c:v>
                </c:pt>
                <c:pt idx="76">
                  <c:v>46747.498511356956</c:v>
                </c:pt>
                <c:pt idx="77">
                  <c:v>68715.521274096827</c:v>
                </c:pt>
                <c:pt idx="78">
                  <c:v>210288.32226057741</c:v>
                </c:pt>
                <c:pt idx="79">
                  <c:v>210288.32226057741</c:v>
                </c:pt>
                <c:pt idx="80">
                  <c:v>515401.94699627848</c:v>
                </c:pt>
                <c:pt idx="81">
                  <c:v>373829.14600979793</c:v>
                </c:pt>
                <c:pt idx="82">
                  <c:v>68715.521274096827</c:v>
                </c:pt>
                <c:pt idx="83">
                  <c:v>329893.10048431816</c:v>
                </c:pt>
                <c:pt idx="84">
                  <c:v>329893.10048431816</c:v>
                </c:pt>
                <c:pt idx="85">
                  <c:v>373829.14600979793</c:v>
                </c:pt>
                <c:pt idx="86">
                  <c:v>373829.14600979793</c:v>
                </c:pt>
                <c:pt idx="87">
                  <c:v>210288.32226057741</c:v>
                </c:pt>
                <c:pt idx="88">
                  <c:v>68715.521274096827</c:v>
                </c:pt>
                <c:pt idx="89">
                  <c:v>373829.14600979793</c:v>
                </c:pt>
                <c:pt idx="90">
                  <c:v>351861.12324705801</c:v>
                </c:pt>
                <c:pt idx="91">
                  <c:v>46747.498511356956</c:v>
                </c:pt>
                <c:pt idx="92">
                  <c:v>373829.14600979793</c:v>
                </c:pt>
                <c:pt idx="93">
                  <c:v>373829.14600979793</c:v>
                </c:pt>
                <c:pt idx="94">
                  <c:v>68715.521274096827</c:v>
                </c:pt>
                <c:pt idx="95">
                  <c:v>210288.32226057741</c:v>
                </c:pt>
                <c:pt idx="96">
                  <c:v>210288.32226057741</c:v>
                </c:pt>
                <c:pt idx="97">
                  <c:v>351861.12324705801</c:v>
                </c:pt>
                <c:pt idx="98">
                  <c:v>46747.498511356956</c:v>
                </c:pt>
                <c:pt idx="99">
                  <c:v>46747.498511356956</c:v>
                </c:pt>
                <c:pt idx="100">
                  <c:v>351861.12324705801</c:v>
                </c:pt>
                <c:pt idx="101">
                  <c:v>373829.14600979793</c:v>
                </c:pt>
                <c:pt idx="102">
                  <c:v>373829.14600979793</c:v>
                </c:pt>
                <c:pt idx="103">
                  <c:v>515401.94699627848</c:v>
                </c:pt>
                <c:pt idx="104">
                  <c:v>656974.74798275903</c:v>
                </c:pt>
                <c:pt idx="105">
                  <c:v>656974.74798275903</c:v>
                </c:pt>
                <c:pt idx="106">
                  <c:v>210288.32226057741</c:v>
                </c:pt>
                <c:pt idx="107">
                  <c:v>515401.94699627848</c:v>
                </c:pt>
                <c:pt idx="108">
                  <c:v>210288.32226057741</c:v>
                </c:pt>
                <c:pt idx="109">
                  <c:v>373829.14600979793</c:v>
                </c:pt>
                <c:pt idx="110">
                  <c:v>210288.32226057741</c:v>
                </c:pt>
                <c:pt idx="111">
                  <c:v>24779.475748617086</c:v>
                </c:pt>
                <c:pt idx="112">
                  <c:v>46747.498511356956</c:v>
                </c:pt>
                <c:pt idx="113">
                  <c:v>210288.32226057741</c:v>
                </c:pt>
                <c:pt idx="114">
                  <c:v>210288.32226057741</c:v>
                </c:pt>
                <c:pt idx="115">
                  <c:v>351861.12324705801</c:v>
                </c:pt>
                <c:pt idx="116">
                  <c:v>210288.32226057741</c:v>
                </c:pt>
                <c:pt idx="117">
                  <c:v>515401.94699627848</c:v>
                </c:pt>
                <c:pt idx="118">
                  <c:v>515401.94699627848</c:v>
                </c:pt>
                <c:pt idx="119">
                  <c:v>493433.92423353856</c:v>
                </c:pt>
                <c:pt idx="120">
                  <c:v>515401.94699627848</c:v>
                </c:pt>
                <c:pt idx="121">
                  <c:v>678942.77074549883</c:v>
                </c:pt>
                <c:pt idx="122">
                  <c:v>656974.74798275903</c:v>
                </c:pt>
                <c:pt idx="123">
                  <c:v>373829.14600979793</c:v>
                </c:pt>
                <c:pt idx="124">
                  <c:v>373829.14600979793</c:v>
                </c:pt>
                <c:pt idx="125">
                  <c:v>515401.94699627848</c:v>
                </c:pt>
                <c:pt idx="126">
                  <c:v>493433.92423353856</c:v>
                </c:pt>
                <c:pt idx="127">
                  <c:v>515401.94699627848</c:v>
                </c:pt>
                <c:pt idx="128">
                  <c:v>68715.521274096827</c:v>
                </c:pt>
                <c:pt idx="129">
                  <c:v>210288.32226057741</c:v>
                </c:pt>
                <c:pt idx="130">
                  <c:v>210288.32226057741</c:v>
                </c:pt>
                <c:pt idx="131">
                  <c:v>395797.16877253779</c:v>
                </c:pt>
                <c:pt idx="132">
                  <c:v>351861.12324705801</c:v>
                </c:pt>
                <c:pt idx="133">
                  <c:v>493433.92423353856</c:v>
                </c:pt>
                <c:pt idx="134">
                  <c:v>90683.544036836713</c:v>
                </c:pt>
                <c:pt idx="135">
                  <c:v>373829.14600979793</c:v>
                </c:pt>
                <c:pt idx="136">
                  <c:v>373829.14600979793</c:v>
                </c:pt>
                <c:pt idx="137">
                  <c:v>373829.14600979793</c:v>
                </c:pt>
                <c:pt idx="138">
                  <c:v>798547.54896923969</c:v>
                </c:pt>
                <c:pt idx="139">
                  <c:v>373829.14600979793</c:v>
                </c:pt>
                <c:pt idx="140">
                  <c:v>373829.14600979793</c:v>
                </c:pt>
                <c:pt idx="141">
                  <c:v>515401.94699627848</c:v>
                </c:pt>
                <c:pt idx="142">
                  <c:v>351861.12324705801</c:v>
                </c:pt>
                <c:pt idx="143">
                  <c:v>188320.29949783755</c:v>
                </c:pt>
                <c:pt idx="144">
                  <c:v>351861.12324705801</c:v>
                </c:pt>
                <c:pt idx="145">
                  <c:v>373829.14600979793</c:v>
                </c:pt>
                <c:pt idx="146">
                  <c:v>68715.521274096827</c:v>
                </c:pt>
                <c:pt idx="147">
                  <c:v>515401.94699627848</c:v>
                </c:pt>
                <c:pt idx="148">
                  <c:v>373829.14600979793</c:v>
                </c:pt>
                <c:pt idx="149">
                  <c:v>537369.96975901839</c:v>
                </c:pt>
                <c:pt idx="150">
                  <c:v>68715.521274096827</c:v>
                </c:pt>
                <c:pt idx="151">
                  <c:v>232256.34502331729</c:v>
                </c:pt>
                <c:pt idx="152">
                  <c:v>210288.32226057741</c:v>
                </c:pt>
                <c:pt idx="153">
                  <c:v>515401.94699627848</c:v>
                </c:pt>
                <c:pt idx="154">
                  <c:v>373829.14600979793</c:v>
                </c:pt>
                <c:pt idx="155">
                  <c:v>373829.14600979793</c:v>
                </c:pt>
                <c:pt idx="156">
                  <c:v>493433.92423353856</c:v>
                </c:pt>
                <c:pt idx="157">
                  <c:v>210288.32226057741</c:v>
                </c:pt>
                <c:pt idx="158">
                  <c:v>373829.14600979793</c:v>
                </c:pt>
                <c:pt idx="159">
                  <c:v>395797.16877253779</c:v>
                </c:pt>
                <c:pt idx="160">
                  <c:v>373829.14600979793</c:v>
                </c:pt>
                <c:pt idx="161">
                  <c:v>373829.14600979793</c:v>
                </c:pt>
                <c:pt idx="162">
                  <c:v>373829.14600979793</c:v>
                </c:pt>
                <c:pt idx="163">
                  <c:v>351861.12324705801</c:v>
                </c:pt>
                <c:pt idx="164">
                  <c:v>210288.32226057741</c:v>
                </c:pt>
                <c:pt idx="165">
                  <c:v>373829.14600979793</c:v>
                </c:pt>
                <c:pt idx="166">
                  <c:v>515401.94699627848</c:v>
                </c:pt>
                <c:pt idx="167">
                  <c:v>537369.96975901839</c:v>
                </c:pt>
                <c:pt idx="168">
                  <c:v>351861.12324705801</c:v>
                </c:pt>
                <c:pt idx="169">
                  <c:v>210288.32226057741</c:v>
                </c:pt>
                <c:pt idx="170">
                  <c:v>373829.14600979793</c:v>
                </c:pt>
                <c:pt idx="171">
                  <c:v>373829.14600979793</c:v>
                </c:pt>
                <c:pt idx="172">
                  <c:v>515401.94699627848</c:v>
                </c:pt>
                <c:pt idx="173">
                  <c:v>232256.34502331729</c:v>
                </c:pt>
                <c:pt idx="174">
                  <c:v>232256.34502331729</c:v>
                </c:pt>
                <c:pt idx="175">
                  <c:v>210288.32226057741</c:v>
                </c:pt>
                <c:pt idx="176">
                  <c:v>373829.14600979793</c:v>
                </c:pt>
                <c:pt idx="177">
                  <c:v>656974.74798275903</c:v>
                </c:pt>
                <c:pt idx="178">
                  <c:v>395797.16877253779</c:v>
                </c:pt>
                <c:pt idx="179">
                  <c:v>373829.14600979793</c:v>
                </c:pt>
                <c:pt idx="180">
                  <c:v>373829.14600979793</c:v>
                </c:pt>
                <c:pt idx="181">
                  <c:v>515401.94699627848</c:v>
                </c:pt>
                <c:pt idx="182">
                  <c:v>537369.96975901839</c:v>
                </c:pt>
                <c:pt idx="183">
                  <c:v>515401.94699627848</c:v>
                </c:pt>
                <c:pt idx="184">
                  <c:v>210288.32226057741</c:v>
                </c:pt>
                <c:pt idx="185">
                  <c:v>373829.14600979793</c:v>
                </c:pt>
                <c:pt idx="186">
                  <c:v>373829.14600979793</c:v>
                </c:pt>
                <c:pt idx="187">
                  <c:v>537369.96975901839</c:v>
                </c:pt>
                <c:pt idx="188">
                  <c:v>798547.54896923969</c:v>
                </c:pt>
                <c:pt idx="189">
                  <c:v>678942.77074549883</c:v>
                </c:pt>
                <c:pt idx="190">
                  <c:v>820515.57173197949</c:v>
                </c:pt>
                <c:pt idx="191">
                  <c:v>537369.96975901839</c:v>
                </c:pt>
                <c:pt idx="192">
                  <c:v>373829.14600979793</c:v>
                </c:pt>
                <c:pt idx="193">
                  <c:v>656974.74798275903</c:v>
                </c:pt>
                <c:pt idx="194">
                  <c:v>656974.74798275903</c:v>
                </c:pt>
                <c:pt idx="195">
                  <c:v>678942.77074549883</c:v>
                </c:pt>
                <c:pt idx="196">
                  <c:v>678942.77074549883</c:v>
                </c:pt>
                <c:pt idx="197">
                  <c:v>373829.14600979793</c:v>
                </c:pt>
                <c:pt idx="198">
                  <c:v>373829.14600979793</c:v>
                </c:pt>
                <c:pt idx="199">
                  <c:v>656974.74798275903</c:v>
                </c:pt>
                <c:pt idx="200">
                  <c:v>351861.12324705801</c:v>
                </c:pt>
                <c:pt idx="201">
                  <c:v>373829.14600979793</c:v>
                </c:pt>
                <c:pt idx="202">
                  <c:v>656974.74798275903</c:v>
                </c:pt>
                <c:pt idx="203">
                  <c:v>515401.94699627848</c:v>
                </c:pt>
                <c:pt idx="204">
                  <c:v>820515.57173197949</c:v>
                </c:pt>
                <c:pt idx="205">
                  <c:v>820515.57173197949</c:v>
                </c:pt>
                <c:pt idx="206">
                  <c:v>656974.74798275903</c:v>
                </c:pt>
                <c:pt idx="207">
                  <c:v>232256.34502331729</c:v>
                </c:pt>
                <c:pt idx="208">
                  <c:v>373829.14600979793</c:v>
                </c:pt>
                <c:pt idx="209">
                  <c:v>373829.14600979793</c:v>
                </c:pt>
                <c:pt idx="210">
                  <c:v>656974.74798275903</c:v>
                </c:pt>
                <c:pt idx="211">
                  <c:v>656974.74798275903</c:v>
                </c:pt>
                <c:pt idx="212">
                  <c:v>656974.74798275903</c:v>
                </c:pt>
                <c:pt idx="213">
                  <c:v>373829.14600979793</c:v>
                </c:pt>
                <c:pt idx="214">
                  <c:v>68715.521274096827</c:v>
                </c:pt>
                <c:pt idx="215">
                  <c:v>210288.32226057741</c:v>
                </c:pt>
                <c:pt idx="216">
                  <c:v>515401.94699627848</c:v>
                </c:pt>
                <c:pt idx="217">
                  <c:v>515401.94699627848</c:v>
                </c:pt>
                <c:pt idx="218">
                  <c:v>700910.79350823874</c:v>
                </c:pt>
                <c:pt idx="219">
                  <c:v>515401.94699627848</c:v>
                </c:pt>
                <c:pt idx="220">
                  <c:v>210288.32226057741</c:v>
                </c:pt>
                <c:pt idx="221">
                  <c:v>515401.94699627848</c:v>
                </c:pt>
                <c:pt idx="222">
                  <c:v>210288.32226057741</c:v>
                </c:pt>
                <c:pt idx="223">
                  <c:v>210288.32226057741</c:v>
                </c:pt>
                <c:pt idx="224">
                  <c:v>515401.94699627848</c:v>
                </c:pt>
                <c:pt idx="225">
                  <c:v>656974.74798275903</c:v>
                </c:pt>
                <c:pt idx="226">
                  <c:v>351861.12324705801</c:v>
                </c:pt>
                <c:pt idx="227">
                  <c:v>210288.32226057741</c:v>
                </c:pt>
                <c:pt idx="228">
                  <c:v>373829.14600979793</c:v>
                </c:pt>
                <c:pt idx="229">
                  <c:v>232256.34502331729</c:v>
                </c:pt>
                <c:pt idx="230">
                  <c:v>515401.94699627848</c:v>
                </c:pt>
                <c:pt idx="231">
                  <c:v>537369.96975901839</c:v>
                </c:pt>
                <c:pt idx="232">
                  <c:v>678942.77074549883</c:v>
                </c:pt>
                <c:pt idx="233">
                  <c:v>515401.94699627848</c:v>
                </c:pt>
                <c:pt idx="234">
                  <c:v>798547.54896923969</c:v>
                </c:pt>
                <c:pt idx="235">
                  <c:v>210288.32226057741</c:v>
                </c:pt>
                <c:pt idx="236">
                  <c:v>373829.14600979793</c:v>
                </c:pt>
                <c:pt idx="237">
                  <c:v>515401.94699627848</c:v>
                </c:pt>
                <c:pt idx="238">
                  <c:v>678942.77074549883</c:v>
                </c:pt>
                <c:pt idx="239">
                  <c:v>210288.32226057741</c:v>
                </c:pt>
                <c:pt idx="240">
                  <c:v>373829.14600979793</c:v>
                </c:pt>
                <c:pt idx="241">
                  <c:v>373829.14600979793</c:v>
                </c:pt>
                <c:pt idx="242">
                  <c:v>373829.14600979793</c:v>
                </c:pt>
                <c:pt idx="243">
                  <c:v>515401.94699627848</c:v>
                </c:pt>
                <c:pt idx="244">
                  <c:v>678942.77074549883</c:v>
                </c:pt>
                <c:pt idx="245">
                  <c:v>656974.74798275903</c:v>
                </c:pt>
                <c:pt idx="246">
                  <c:v>962088.37271846016</c:v>
                </c:pt>
                <c:pt idx="247">
                  <c:v>373829.14600979793</c:v>
                </c:pt>
                <c:pt idx="248">
                  <c:v>210288.32226057741</c:v>
                </c:pt>
                <c:pt idx="249">
                  <c:v>373829.14600979793</c:v>
                </c:pt>
                <c:pt idx="250">
                  <c:v>537369.96975901839</c:v>
                </c:pt>
                <c:pt idx="251">
                  <c:v>515401.94699627848</c:v>
                </c:pt>
                <c:pt idx="252">
                  <c:v>373829.14600979793</c:v>
                </c:pt>
                <c:pt idx="253">
                  <c:v>537369.96975901839</c:v>
                </c:pt>
                <c:pt idx="254">
                  <c:v>515401.94699627848</c:v>
                </c:pt>
                <c:pt idx="255">
                  <c:v>820515.57173197949</c:v>
                </c:pt>
                <c:pt idx="256">
                  <c:v>210288.32226057741</c:v>
                </c:pt>
                <c:pt idx="257">
                  <c:v>351861.12324705801</c:v>
                </c:pt>
                <c:pt idx="258">
                  <c:v>537369.96975901839</c:v>
                </c:pt>
                <c:pt idx="259">
                  <c:v>515401.94699627848</c:v>
                </c:pt>
                <c:pt idx="260">
                  <c:v>515401.94699627848</c:v>
                </c:pt>
                <c:pt idx="261">
                  <c:v>559337.99252175819</c:v>
                </c:pt>
                <c:pt idx="262">
                  <c:v>373829.14600979793</c:v>
                </c:pt>
                <c:pt idx="263">
                  <c:v>351861.12324705801</c:v>
                </c:pt>
                <c:pt idx="264">
                  <c:v>515401.94699627848</c:v>
                </c:pt>
                <c:pt idx="265">
                  <c:v>493433.92423353856</c:v>
                </c:pt>
                <c:pt idx="266">
                  <c:v>798547.54896923969</c:v>
                </c:pt>
                <c:pt idx="267">
                  <c:v>515401.94699627848</c:v>
                </c:pt>
                <c:pt idx="268">
                  <c:v>700910.79350823874</c:v>
                </c:pt>
                <c:pt idx="269">
                  <c:v>232256.34502331729</c:v>
                </c:pt>
                <c:pt idx="270">
                  <c:v>210288.32226057741</c:v>
                </c:pt>
                <c:pt idx="271">
                  <c:v>373829.14600979793</c:v>
                </c:pt>
                <c:pt idx="272">
                  <c:v>373829.14600979793</c:v>
                </c:pt>
                <c:pt idx="273">
                  <c:v>962088.37271846016</c:v>
                </c:pt>
                <c:pt idx="274">
                  <c:v>515401.94699627848</c:v>
                </c:pt>
                <c:pt idx="275">
                  <c:v>656974.74798275903</c:v>
                </c:pt>
                <c:pt idx="276">
                  <c:v>373829.14600979793</c:v>
                </c:pt>
                <c:pt idx="277">
                  <c:v>351861.12324705801</c:v>
                </c:pt>
                <c:pt idx="278">
                  <c:v>373829.14600979793</c:v>
                </c:pt>
                <c:pt idx="279">
                  <c:v>820515.57173197949</c:v>
                </c:pt>
                <c:pt idx="280">
                  <c:v>351861.12324705801</c:v>
                </c:pt>
                <c:pt idx="281">
                  <c:v>515401.94699627848</c:v>
                </c:pt>
                <c:pt idx="282">
                  <c:v>515401.94699627848</c:v>
                </c:pt>
                <c:pt idx="283">
                  <c:v>678942.77074549883</c:v>
                </c:pt>
                <c:pt idx="284">
                  <c:v>493433.92423353856</c:v>
                </c:pt>
                <c:pt idx="285">
                  <c:v>395797.16877253779</c:v>
                </c:pt>
                <c:pt idx="286">
                  <c:v>515401.94699627848</c:v>
                </c:pt>
                <c:pt idx="287">
                  <c:v>820515.57173197949</c:v>
                </c:pt>
                <c:pt idx="288">
                  <c:v>210288.32226057741</c:v>
                </c:pt>
                <c:pt idx="289">
                  <c:v>232256.34502331729</c:v>
                </c:pt>
                <c:pt idx="290">
                  <c:v>820515.57173197949</c:v>
                </c:pt>
                <c:pt idx="291">
                  <c:v>351861.12324705801</c:v>
                </c:pt>
                <c:pt idx="292">
                  <c:v>515401.94699627848</c:v>
                </c:pt>
                <c:pt idx="293">
                  <c:v>373829.14600979793</c:v>
                </c:pt>
                <c:pt idx="294">
                  <c:v>559337.99252175819</c:v>
                </c:pt>
                <c:pt idx="295">
                  <c:v>210288.32226057741</c:v>
                </c:pt>
                <c:pt idx="296">
                  <c:v>515401.94699627848</c:v>
                </c:pt>
                <c:pt idx="297">
                  <c:v>820515.57173197949</c:v>
                </c:pt>
                <c:pt idx="298">
                  <c:v>656974.74798275903</c:v>
                </c:pt>
                <c:pt idx="299">
                  <c:v>678942.77074549883</c:v>
                </c:pt>
                <c:pt idx="300">
                  <c:v>678942.77074549883</c:v>
                </c:pt>
                <c:pt idx="301">
                  <c:v>940120.34995572024</c:v>
                </c:pt>
                <c:pt idx="302">
                  <c:v>656974.74798275903</c:v>
                </c:pt>
                <c:pt idx="303">
                  <c:v>373829.14600979793</c:v>
                </c:pt>
                <c:pt idx="304">
                  <c:v>351861.12324705801</c:v>
                </c:pt>
                <c:pt idx="305">
                  <c:v>373829.14600979793</c:v>
                </c:pt>
                <c:pt idx="306">
                  <c:v>940120.34995572024</c:v>
                </c:pt>
                <c:pt idx="307">
                  <c:v>820515.57173197949</c:v>
                </c:pt>
                <c:pt idx="308">
                  <c:v>820515.57173197949</c:v>
                </c:pt>
                <c:pt idx="309">
                  <c:v>515401.94699627848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86-41BF-AD17-B5A0DB522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72976"/>
        <c:axId val="999270232"/>
      </c:scatterChart>
      <c:valAx>
        <c:axId val="99927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270232"/>
        <c:crosses val="autoZero"/>
        <c:crossBetween val="midCat"/>
      </c:valAx>
      <c:valAx>
        <c:axId val="999270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272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BATHS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 PRICE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149523414836314"/>
                  <c:y val="0.33333122657326697"/>
                </c:manualLayout>
              </c:layout>
              <c:numFmt formatCode="General" sourceLinked="0"/>
            </c:trendlineLbl>
          </c:trendline>
          <c:xVal>
            <c:numRef>
              <c:f>'M2'!$C$2:$C$311</c:f>
              <c:numCache>
                <c:formatCode>General</c:formatCode>
                <c:ptCount val="3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6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5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3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3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5</c:v>
                </c:pt>
                <c:pt idx="203">
                  <c:v>4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2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6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7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6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7</c:v>
                </c:pt>
                <c:pt idx="274">
                  <c:v>4</c:v>
                </c:pt>
                <c:pt idx="275">
                  <c:v>5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6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4</c:v>
                </c:pt>
                <c:pt idx="287">
                  <c:v>6</c:v>
                </c:pt>
                <c:pt idx="288">
                  <c:v>2</c:v>
                </c:pt>
                <c:pt idx="289">
                  <c:v>2</c:v>
                </c:pt>
                <c:pt idx="290">
                  <c:v>6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5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7</c:v>
                </c:pt>
                <c:pt idx="307">
                  <c:v>6</c:v>
                </c:pt>
                <c:pt idx="308">
                  <c:v>6</c:v>
                </c:pt>
                <c:pt idx="309">
                  <c:v>4</c:v>
                </c:pt>
              </c:numCache>
            </c:numRef>
          </c:xVal>
          <c:yVal>
            <c:numRef>
              <c:f>'M2'!$A$2:$A$311</c:f>
              <c:numCache>
                <c:formatCode>General</c:formatCode>
                <c:ptCount val="310"/>
                <c:pt idx="0">
                  <c:v>285000</c:v>
                </c:pt>
                <c:pt idx="1">
                  <c:v>149900</c:v>
                </c:pt>
                <c:pt idx="2">
                  <c:v>429900</c:v>
                </c:pt>
                <c:pt idx="3">
                  <c:v>49900</c:v>
                </c:pt>
                <c:pt idx="4">
                  <c:v>144900</c:v>
                </c:pt>
                <c:pt idx="5">
                  <c:v>79900</c:v>
                </c:pt>
                <c:pt idx="6">
                  <c:v>84900</c:v>
                </c:pt>
                <c:pt idx="7">
                  <c:v>127900</c:v>
                </c:pt>
                <c:pt idx="8">
                  <c:v>82500</c:v>
                </c:pt>
                <c:pt idx="9">
                  <c:v>77900</c:v>
                </c:pt>
                <c:pt idx="10">
                  <c:v>200000</c:v>
                </c:pt>
                <c:pt idx="11">
                  <c:v>38900</c:v>
                </c:pt>
                <c:pt idx="12">
                  <c:v>425000</c:v>
                </c:pt>
                <c:pt idx="13">
                  <c:v>109500</c:v>
                </c:pt>
                <c:pt idx="14">
                  <c:v>259900</c:v>
                </c:pt>
                <c:pt idx="15">
                  <c:v>124900</c:v>
                </c:pt>
                <c:pt idx="16">
                  <c:v>126500</c:v>
                </c:pt>
                <c:pt idx="17">
                  <c:v>109900</c:v>
                </c:pt>
                <c:pt idx="18">
                  <c:v>113000</c:v>
                </c:pt>
                <c:pt idx="19">
                  <c:v>92500</c:v>
                </c:pt>
                <c:pt idx="20">
                  <c:v>139000</c:v>
                </c:pt>
                <c:pt idx="21">
                  <c:v>114900</c:v>
                </c:pt>
                <c:pt idx="22">
                  <c:v>116900</c:v>
                </c:pt>
                <c:pt idx="23">
                  <c:v>125000</c:v>
                </c:pt>
                <c:pt idx="24">
                  <c:v>229989</c:v>
                </c:pt>
                <c:pt idx="25">
                  <c:v>94900</c:v>
                </c:pt>
                <c:pt idx="26">
                  <c:v>132900</c:v>
                </c:pt>
                <c:pt idx="27">
                  <c:v>124900</c:v>
                </c:pt>
                <c:pt idx="28">
                  <c:v>42000</c:v>
                </c:pt>
                <c:pt idx="29">
                  <c:v>109000</c:v>
                </c:pt>
                <c:pt idx="30">
                  <c:v>120000</c:v>
                </c:pt>
                <c:pt idx="31">
                  <c:v>139900</c:v>
                </c:pt>
                <c:pt idx="32">
                  <c:v>139900</c:v>
                </c:pt>
                <c:pt idx="33">
                  <c:v>82000</c:v>
                </c:pt>
                <c:pt idx="34">
                  <c:v>164900</c:v>
                </c:pt>
                <c:pt idx="35">
                  <c:v>136900</c:v>
                </c:pt>
                <c:pt idx="36">
                  <c:v>97500</c:v>
                </c:pt>
                <c:pt idx="37">
                  <c:v>159900</c:v>
                </c:pt>
                <c:pt idx="38">
                  <c:v>95500</c:v>
                </c:pt>
                <c:pt idx="39">
                  <c:v>99900</c:v>
                </c:pt>
                <c:pt idx="40">
                  <c:v>104900</c:v>
                </c:pt>
                <c:pt idx="41">
                  <c:v>205000</c:v>
                </c:pt>
                <c:pt idx="42">
                  <c:v>154900</c:v>
                </c:pt>
                <c:pt idx="43">
                  <c:v>143900</c:v>
                </c:pt>
                <c:pt idx="44">
                  <c:v>97000</c:v>
                </c:pt>
                <c:pt idx="45">
                  <c:v>142500</c:v>
                </c:pt>
                <c:pt idx="46">
                  <c:v>155000</c:v>
                </c:pt>
                <c:pt idx="47">
                  <c:v>147900</c:v>
                </c:pt>
                <c:pt idx="48">
                  <c:v>149475</c:v>
                </c:pt>
                <c:pt idx="49">
                  <c:v>129900</c:v>
                </c:pt>
                <c:pt idx="50">
                  <c:v>89000</c:v>
                </c:pt>
                <c:pt idx="51">
                  <c:v>125000</c:v>
                </c:pt>
                <c:pt idx="52">
                  <c:v>105000</c:v>
                </c:pt>
                <c:pt idx="53">
                  <c:v>46900</c:v>
                </c:pt>
                <c:pt idx="54">
                  <c:v>130000</c:v>
                </c:pt>
                <c:pt idx="55">
                  <c:v>124900</c:v>
                </c:pt>
                <c:pt idx="56">
                  <c:v>139700</c:v>
                </c:pt>
                <c:pt idx="57">
                  <c:v>85500</c:v>
                </c:pt>
                <c:pt idx="58">
                  <c:v>150000</c:v>
                </c:pt>
                <c:pt idx="59">
                  <c:v>134900</c:v>
                </c:pt>
                <c:pt idx="60">
                  <c:v>129900</c:v>
                </c:pt>
                <c:pt idx="61">
                  <c:v>124900</c:v>
                </c:pt>
                <c:pt idx="62">
                  <c:v>199900</c:v>
                </c:pt>
                <c:pt idx="63">
                  <c:v>229900</c:v>
                </c:pt>
                <c:pt idx="64">
                  <c:v>124900</c:v>
                </c:pt>
                <c:pt idx="65">
                  <c:v>649900</c:v>
                </c:pt>
                <c:pt idx="66">
                  <c:v>55900</c:v>
                </c:pt>
                <c:pt idx="67">
                  <c:v>49900</c:v>
                </c:pt>
                <c:pt idx="68">
                  <c:v>179900</c:v>
                </c:pt>
                <c:pt idx="69">
                  <c:v>214900</c:v>
                </c:pt>
                <c:pt idx="70">
                  <c:v>154900</c:v>
                </c:pt>
                <c:pt idx="71">
                  <c:v>131000</c:v>
                </c:pt>
                <c:pt idx="72">
                  <c:v>129900</c:v>
                </c:pt>
                <c:pt idx="73">
                  <c:v>997000</c:v>
                </c:pt>
                <c:pt idx="74">
                  <c:v>997000</c:v>
                </c:pt>
                <c:pt idx="75">
                  <c:v>599000</c:v>
                </c:pt>
                <c:pt idx="76">
                  <c:v>134900</c:v>
                </c:pt>
                <c:pt idx="77">
                  <c:v>149900</c:v>
                </c:pt>
                <c:pt idx="78">
                  <c:v>189900</c:v>
                </c:pt>
                <c:pt idx="79">
                  <c:v>219900</c:v>
                </c:pt>
                <c:pt idx="80">
                  <c:v>599900</c:v>
                </c:pt>
                <c:pt idx="81">
                  <c:v>279000</c:v>
                </c:pt>
                <c:pt idx="82">
                  <c:v>129900</c:v>
                </c:pt>
                <c:pt idx="83">
                  <c:v>635000</c:v>
                </c:pt>
                <c:pt idx="84">
                  <c:v>635000</c:v>
                </c:pt>
                <c:pt idx="85">
                  <c:v>279000</c:v>
                </c:pt>
                <c:pt idx="86">
                  <c:v>634900</c:v>
                </c:pt>
                <c:pt idx="87">
                  <c:v>139900</c:v>
                </c:pt>
                <c:pt idx="88">
                  <c:v>130000</c:v>
                </c:pt>
                <c:pt idx="89">
                  <c:v>284500</c:v>
                </c:pt>
                <c:pt idx="90">
                  <c:v>214500</c:v>
                </c:pt>
                <c:pt idx="91">
                  <c:v>84000</c:v>
                </c:pt>
                <c:pt idx="92">
                  <c:v>267000</c:v>
                </c:pt>
                <c:pt idx="93">
                  <c:v>329900</c:v>
                </c:pt>
                <c:pt idx="94">
                  <c:v>112500</c:v>
                </c:pt>
                <c:pt idx="95">
                  <c:v>159900</c:v>
                </c:pt>
                <c:pt idx="96">
                  <c:v>275000</c:v>
                </c:pt>
                <c:pt idx="97">
                  <c:v>175000</c:v>
                </c:pt>
                <c:pt idx="98">
                  <c:v>95000</c:v>
                </c:pt>
                <c:pt idx="99">
                  <c:v>139999</c:v>
                </c:pt>
                <c:pt idx="100">
                  <c:v>234900</c:v>
                </c:pt>
                <c:pt idx="101">
                  <c:v>254900</c:v>
                </c:pt>
                <c:pt idx="102">
                  <c:v>272000</c:v>
                </c:pt>
                <c:pt idx="103">
                  <c:v>244900</c:v>
                </c:pt>
                <c:pt idx="104">
                  <c:v>954000</c:v>
                </c:pt>
                <c:pt idx="105">
                  <c:v>954000</c:v>
                </c:pt>
                <c:pt idx="106">
                  <c:v>155000</c:v>
                </c:pt>
                <c:pt idx="107">
                  <c:v>298900</c:v>
                </c:pt>
                <c:pt idx="108">
                  <c:v>259900</c:v>
                </c:pt>
                <c:pt idx="109">
                  <c:v>283300</c:v>
                </c:pt>
                <c:pt idx="110">
                  <c:v>159900</c:v>
                </c:pt>
                <c:pt idx="111">
                  <c:v>56500</c:v>
                </c:pt>
                <c:pt idx="112">
                  <c:v>99000</c:v>
                </c:pt>
                <c:pt idx="113">
                  <c:v>239000</c:v>
                </c:pt>
                <c:pt idx="114">
                  <c:v>159900</c:v>
                </c:pt>
                <c:pt idx="115">
                  <c:v>225000</c:v>
                </c:pt>
                <c:pt idx="116">
                  <c:v>234900</c:v>
                </c:pt>
                <c:pt idx="117">
                  <c:v>354900</c:v>
                </c:pt>
                <c:pt idx="118">
                  <c:v>389900</c:v>
                </c:pt>
                <c:pt idx="119">
                  <c:v>520000</c:v>
                </c:pt>
                <c:pt idx="120">
                  <c:v>379000</c:v>
                </c:pt>
                <c:pt idx="121">
                  <c:v>510000</c:v>
                </c:pt>
                <c:pt idx="122">
                  <c:v>599900</c:v>
                </c:pt>
                <c:pt idx="123">
                  <c:v>379900</c:v>
                </c:pt>
                <c:pt idx="124">
                  <c:v>322000</c:v>
                </c:pt>
                <c:pt idx="125">
                  <c:v>405000</c:v>
                </c:pt>
                <c:pt idx="126">
                  <c:v>579900</c:v>
                </c:pt>
                <c:pt idx="127">
                  <c:v>575000</c:v>
                </c:pt>
                <c:pt idx="128">
                  <c:v>139900</c:v>
                </c:pt>
                <c:pt idx="129">
                  <c:v>129900</c:v>
                </c:pt>
                <c:pt idx="130">
                  <c:v>289900</c:v>
                </c:pt>
                <c:pt idx="131">
                  <c:v>339900</c:v>
                </c:pt>
                <c:pt idx="132">
                  <c:v>295000</c:v>
                </c:pt>
                <c:pt idx="133">
                  <c:v>845000</c:v>
                </c:pt>
                <c:pt idx="134">
                  <c:v>124900</c:v>
                </c:pt>
                <c:pt idx="135">
                  <c:v>314900</c:v>
                </c:pt>
                <c:pt idx="136">
                  <c:v>349900</c:v>
                </c:pt>
                <c:pt idx="137">
                  <c:v>349900</c:v>
                </c:pt>
                <c:pt idx="138">
                  <c:v>560000</c:v>
                </c:pt>
                <c:pt idx="139">
                  <c:v>284900</c:v>
                </c:pt>
                <c:pt idx="140">
                  <c:v>394444</c:v>
                </c:pt>
                <c:pt idx="141">
                  <c:v>439900</c:v>
                </c:pt>
                <c:pt idx="142">
                  <c:v>299900</c:v>
                </c:pt>
                <c:pt idx="143">
                  <c:v>142000</c:v>
                </c:pt>
                <c:pt idx="144">
                  <c:v>345000</c:v>
                </c:pt>
                <c:pt idx="145">
                  <c:v>440000</c:v>
                </c:pt>
                <c:pt idx="146">
                  <c:v>93000</c:v>
                </c:pt>
                <c:pt idx="147">
                  <c:v>409500</c:v>
                </c:pt>
                <c:pt idx="148">
                  <c:v>349500</c:v>
                </c:pt>
                <c:pt idx="149">
                  <c:v>387950</c:v>
                </c:pt>
                <c:pt idx="150">
                  <c:v>144900</c:v>
                </c:pt>
                <c:pt idx="151">
                  <c:v>276500</c:v>
                </c:pt>
                <c:pt idx="152">
                  <c:v>258000</c:v>
                </c:pt>
                <c:pt idx="153">
                  <c:v>339900</c:v>
                </c:pt>
                <c:pt idx="154">
                  <c:v>472000</c:v>
                </c:pt>
                <c:pt idx="155">
                  <c:v>518000</c:v>
                </c:pt>
                <c:pt idx="156">
                  <c:v>539885</c:v>
                </c:pt>
                <c:pt idx="157">
                  <c:v>114900</c:v>
                </c:pt>
                <c:pt idx="158">
                  <c:v>274900</c:v>
                </c:pt>
                <c:pt idx="159">
                  <c:v>279900</c:v>
                </c:pt>
                <c:pt idx="160">
                  <c:v>345900</c:v>
                </c:pt>
                <c:pt idx="161">
                  <c:v>319900</c:v>
                </c:pt>
                <c:pt idx="162">
                  <c:v>499900</c:v>
                </c:pt>
                <c:pt idx="163">
                  <c:v>310000</c:v>
                </c:pt>
                <c:pt idx="164">
                  <c:v>289900</c:v>
                </c:pt>
                <c:pt idx="165">
                  <c:v>459000</c:v>
                </c:pt>
                <c:pt idx="166">
                  <c:v>345000</c:v>
                </c:pt>
                <c:pt idx="167">
                  <c:v>265000</c:v>
                </c:pt>
                <c:pt idx="168">
                  <c:v>415000</c:v>
                </c:pt>
                <c:pt idx="169">
                  <c:v>189900</c:v>
                </c:pt>
                <c:pt idx="170">
                  <c:v>259900</c:v>
                </c:pt>
                <c:pt idx="171">
                  <c:v>425000</c:v>
                </c:pt>
                <c:pt idx="172">
                  <c:v>374900</c:v>
                </c:pt>
                <c:pt idx="173">
                  <c:v>229900</c:v>
                </c:pt>
                <c:pt idx="174">
                  <c:v>350000</c:v>
                </c:pt>
                <c:pt idx="175">
                  <c:v>469500</c:v>
                </c:pt>
                <c:pt idx="176">
                  <c:v>369900</c:v>
                </c:pt>
                <c:pt idx="177">
                  <c:v>529900</c:v>
                </c:pt>
                <c:pt idx="178">
                  <c:v>309000</c:v>
                </c:pt>
                <c:pt idx="179">
                  <c:v>359900</c:v>
                </c:pt>
                <c:pt idx="180">
                  <c:v>400000</c:v>
                </c:pt>
                <c:pt idx="181">
                  <c:v>399900</c:v>
                </c:pt>
                <c:pt idx="182">
                  <c:v>549900</c:v>
                </c:pt>
                <c:pt idx="183">
                  <c:v>589000</c:v>
                </c:pt>
                <c:pt idx="184">
                  <c:v>198900</c:v>
                </c:pt>
                <c:pt idx="185">
                  <c:v>419000</c:v>
                </c:pt>
                <c:pt idx="186">
                  <c:v>325000</c:v>
                </c:pt>
                <c:pt idx="187">
                  <c:v>389900</c:v>
                </c:pt>
                <c:pt idx="188">
                  <c:v>475000</c:v>
                </c:pt>
                <c:pt idx="189">
                  <c:v>469000</c:v>
                </c:pt>
                <c:pt idx="190">
                  <c:v>475000</c:v>
                </c:pt>
                <c:pt idx="191">
                  <c:v>434900</c:v>
                </c:pt>
                <c:pt idx="192">
                  <c:v>359900</c:v>
                </c:pt>
                <c:pt idx="193">
                  <c:v>579000</c:v>
                </c:pt>
                <c:pt idx="194">
                  <c:v>792000</c:v>
                </c:pt>
                <c:pt idx="195">
                  <c:v>474800</c:v>
                </c:pt>
                <c:pt idx="196">
                  <c:v>487000</c:v>
                </c:pt>
                <c:pt idx="197">
                  <c:v>394800</c:v>
                </c:pt>
                <c:pt idx="198">
                  <c:v>339000</c:v>
                </c:pt>
                <c:pt idx="199">
                  <c:v>385000</c:v>
                </c:pt>
                <c:pt idx="200">
                  <c:v>207000</c:v>
                </c:pt>
                <c:pt idx="201">
                  <c:v>374900</c:v>
                </c:pt>
                <c:pt idx="202">
                  <c:v>510000</c:v>
                </c:pt>
                <c:pt idx="203">
                  <c:v>395000</c:v>
                </c:pt>
                <c:pt idx="204">
                  <c:v>825000</c:v>
                </c:pt>
                <c:pt idx="205">
                  <c:v>825000</c:v>
                </c:pt>
                <c:pt idx="206">
                  <c:v>799000</c:v>
                </c:pt>
                <c:pt idx="207">
                  <c:v>182000</c:v>
                </c:pt>
                <c:pt idx="208">
                  <c:v>369900</c:v>
                </c:pt>
                <c:pt idx="209">
                  <c:v>487900</c:v>
                </c:pt>
                <c:pt idx="210">
                  <c:v>679900</c:v>
                </c:pt>
                <c:pt idx="211">
                  <c:v>780000</c:v>
                </c:pt>
                <c:pt idx="212">
                  <c:v>795000</c:v>
                </c:pt>
                <c:pt idx="213">
                  <c:v>240000</c:v>
                </c:pt>
                <c:pt idx="214">
                  <c:v>135000</c:v>
                </c:pt>
                <c:pt idx="215">
                  <c:v>264900</c:v>
                </c:pt>
                <c:pt idx="216">
                  <c:v>374900</c:v>
                </c:pt>
                <c:pt idx="217">
                  <c:v>519900</c:v>
                </c:pt>
                <c:pt idx="218">
                  <c:v>774500</c:v>
                </c:pt>
                <c:pt idx="219">
                  <c:v>520000</c:v>
                </c:pt>
                <c:pt idx="220">
                  <c:v>215000</c:v>
                </c:pt>
                <c:pt idx="221">
                  <c:v>444900</c:v>
                </c:pt>
                <c:pt idx="222">
                  <c:v>204900</c:v>
                </c:pt>
                <c:pt idx="223">
                  <c:v>179900</c:v>
                </c:pt>
                <c:pt idx="224">
                  <c:v>398500</c:v>
                </c:pt>
                <c:pt idx="225">
                  <c:v>524900</c:v>
                </c:pt>
                <c:pt idx="226">
                  <c:v>274900</c:v>
                </c:pt>
                <c:pt idx="227">
                  <c:v>239900</c:v>
                </c:pt>
                <c:pt idx="228">
                  <c:v>342500</c:v>
                </c:pt>
                <c:pt idx="229">
                  <c:v>135000</c:v>
                </c:pt>
                <c:pt idx="230">
                  <c:v>587000</c:v>
                </c:pt>
                <c:pt idx="231">
                  <c:v>424900</c:v>
                </c:pt>
                <c:pt idx="232">
                  <c:v>850000</c:v>
                </c:pt>
                <c:pt idx="233">
                  <c:v>575000</c:v>
                </c:pt>
                <c:pt idx="234">
                  <c:v>815000</c:v>
                </c:pt>
                <c:pt idx="235">
                  <c:v>250000</c:v>
                </c:pt>
                <c:pt idx="236">
                  <c:v>229900</c:v>
                </c:pt>
                <c:pt idx="237">
                  <c:v>459000</c:v>
                </c:pt>
                <c:pt idx="238">
                  <c:v>738000</c:v>
                </c:pt>
                <c:pt idx="239">
                  <c:v>200000</c:v>
                </c:pt>
                <c:pt idx="240">
                  <c:v>348000</c:v>
                </c:pt>
                <c:pt idx="241">
                  <c:v>349900</c:v>
                </c:pt>
                <c:pt idx="242">
                  <c:v>475000</c:v>
                </c:pt>
                <c:pt idx="243">
                  <c:v>425000</c:v>
                </c:pt>
                <c:pt idx="244">
                  <c:v>719500</c:v>
                </c:pt>
                <c:pt idx="245">
                  <c:v>759900</c:v>
                </c:pt>
                <c:pt idx="246">
                  <c:v>875000</c:v>
                </c:pt>
                <c:pt idx="247">
                  <c:v>285000</c:v>
                </c:pt>
                <c:pt idx="248">
                  <c:v>215000</c:v>
                </c:pt>
                <c:pt idx="249">
                  <c:v>399500</c:v>
                </c:pt>
                <c:pt idx="250">
                  <c:v>570000</c:v>
                </c:pt>
                <c:pt idx="251">
                  <c:v>537900</c:v>
                </c:pt>
                <c:pt idx="252">
                  <c:v>369900</c:v>
                </c:pt>
                <c:pt idx="253">
                  <c:v>599000</c:v>
                </c:pt>
                <c:pt idx="254">
                  <c:v>419500</c:v>
                </c:pt>
                <c:pt idx="255">
                  <c:v>789000</c:v>
                </c:pt>
                <c:pt idx="256">
                  <c:v>449990</c:v>
                </c:pt>
                <c:pt idx="257">
                  <c:v>499990</c:v>
                </c:pt>
                <c:pt idx="258">
                  <c:v>519990</c:v>
                </c:pt>
                <c:pt idx="259">
                  <c:v>469990</c:v>
                </c:pt>
                <c:pt idx="260">
                  <c:v>534990</c:v>
                </c:pt>
                <c:pt idx="261">
                  <c:v>609990</c:v>
                </c:pt>
                <c:pt idx="262">
                  <c:v>329900</c:v>
                </c:pt>
                <c:pt idx="263">
                  <c:v>329000</c:v>
                </c:pt>
                <c:pt idx="264">
                  <c:v>425000</c:v>
                </c:pt>
                <c:pt idx="265">
                  <c:v>450000</c:v>
                </c:pt>
                <c:pt idx="266">
                  <c:v>774900</c:v>
                </c:pt>
                <c:pt idx="267">
                  <c:v>479900</c:v>
                </c:pt>
                <c:pt idx="268">
                  <c:v>669000</c:v>
                </c:pt>
                <c:pt idx="269">
                  <c:v>205000</c:v>
                </c:pt>
                <c:pt idx="270">
                  <c:v>379900</c:v>
                </c:pt>
                <c:pt idx="271">
                  <c:v>399000</c:v>
                </c:pt>
                <c:pt idx="272">
                  <c:v>329900</c:v>
                </c:pt>
                <c:pt idx="273">
                  <c:v>799000</c:v>
                </c:pt>
                <c:pt idx="274">
                  <c:v>474900</c:v>
                </c:pt>
                <c:pt idx="275">
                  <c:v>639900</c:v>
                </c:pt>
                <c:pt idx="276">
                  <c:v>375000</c:v>
                </c:pt>
                <c:pt idx="277">
                  <c:v>369900</c:v>
                </c:pt>
                <c:pt idx="278">
                  <c:v>337900</c:v>
                </c:pt>
                <c:pt idx="279">
                  <c:v>999000</c:v>
                </c:pt>
                <c:pt idx="280">
                  <c:v>410000</c:v>
                </c:pt>
                <c:pt idx="281">
                  <c:v>375000</c:v>
                </c:pt>
                <c:pt idx="282">
                  <c:v>575000</c:v>
                </c:pt>
                <c:pt idx="283">
                  <c:v>1450000</c:v>
                </c:pt>
                <c:pt idx="284">
                  <c:v>362750</c:v>
                </c:pt>
                <c:pt idx="285">
                  <c:v>279900</c:v>
                </c:pt>
                <c:pt idx="286">
                  <c:v>609000</c:v>
                </c:pt>
                <c:pt idx="287">
                  <c:v>859900</c:v>
                </c:pt>
                <c:pt idx="288">
                  <c:v>150000</c:v>
                </c:pt>
                <c:pt idx="289">
                  <c:v>249900</c:v>
                </c:pt>
                <c:pt idx="290">
                  <c:v>975000</c:v>
                </c:pt>
                <c:pt idx="291">
                  <c:v>449000</c:v>
                </c:pt>
                <c:pt idx="292">
                  <c:v>419000</c:v>
                </c:pt>
                <c:pt idx="293">
                  <c:v>529000</c:v>
                </c:pt>
                <c:pt idx="294">
                  <c:v>925000</c:v>
                </c:pt>
                <c:pt idx="295">
                  <c:v>204900</c:v>
                </c:pt>
                <c:pt idx="296">
                  <c:v>1249900</c:v>
                </c:pt>
                <c:pt idx="297">
                  <c:v>1725000</c:v>
                </c:pt>
                <c:pt idx="298">
                  <c:v>519900</c:v>
                </c:pt>
                <c:pt idx="299">
                  <c:v>579900</c:v>
                </c:pt>
                <c:pt idx="300">
                  <c:v>800000</c:v>
                </c:pt>
                <c:pt idx="301">
                  <c:v>749900</c:v>
                </c:pt>
                <c:pt idx="302">
                  <c:v>849000</c:v>
                </c:pt>
                <c:pt idx="303">
                  <c:v>594900</c:v>
                </c:pt>
                <c:pt idx="304">
                  <c:v>275000</c:v>
                </c:pt>
                <c:pt idx="305">
                  <c:v>249900</c:v>
                </c:pt>
                <c:pt idx="306">
                  <c:v>1295000</c:v>
                </c:pt>
                <c:pt idx="307">
                  <c:v>1195000</c:v>
                </c:pt>
                <c:pt idx="308">
                  <c:v>1149000</c:v>
                </c:pt>
                <c:pt idx="309">
                  <c:v>549900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57-4203-A9A2-B6779F45EF4C}"/>
            </c:ext>
          </c:extLst>
        </c:ser>
        <c:ser>
          <c:idx val="1"/>
          <c:order val="1"/>
          <c:tx>
            <c:v>Predicted LIST PRICE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'M2'!$C$2:$C$311</c:f>
              <c:numCache>
                <c:formatCode>General</c:formatCode>
                <c:ptCount val="3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6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5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3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3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5</c:v>
                </c:pt>
                <c:pt idx="203">
                  <c:v>4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2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6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7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6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7</c:v>
                </c:pt>
                <c:pt idx="274">
                  <c:v>4</c:v>
                </c:pt>
                <c:pt idx="275">
                  <c:v>5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6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4</c:v>
                </c:pt>
                <c:pt idx="287">
                  <c:v>6</c:v>
                </c:pt>
                <c:pt idx="288">
                  <c:v>2</c:v>
                </c:pt>
                <c:pt idx="289">
                  <c:v>2</c:v>
                </c:pt>
                <c:pt idx="290">
                  <c:v>6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5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7</c:v>
                </c:pt>
                <c:pt idx="307">
                  <c:v>6</c:v>
                </c:pt>
                <c:pt idx="308">
                  <c:v>6</c:v>
                </c:pt>
                <c:pt idx="309">
                  <c:v>4</c:v>
                </c:pt>
              </c:numCache>
            </c:numRef>
          </c:xVal>
          <c:yVal>
            <c:numRef>
              <c:f>'M2'!$F$26:$F$335</c:f>
              <c:numCache>
                <c:formatCode>General</c:formatCode>
                <c:ptCount val="310"/>
                <c:pt idx="0">
                  <c:v>254224.36778605718</c:v>
                </c:pt>
                <c:pt idx="1">
                  <c:v>329893.10048431816</c:v>
                </c:pt>
                <c:pt idx="2">
                  <c:v>373829.14600979793</c:v>
                </c:pt>
                <c:pt idx="3">
                  <c:v>46747.498511356956</c:v>
                </c:pt>
                <c:pt idx="4">
                  <c:v>188320.29949783755</c:v>
                </c:pt>
                <c:pt idx="5">
                  <c:v>166352.27673509766</c:v>
                </c:pt>
                <c:pt idx="6">
                  <c:v>188320.29949783755</c:v>
                </c:pt>
                <c:pt idx="7">
                  <c:v>351861.12324705801</c:v>
                </c:pt>
                <c:pt idx="8">
                  <c:v>46747.498511356956</c:v>
                </c:pt>
                <c:pt idx="9">
                  <c:v>46747.498511356956</c:v>
                </c:pt>
                <c:pt idx="10">
                  <c:v>329893.10048431816</c:v>
                </c:pt>
                <c:pt idx="11">
                  <c:v>46747.498511356956</c:v>
                </c:pt>
                <c:pt idx="12">
                  <c:v>351861.12324705801</c:v>
                </c:pt>
                <c:pt idx="13">
                  <c:v>210288.32226057741</c:v>
                </c:pt>
                <c:pt idx="14">
                  <c:v>210288.32226057741</c:v>
                </c:pt>
                <c:pt idx="15">
                  <c:v>68715.521274096827</c:v>
                </c:pt>
                <c:pt idx="16">
                  <c:v>46747.498511356956</c:v>
                </c:pt>
                <c:pt idx="17">
                  <c:v>46747.498511356956</c:v>
                </c:pt>
                <c:pt idx="18">
                  <c:v>46747.498511356956</c:v>
                </c:pt>
                <c:pt idx="19">
                  <c:v>46747.498511356956</c:v>
                </c:pt>
                <c:pt idx="20">
                  <c:v>46747.498511356956</c:v>
                </c:pt>
                <c:pt idx="21">
                  <c:v>68715.521274096827</c:v>
                </c:pt>
                <c:pt idx="22">
                  <c:v>188320.29949783755</c:v>
                </c:pt>
                <c:pt idx="23">
                  <c:v>46747.498511356956</c:v>
                </c:pt>
                <c:pt idx="24">
                  <c:v>351861.12324705801</c:v>
                </c:pt>
                <c:pt idx="25">
                  <c:v>46747.498511356956</c:v>
                </c:pt>
                <c:pt idx="26">
                  <c:v>46747.498511356956</c:v>
                </c:pt>
                <c:pt idx="27">
                  <c:v>46747.498511356956</c:v>
                </c:pt>
                <c:pt idx="28">
                  <c:v>188320.29949783755</c:v>
                </c:pt>
                <c:pt idx="29">
                  <c:v>46747.498511356956</c:v>
                </c:pt>
                <c:pt idx="30">
                  <c:v>46747.498511356956</c:v>
                </c:pt>
                <c:pt idx="31">
                  <c:v>188320.29949783755</c:v>
                </c:pt>
                <c:pt idx="32">
                  <c:v>68715.521274096827</c:v>
                </c:pt>
                <c:pt idx="33">
                  <c:v>210288.32226057741</c:v>
                </c:pt>
                <c:pt idx="34">
                  <c:v>210288.32226057741</c:v>
                </c:pt>
                <c:pt idx="35">
                  <c:v>351861.12324705801</c:v>
                </c:pt>
                <c:pt idx="36">
                  <c:v>46747.498511356956</c:v>
                </c:pt>
                <c:pt idx="37">
                  <c:v>351861.12324705801</c:v>
                </c:pt>
                <c:pt idx="38">
                  <c:v>68715.521274096827</c:v>
                </c:pt>
                <c:pt idx="39">
                  <c:v>188320.29949783755</c:v>
                </c:pt>
                <c:pt idx="40">
                  <c:v>46747.498511356956</c:v>
                </c:pt>
                <c:pt idx="41">
                  <c:v>232256.34502331729</c:v>
                </c:pt>
                <c:pt idx="42">
                  <c:v>46747.498511356956</c:v>
                </c:pt>
                <c:pt idx="43">
                  <c:v>68715.521274096827</c:v>
                </c:pt>
                <c:pt idx="44">
                  <c:v>46747.498511356956</c:v>
                </c:pt>
                <c:pt idx="45">
                  <c:v>210288.32226057741</c:v>
                </c:pt>
                <c:pt idx="46">
                  <c:v>210288.32226057741</c:v>
                </c:pt>
                <c:pt idx="47">
                  <c:v>210288.32226057741</c:v>
                </c:pt>
                <c:pt idx="48">
                  <c:v>210288.32226057741</c:v>
                </c:pt>
                <c:pt idx="49">
                  <c:v>188320.29949783755</c:v>
                </c:pt>
                <c:pt idx="50">
                  <c:v>46747.498511356956</c:v>
                </c:pt>
                <c:pt idx="51">
                  <c:v>46747.498511356956</c:v>
                </c:pt>
                <c:pt idx="52">
                  <c:v>351861.12324705801</c:v>
                </c:pt>
                <c:pt idx="53">
                  <c:v>46747.498511356956</c:v>
                </c:pt>
                <c:pt idx="54">
                  <c:v>210288.32226057741</c:v>
                </c:pt>
                <c:pt idx="55">
                  <c:v>210288.32226057741</c:v>
                </c:pt>
                <c:pt idx="56">
                  <c:v>210288.32226057741</c:v>
                </c:pt>
                <c:pt idx="57">
                  <c:v>210288.32226057741</c:v>
                </c:pt>
                <c:pt idx="58">
                  <c:v>210288.32226057741</c:v>
                </c:pt>
                <c:pt idx="59">
                  <c:v>90683.544036836713</c:v>
                </c:pt>
                <c:pt idx="60">
                  <c:v>210288.32226057741</c:v>
                </c:pt>
                <c:pt idx="61">
                  <c:v>68715.521274096827</c:v>
                </c:pt>
                <c:pt idx="62">
                  <c:v>351861.12324705801</c:v>
                </c:pt>
                <c:pt idx="63">
                  <c:v>493433.92423353856</c:v>
                </c:pt>
                <c:pt idx="64">
                  <c:v>210288.32226057741</c:v>
                </c:pt>
                <c:pt idx="65">
                  <c:v>515401.94699627848</c:v>
                </c:pt>
                <c:pt idx="66">
                  <c:v>24779.475748617086</c:v>
                </c:pt>
                <c:pt idx="67">
                  <c:v>188320.29949783755</c:v>
                </c:pt>
                <c:pt idx="68">
                  <c:v>351861.12324705801</c:v>
                </c:pt>
                <c:pt idx="69">
                  <c:v>210288.32226057741</c:v>
                </c:pt>
                <c:pt idx="70">
                  <c:v>68715.521274096827</c:v>
                </c:pt>
                <c:pt idx="71">
                  <c:v>188320.29949783755</c:v>
                </c:pt>
                <c:pt idx="72">
                  <c:v>210288.32226057741</c:v>
                </c:pt>
                <c:pt idx="73">
                  <c:v>493433.92423353856</c:v>
                </c:pt>
                <c:pt idx="74">
                  <c:v>493433.92423353856</c:v>
                </c:pt>
                <c:pt idx="75">
                  <c:v>373829.14600979793</c:v>
                </c:pt>
                <c:pt idx="76">
                  <c:v>46747.498511356956</c:v>
                </c:pt>
                <c:pt idx="77">
                  <c:v>68715.521274096827</c:v>
                </c:pt>
                <c:pt idx="78">
                  <c:v>210288.32226057741</c:v>
                </c:pt>
                <c:pt idx="79">
                  <c:v>210288.32226057741</c:v>
                </c:pt>
                <c:pt idx="80">
                  <c:v>515401.94699627848</c:v>
                </c:pt>
                <c:pt idx="81">
                  <c:v>373829.14600979793</c:v>
                </c:pt>
                <c:pt idx="82">
                  <c:v>68715.521274096827</c:v>
                </c:pt>
                <c:pt idx="83">
                  <c:v>329893.10048431816</c:v>
                </c:pt>
                <c:pt idx="84">
                  <c:v>329893.10048431816</c:v>
                </c:pt>
                <c:pt idx="85">
                  <c:v>373829.14600979793</c:v>
                </c:pt>
                <c:pt idx="86">
                  <c:v>373829.14600979793</c:v>
                </c:pt>
                <c:pt idx="87">
                  <c:v>210288.32226057741</c:v>
                </c:pt>
                <c:pt idx="88">
                  <c:v>68715.521274096827</c:v>
                </c:pt>
                <c:pt idx="89">
                  <c:v>373829.14600979793</c:v>
                </c:pt>
                <c:pt idx="90">
                  <c:v>351861.12324705801</c:v>
                </c:pt>
                <c:pt idx="91">
                  <c:v>46747.498511356956</c:v>
                </c:pt>
                <c:pt idx="92">
                  <c:v>373829.14600979793</c:v>
                </c:pt>
                <c:pt idx="93">
                  <c:v>373829.14600979793</c:v>
                </c:pt>
                <c:pt idx="94">
                  <c:v>68715.521274096827</c:v>
                </c:pt>
                <c:pt idx="95">
                  <c:v>210288.32226057741</c:v>
                </c:pt>
                <c:pt idx="96">
                  <c:v>210288.32226057741</c:v>
                </c:pt>
                <c:pt idx="97">
                  <c:v>351861.12324705801</c:v>
                </c:pt>
                <c:pt idx="98">
                  <c:v>46747.498511356956</c:v>
                </c:pt>
                <c:pt idx="99">
                  <c:v>46747.498511356956</c:v>
                </c:pt>
                <c:pt idx="100">
                  <c:v>351861.12324705801</c:v>
                </c:pt>
                <c:pt idx="101">
                  <c:v>373829.14600979793</c:v>
                </c:pt>
                <c:pt idx="102">
                  <c:v>373829.14600979793</c:v>
                </c:pt>
                <c:pt idx="103">
                  <c:v>515401.94699627848</c:v>
                </c:pt>
                <c:pt idx="104">
                  <c:v>656974.74798275903</c:v>
                </c:pt>
                <c:pt idx="105">
                  <c:v>656974.74798275903</c:v>
                </c:pt>
                <c:pt idx="106">
                  <c:v>210288.32226057741</c:v>
                </c:pt>
                <c:pt idx="107">
                  <c:v>515401.94699627848</c:v>
                </c:pt>
                <c:pt idx="108">
                  <c:v>210288.32226057741</c:v>
                </c:pt>
                <c:pt idx="109">
                  <c:v>373829.14600979793</c:v>
                </c:pt>
                <c:pt idx="110">
                  <c:v>210288.32226057741</c:v>
                </c:pt>
                <c:pt idx="111">
                  <c:v>24779.475748617086</c:v>
                </c:pt>
                <c:pt idx="112">
                  <c:v>46747.498511356956</c:v>
                </c:pt>
                <c:pt idx="113">
                  <c:v>210288.32226057741</c:v>
                </c:pt>
                <c:pt idx="114">
                  <c:v>210288.32226057741</c:v>
                </c:pt>
                <c:pt idx="115">
                  <c:v>351861.12324705801</c:v>
                </c:pt>
                <c:pt idx="116">
                  <c:v>210288.32226057741</c:v>
                </c:pt>
                <c:pt idx="117">
                  <c:v>515401.94699627848</c:v>
                </c:pt>
                <c:pt idx="118">
                  <c:v>515401.94699627848</c:v>
                </c:pt>
                <c:pt idx="119">
                  <c:v>493433.92423353856</c:v>
                </c:pt>
                <c:pt idx="120">
                  <c:v>515401.94699627848</c:v>
                </c:pt>
                <c:pt idx="121">
                  <c:v>678942.77074549883</c:v>
                </c:pt>
                <c:pt idx="122">
                  <c:v>656974.74798275903</c:v>
                </c:pt>
                <c:pt idx="123">
                  <c:v>373829.14600979793</c:v>
                </c:pt>
                <c:pt idx="124">
                  <c:v>373829.14600979793</c:v>
                </c:pt>
                <c:pt idx="125">
                  <c:v>515401.94699627848</c:v>
                </c:pt>
                <c:pt idx="126">
                  <c:v>493433.92423353856</c:v>
                </c:pt>
                <c:pt idx="127">
                  <c:v>515401.94699627848</c:v>
                </c:pt>
                <c:pt idx="128">
                  <c:v>68715.521274096827</c:v>
                </c:pt>
                <c:pt idx="129">
                  <c:v>210288.32226057741</c:v>
                </c:pt>
                <c:pt idx="130">
                  <c:v>210288.32226057741</c:v>
                </c:pt>
                <c:pt idx="131">
                  <c:v>395797.16877253779</c:v>
                </c:pt>
                <c:pt idx="132">
                  <c:v>351861.12324705801</c:v>
                </c:pt>
                <c:pt idx="133">
                  <c:v>493433.92423353856</c:v>
                </c:pt>
                <c:pt idx="134">
                  <c:v>90683.544036836713</c:v>
                </c:pt>
                <c:pt idx="135">
                  <c:v>373829.14600979793</c:v>
                </c:pt>
                <c:pt idx="136">
                  <c:v>373829.14600979793</c:v>
                </c:pt>
                <c:pt idx="137">
                  <c:v>373829.14600979793</c:v>
                </c:pt>
                <c:pt idx="138">
                  <c:v>798547.54896923969</c:v>
                </c:pt>
                <c:pt idx="139">
                  <c:v>373829.14600979793</c:v>
                </c:pt>
                <c:pt idx="140">
                  <c:v>373829.14600979793</c:v>
                </c:pt>
                <c:pt idx="141">
                  <c:v>515401.94699627848</c:v>
                </c:pt>
                <c:pt idx="142">
                  <c:v>351861.12324705801</c:v>
                </c:pt>
                <c:pt idx="143">
                  <c:v>188320.29949783755</c:v>
                </c:pt>
                <c:pt idx="144">
                  <c:v>351861.12324705801</c:v>
                </c:pt>
                <c:pt idx="145">
                  <c:v>373829.14600979793</c:v>
                </c:pt>
                <c:pt idx="146">
                  <c:v>68715.521274096827</c:v>
                </c:pt>
                <c:pt idx="147">
                  <c:v>515401.94699627848</c:v>
                </c:pt>
                <c:pt idx="148">
                  <c:v>373829.14600979793</c:v>
                </c:pt>
                <c:pt idx="149">
                  <c:v>537369.96975901839</c:v>
                </c:pt>
                <c:pt idx="150">
                  <c:v>68715.521274096827</c:v>
                </c:pt>
                <c:pt idx="151">
                  <c:v>232256.34502331729</c:v>
                </c:pt>
                <c:pt idx="152">
                  <c:v>210288.32226057741</c:v>
                </c:pt>
                <c:pt idx="153">
                  <c:v>515401.94699627848</c:v>
                </c:pt>
                <c:pt idx="154">
                  <c:v>373829.14600979793</c:v>
                </c:pt>
                <c:pt idx="155">
                  <c:v>373829.14600979793</c:v>
                </c:pt>
                <c:pt idx="156">
                  <c:v>493433.92423353856</c:v>
                </c:pt>
                <c:pt idx="157">
                  <c:v>210288.32226057741</c:v>
                </c:pt>
                <c:pt idx="158">
                  <c:v>373829.14600979793</c:v>
                </c:pt>
                <c:pt idx="159">
                  <c:v>395797.16877253779</c:v>
                </c:pt>
                <c:pt idx="160">
                  <c:v>373829.14600979793</c:v>
                </c:pt>
                <c:pt idx="161">
                  <c:v>373829.14600979793</c:v>
                </c:pt>
                <c:pt idx="162">
                  <c:v>373829.14600979793</c:v>
                </c:pt>
                <c:pt idx="163">
                  <c:v>351861.12324705801</c:v>
                </c:pt>
                <c:pt idx="164">
                  <c:v>210288.32226057741</c:v>
                </c:pt>
                <c:pt idx="165">
                  <c:v>373829.14600979793</c:v>
                </c:pt>
                <c:pt idx="166">
                  <c:v>515401.94699627848</c:v>
                </c:pt>
                <c:pt idx="167">
                  <c:v>537369.96975901839</c:v>
                </c:pt>
                <c:pt idx="168">
                  <c:v>351861.12324705801</c:v>
                </c:pt>
                <c:pt idx="169">
                  <c:v>210288.32226057741</c:v>
                </c:pt>
                <c:pt idx="170">
                  <c:v>373829.14600979793</c:v>
                </c:pt>
                <c:pt idx="171">
                  <c:v>373829.14600979793</c:v>
                </c:pt>
                <c:pt idx="172">
                  <c:v>515401.94699627848</c:v>
                </c:pt>
                <c:pt idx="173">
                  <c:v>232256.34502331729</c:v>
                </c:pt>
                <c:pt idx="174">
                  <c:v>232256.34502331729</c:v>
                </c:pt>
                <c:pt idx="175">
                  <c:v>210288.32226057741</c:v>
                </c:pt>
                <c:pt idx="176">
                  <c:v>373829.14600979793</c:v>
                </c:pt>
                <c:pt idx="177">
                  <c:v>656974.74798275903</c:v>
                </c:pt>
                <c:pt idx="178">
                  <c:v>395797.16877253779</c:v>
                </c:pt>
                <c:pt idx="179">
                  <c:v>373829.14600979793</c:v>
                </c:pt>
                <c:pt idx="180">
                  <c:v>373829.14600979793</c:v>
                </c:pt>
                <c:pt idx="181">
                  <c:v>515401.94699627848</c:v>
                </c:pt>
                <c:pt idx="182">
                  <c:v>537369.96975901839</c:v>
                </c:pt>
                <c:pt idx="183">
                  <c:v>515401.94699627848</c:v>
                </c:pt>
                <c:pt idx="184">
                  <c:v>210288.32226057741</c:v>
                </c:pt>
                <c:pt idx="185">
                  <c:v>373829.14600979793</c:v>
                </c:pt>
                <c:pt idx="186">
                  <c:v>373829.14600979793</c:v>
                </c:pt>
                <c:pt idx="187">
                  <c:v>537369.96975901839</c:v>
                </c:pt>
                <c:pt idx="188">
                  <c:v>798547.54896923969</c:v>
                </c:pt>
                <c:pt idx="189">
                  <c:v>678942.77074549883</c:v>
                </c:pt>
                <c:pt idx="190">
                  <c:v>820515.57173197949</c:v>
                </c:pt>
                <c:pt idx="191">
                  <c:v>537369.96975901839</c:v>
                </c:pt>
                <c:pt idx="192">
                  <c:v>373829.14600979793</c:v>
                </c:pt>
                <c:pt idx="193">
                  <c:v>656974.74798275903</c:v>
                </c:pt>
                <c:pt idx="194">
                  <c:v>656974.74798275903</c:v>
                </c:pt>
                <c:pt idx="195">
                  <c:v>678942.77074549883</c:v>
                </c:pt>
                <c:pt idx="196">
                  <c:v>678942.77074549883</c:v>
                </c:pt>
                <c:pt idx="197">
                  <c:v>373829.14600979793</c:v>
                </c:pt>
                <c:pt idx="198">
                  <c:v>373829.14600979793</c:v>
                </c:pt>
                <c:pt idx="199">
                  <c:v>656974.74798275903</c:v>
                </c:pt>
                <c:pt idx="200">
                  <c:v>351861.12324705801</c:v>
                </c:pt>
                <c:pt idx="201">
                  <c:v>373829.14600979793</c:v>
                </c:pt>
                <c:pt idx="202">
                  <c:v>656974.74798275903</c:v>
                </c:pt>
                <c:pt idx="203">
                  <c:v>515401.94699627848</c:v>
                </c:pt>
                <c:pt idx="204">
                  <c:v>820515.57173197949</c:v>
                </c:pt>
                <c:pt idx="205">
                  <c:v>820515.57173197949</c:v>
                </c:pt>
                <c:pt idx="206">
                  <c:v>656974.74798275903</c:v>
                </c:pt>
                <c:pt idx="207">
                  <c:v>232256.34502331729</c:v>
                </c:pt>
                <c:pt idx="208">
                  <c:v>373829.14600979793</c:v>
                </c:pt>
                <c:pt idx="209">
                  <c:v>373829.14600979793</c:v>
                </c:pt>
                <c:pt idx="210">
                  <c:v>656974.74798275903</c:v>
                </c:pt>
                <c:pt idx="211">
                  <c:v>656974.74798275903</c:v>
                </c:pt>
                <c:pt idx="212">
                  <c:v>656974.74798275903</c:v>
                </c:pt>
                <c:pt idx="213">
                  <c:v>373829.14600979793</c:v>
                </c:pt>
                <c:pt idx="214">
                  <c:v>68715.521274096827</c:v>
                </c:pt>
                <c:pt idx="215">
                  <c:v>210288.32226057741</c:v>
                </c:pt>
                <c:pt idx="216">
                  <c:v>515401.94699627848</c:v>
                </c:pt>
                <c:pt idx="217">
                  <c:v>515401.94699627848</c:v>
                </c:pt>
                <c:pt idx="218">
                  <c:v>700910.79350823874</c:v>
                </c:pt>
                <c:pt idx="219">
                  <c:v>515401.94699627848</c:v>
                </c:pt>
                <c:pt idx="220">
                  <c:v>210288.32226057741</c:v>
                </c:pt>
                <c:pt idx="221">
                  <c:v>515401.94699627848</c:v>
                </c:pt>
                <c:pt idx="222">
                  <c:v>210288.32226057741</c:v>
                </c:pt>
                <c:pt idx="223">
                  <c:v>210288.32226057741</c:v>
                </c:pt>
                <c:pt idx="224">
                  <c:v>515401.94699627848</c:v>
                </c:pt>
                <c:pt idx="225">
                  <c:v>656974.74798275903</c:v>
                </c:pt>
                <c:pt idx="226">
                  <c:v>351861.12324705801</c:v>
                </c:pt>
                <c:pt idx="227">
                  <c:v>210288.32226057741</c:v>
                </c:pt>
                <c:pt idx="228">
                  <c:v>373829.14600979793</c:v>
                </c:pt>
                <c:pt idx="229">
                  <c:v>232256.34502331729</c:v>
                </c:pt>
                <c:pt idx="230">
                  <c:v>515401.94699627848</c:v>
                </c:pt>
                <c:pt idx="231">
                  <c:v>537369.96975901839</c:v>
                </c:pt>
                <c:pt idx="232">
                  <c:v>678942.77074549883</c:v>
                </c:pt>
                <c:pt idx="233">
                  <c:v>515401.94699627848</c:v>
                </c:pt>
                <c:pt idx="234">
                  <c:v>798547.54896923969</c:v>
                </c:pt>
                <c:pt idx="235">
                  <c:v>210288.32226057741</c:v>
                </c:pt>
                <c:pt idx="236">
                  <c:v>373829.14600979793</c:v>
                </c:pt>
                <c:pt idx="237">
                  <c:v>515401.94699627848</c:v>
                </c:pt>
                <c:pt idx="238">
                  <c:v>678942.77074549883</c:v>
                </c:pt>
                <c:pt idx="239">
                  <c:v>210288.32226057741</c:v>
                </c:pt>
                <c:pt idx="240">
                  <c:v>373829.14600979793</c:v>
                </c:pt>
                <c:pt idx="241">
                  <c:v>373829.14600979793</c:v>
                </c:pt>
                <c:pt idx="242">
                  <c:v>373829.14600979793</c:v>
                </c:pt>
                <c:pt idx="243">
                  <c:v>515401.94699627848</c:v>
                </c:pt>
                <c:pt idx="244">
                  <c:v>678942.77074549883</c:v>
                </c:pt>
                <c:pt idx="245">
                  <c:v>656974.74798275903</c:v>
                </c:pt>
                <c:pt idx="246">
                  <c:v>962088.37271846016</c:v>
                </c:pt>
                <c:pt idx="247">
                  <c:v>373829.14600979793</c:v>
                </c:pt>
                <c:pt idx="248">
                  <c:v>210288.32226057741</c:v>
                </c:pt>
                <c:pt idx="249">
                  <c:v>373829.14600979793</c:v>
                </c:pt>
                <c:pt idx="250">
                  <c:v>537369.96975901839</c:v>
                </c:pt>
                <c:pt idx="251">
                  <c:v>515401.94699627848</c:v>
                </c:pt>
                <c:pt idx="252">
                  <c:v>373829.14600979793</c:v>
                </c:pt>
                <c:pt idx="253">
                  <c:v>537369.96975901839</c:v>
                </c:pt>
                <c:pt idx="254">
                  <c:v>515401.94699627848</c:v>
                </c:pt>
                <c:pt idx="255">
                  <c:v>820515.57173197949</c:v>
                </c:pt>
                <c:pt idx="256">
                  <c:v>210288.32226057741</c:v>
                </c:pt>
                <c:pt idx="257">
                  <c:v>351861.12324705801</c:v>
                </c:pt>
                <c:pt idx="258">
                  <c:v>537369.96975901839</c:v>
                </c:pt>
                <c:pt idx="259">
                  <c:v>515401.94699627848</c:v>
                </c:pt>
                <c:pt idx="260">
                  <c:v>515401.94699627848</c:v>
                </c:pt>
                <c:pt idx="261">
                  <c:v>559337.99252175819</c:v>
                </c:pt>
                <c:pt idx="262">
                  <c:v>373829.14600979793</c:v>
                </c:pt>
                <c:pt idx="263">
                  <c:v>351861.12324705801</c:v>
                </c:pt>
                <c:pt idx="264">
                  <c:v>515401.94699627848</c:v>
                </c:pt>
                <c:pt idx="265">
                  <c:v>493433.92423353856</c:v>
                </c:pt>
                <c:pt idx="266">
                  <c:v>798547.54896923969</c:v>
                </c:pt>
                <c:pt idx="267">
                  <c:v>515401.94699627848</c:v>
                </c:pt>
                <c:pt idx="268">
                  <c:v>700910.79350823874</c:v>
                </c:pt>
                <c:pt idx="269">
                  <c:v>232256.34502331729</c:v>
                </c:pt>
                <c:pt idx="270">
                  <c:v>210288.32226057741</c:v>
                </c:pt>
                <c:pt idx="271">
                  <c:v>373829.14600979793</c:v>
                </c:pt>
                <c:pt idx="272">
                  <c:v>373829.14600979793</c:v>
                </c:pt>
                <c:pt idx="273">
                  <c:v>962088.37271846016</c:v>
                </c:pt>
                <c:pt idx="274">
                  <c:v>515401.94699627848</c:v>
                </c:pt>
                <c:pt idx="275">
                  <c:v>656974.74798275903</c:v>
                </c:pt>
                <c:pt idx="276">
                  <c:v>373829.14600979793</c:v>
                </c:pt>
                <c:pt idx="277">
                  <c:v>351861.12324705801</c:v>
                </c:pt>
                <c:pt idx="278">
                  <c:v>373829.14600979793</c:v>
                </c:pt>
                <c:pt idx="279">
                  <c:v>820515.57173197949</c:v>
                </c:pt>
                <c:pt idx="280">
                  <c:v>351861.12324705801</c:v>
                </c:pt>
                <c:pt idx="281">
                  <c:v>515401.94699627848</c:v>
                </c:pt>
                <c:pt idx="282">
                  <c:v>515401.94699627848</c:v>
                </c:pt>
                <c:pt idx="283">
                  <c:v>678942.77074549883</c:v>
                </c:pt>
                <c:pt idx="284">
                  <c:v>493433.92423353856</c:v>
                </c:pt>
                <c:pt idx="285">
                  <c:v>395797.16877253779</c:v>
                </c:pt>
                <c:pt idx="286">
                  <c:v>515401.94699627848</c:v>
                </c:pt>
                <c:pt idx="287">
                  <c:v>820515.57173197949</c:v>
                </c:pt>
                <c:pt idx="288">
                  <c:v>210288.32226057741</c:v>
                </c:pt>
                <c:pt idx="289">
                  <c:v>232256.34502331729</c:v>
                </c:pt>
                <c:pt idx="290">
                  <c:v>820515.57173197949</c:v>
                </c:pt>
                <c:pt idx="291">
                  <c:v>351861.12324705801</c:v>
                </c:pt>
                <c:pt idx="292">
                  <c:v>515401.94699627848</c:v>
                </c:pt>
                <c:pt idx="293">
                  <c:v>373829.14600979793</c:v>
                </c:pt>
                <c:pt idx="294">
                  <c:v>559337.99252175819</c:v>
                </c:pt>
                <c:pt idx="295">
                  <c:v>210288.32226057741</c:v>
                </c:pt>
                <c:pt idx="296">
                  <c:v>515401.94699627848</c:v>
                </c:pt>
                <c:pt idx="297">
                  <c:v>820515.57173197949</c:v>
                </c:pt>
                <c:pt idx="298">
                  <c:v>656974.74798275903</c:v>
                </c:pt>
                <c:pt idx="299">
                  <c:v>678942.77074549883</c:v>
                </c:pt>
                <c:pt idx="300">
                  <c:v>678942.77074549883</c:v>
                </c:pt>
                <c:pt idx="301">
                  <c:v>940120.34995572024</c:v>
                </c:pt>
                <c:pt idx="302">
                  <c:v>656974.74798275903</c:v>
                </c:pt>
                <c:pt idx="303">
                  <c:v>373829.14600979793</c:v>
                </c:pt>
                <c:pt idx="304">
                  <c:v>351861.12324705801</c:v>
                </c:pt>
                <c:pt idx="305">
                  <c:v>373829.14600979793</c:v>
                </c:pt>
                <c:pt idx="306">
                  <c:v>940120.34995572024</c:v>
                </c:pt>
                <c:pt idx="307">
                  <c:v>820515.57173197949</c:v>
                </c:pt>
                <c:pt idx="308">
                  <c:v>820515.57173197949</c:v>
                </c:pt>
                <c:pt idx="309">
                  <c:v>515401.94699627848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57-4203-A9A2-B6779F45E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78072"/>
        <c:axId val="999270624"/>
      </c:scatterChart>
      <c:valAx>
        <c:axId val="99927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270624"/>
        <c:crosses val="autoZero"/>
        <c:crossBetween val="midCat"/>
      </c:valAx>
      <c:valAx>
        <c:axId val="99927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278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'M2'!$J$26:$J$335</c:f>
              <c:numCache>
                <c:formatCode>General</c:formatCode>
                <c:ptCount val="310"/>
                <c:pt idx="0">
                  <c:v>0.16129032258064516</c:v>
                </c:pt>
                <c:pt idx="1">
                  <c:v>0.4838709677419355</c:v>
                </c:pt>
                <c:pt idx="2">
                  <c:v>0.80645161290322576</c:v>
                </c:pt>
                <c:pt idx="3">
                  <c:v>1.1290322580645162</c:v>
                </c:pt>
                <c:pt idx="4">
                  <c:v>1.4516129032258065</c:v>
                </c:pt>
                <c:pt idx="5">
                  <c:v>1.7741935483870968</c:v>
                </c:pt>
                <c:pt idx="6">
                  <c:v>2.096774193548387</c:v>
                </c:pt>
                <c:pt idx="7">
                  <c:v>2.419354838709677</c:v>
                </c:pt>
                <c:pt idx="8">
                  <c:v>2.7419354838709675</c:v>
                </c:pt>
                <c:pt idx="9">
                  <c:v>3.064516129032258</c:v>
                </c:pt>
                <c:pt idx="10">
                  <c:v>3.387096774193548</c:v>
                </c:pt>
                <c:pt idx="11">
                  <c:v>3.7096774193548385</c:v>
                </c:pt>
                <c:pt idx="12">
                  <c:v>4.032258064516129</c:v>
                </c:pt>
                <c:pt idx="13">
                  <c:v>4.354838709677419</c:v>
                </c:pt>
                <c:pt idx="14">
                  <c:v>4.6774193548387091</c:v>
                </c:pt>
                <c:pt idx="15">
                  <c:v>5</c:v>
                </c:pt>
                <c:pt idx="16">
                  <c:v>5.32258064516129</c:v>
                </c:pt>
                <c:pt idx="17">
                  <c:v>5.6451612903225801</c:v>
                </c:pt>
                <c:pt idx="18">
                  <c:v>5.967741935483871</c:v>
                </c:pt>
                <c:pt idx="19">
                  <c:v>6.290322580645161</c:v>
                </c:pt>
                <c:pt idx="20">
                  <c:v>6.6129032258064511</c:v>
                </c:pt>
                <c:pt idx="21">
                  <c:v>6.935483870967742</c:v>
                </c:pt>
                <c:pt idx="22">
                  <c:v>7.258064516129032</c:v>
                </c:pt>
                <c:pt idx="23">
                  <c:v>7.5806451612903221</c:v>
                </c:pt>
                <c:pt idx="24">
                  <c:v>7.903225806451613</c:v>
                </c:pt>
                <c:pt idx="25">
                  <c:v>8.2258064516129039</c:v>
                </c:pt>
                <c:pt idx="26">
                  <c:v>8.5483870967741939</c:v>
                </c:pt>
                <c:pt idx="27">
                  <c:v>8.870967741935484</c:v>
                </c:pt>
                <c:pt idx="28">
                  <c:v>9.193548387096774</c:v>
                </c:pt>
                <c:pt idx="29">
                  <c:v>9.5161290322580658</c:v>
                </c:pt>
                <c:pt idx="30">
                  <c:v>9.8387096774193559</c:v>
                </c:pt>
                <c:pt idx="31">
                  <c:v>10.161290322580646</c:v>
                </c:pt>
                <c:pt idx="32">
                  <c:v>10.483870967741936</c:v>
                </c:pt>
                <c:pt idx="33">
                  <c:v>10.806451612903226</c:v>
                </c:pt>
                <c:pt idx="34">
                  <c:v>11.129032258064516</c:v>
                </c:pt>
                <c:pt idx="35">
                  <c:v>11.451612903225806</c:v>
                </c:pt>
                <c:pt idx="36">
                  <c:v>11.774193548387098</c:v>
                </c:pt>
                <c:pt idx="37">
                  <c:v>12.096774193548388</c:v>
                </c:pt>
                <c:pt idx="38">
                  <c:v>12.419354838709678</c:v>
                </c:pt>
                <c:pt idx="39">
                  <c:v>12.741935483870968</c:v>
                </c:pt>
                <c:pt idx="40">
                  <c:v>13.064516129032258</c:v>
                </c:pt>
                <c:pt idx="41">
                  <c:v>13.387096774193548</c:v>
                </c:pt>
                <c:pt idx="42">
                  <c:v>13.70967741935484</c:v>
                </c:pt>
                <c:pt idx="43">
                  <c:v>14.03225806451613</c:v>
                </c:pt>
                <c:pt idx="44">
                  <c:v>14.35483870967742</c:v>
                </c:pt>
                <c:pt idx="45">
                  <c:v>14.67741935483871</c:v>
                </c:pt>
                <c:pt idx="46">
                  <c:v>15</c:v>
                </c:pt>
                <c:pt idx="47">
                  <c:v>15.32258064516129</c:v>
                </c:pt>
                <c:pt idx="48">
                  <c:v>15.645161290322582</c:v>
                </c:pt>
                <c:pt idx="49">
                  <c:v>15.967741935483872</c:v>
                </c:pt>
                <c:pt idx="50">
                  <c:v>16.29032258064516</c:v>
                </c:pt>
                <c:pt idx="51">
                  <c:v>16.612903225806448</c:v>
                </c:pt>
                <c:pt idx="52">
                  <c:v>16.93548387096774</c:v>
                </c:pt>
                <c:pt idx="53">
                  <c:v>17.258064516129032</c:v>
                </c:pt>
                <c:pt idx="54">
                  <c:v>17.58064516129032</c:v>
                </c:pt>
                <c:pt idx="55">
                  <c:v>17.903225806451612</c:v>
                </c:pt>
                <c:pt idx="56">
                  <c:v>18.2258064516129</c:v>
                </c:pt>
                <c:pt idx="57">
                  <c:v>18.548387096774192</c:v>
                </c:pt>
                <c:pt idx="58">
                  <c:v>18.870967741935484</c:v>
                </c:pt>
                <c:pt idx="59">
                  <c:v>19.193548387096772</c:v>
                </c:pt>
                <c:pt idx="60">
                  <c:v>19.516129032258064</c:v>
                </c:pt>
                <c:pt idx="61">
                  <c:v>19.838709677419352</c:v>
                </c:pt>
                <c:pt idx="62">
                  <c:v>20.161290322580644</c:v>
                </c:pt>
                <c:pt idx="63">
                  <c:v>20.483870967741932</c:v>
                </c:pt>
                <c:pt idx="64">
                  <c:v>20.806451612903224</c:v>
                </c:pt>
                <c:pt idx="65">
                  <c:v>21.129032258064516</c:v>
                </c:pt>
                <c:pt idx="66">
                  <c:v>21.451612903225804</c:v>
                </c:pt>
                <c:pt idx="67">
                  <c:v>21.774193548387096</c:v>
                </c:pt>
                <c:pt idx="68">
                  <c:v>22.096774193548384</c:v>
                </c:pt>
                <c:pt idx="69">
                  <c:v>22.419354838709676</c:v>
                </c:pt>
                <c:pt idx="70">
                  <c:v>22.741935483870964</c:v>
                </c:pt>
                <c:pt idx="71">
                  <c:v>23.064516129032256</c:v>
                </c:pt>
                <c:pt idx="72">
                  <c:v>23.387096774193548</c:v>
                </c:pt>
                <c:pt idx="73">
                  <c:v>23.709677419354836</c:v>
                </c:pt>
                <c:pt idx="74">
                  <c:v>24.032258064516128</c:v>
                </c:pt>
                <c:pt idx="75">
                  <c:v>24.354838709677416</c:v>
                </c:pt>
                <c:pt idx="76">
                  <c:v>24.677419354838708</c:v>
                </c:pt>
                <c:pt idx="77">
                  <c:v>25</c:v>
                </c:pt>
                <c:pt idx="78">
                  <c:v>25.322580645161288</c:v>
                </c:pt>
                <c:pt idx="79">
                  <c:v>25.64516129032258</c:v>
                </c:pt>
                <c:pt idx="80">
                  <c:v>25.967741935483868</c:v>
                </c:pt>
                <c:pt idx="81">
                  <c:v>26.29032258064516</c:v>
                </c:pt>
                <c:pt idx="82">
                  <c:v>26.612903225806448</c:v>
                </c:pt>
                <c:pt idx="83">
                  <c:v>26.93548387096774</c:v>
                </c:pt>
                <c:pt idx="84">
                  <c:v>27.258064516129032</c:v>
                </c:pt>
                <c:pt idx="85">
                  <c:v>27.58064516129032</c:v>
                </c:pt>
                <c:pt idx="86">
                  <c:v>27.903225806451612</c:v>
                </c:pt>
                <c:pt idx="87">
                  <c:v>28.2258064516129</c:v>
                </c:pt>
                <c:pt idx="88">
                  <c:v>28.548387096774192</c:v>
                </c:pt>
                <c:pt idx="89">
                  <c:v>28.87096774193548</c:v>
                </c:pt>
                <c:pt idx="90">
                  <c:v>29.193548387096772</c:v>
                </c:pt>
                <c:pt idx="91">
                  <c:v>29.516129032258064</c:v>
                </c:pt>
                <c:pt idx="92">
                  <c:v>29.838709677419352</c:v>
                </c:pt>
                <c:pt idx="93">
                  <c:v>30.161290322580644</c:v>
                </c:pt>
                <c:pt idx="94">
                  <c:v>30.483870967741932</c:v>
                </c:pt>
                <c:pt idx="95">
                  <c:v>30.806451612903224</c:v>
                </c:pt>
                <c:pt idx="96">
                  <c:v>31.129032258064516</c:v>
                </c:pt>
                <c:pt idx="97">
                  <c:v>31.451612903225804</c:v>
                </c:pt>
                <c:pt idx="98">
                  <c:v>31.774193548387096</c:v>
                </c:pt>
                <c:pt idx="99">
                  <c:v>32.096774193548384</c:v>
                </c:pt>
                <c:pt idx="100">
                  <c:v>32.41935483870968</c:v>
                </c:pt>
                <c:pt idx="101">
                  <c:v>32.741935483870968</c:v>
                </c:pt>
                <c:pt idx="102">
                  <c:v>33.064516129032256</c:v>
                </c:pt>
                <c:pt idx="103">
                  <c:v>33.387096774193552</c:v>
                </c:pt>
                <c:pt idx="104">
                  <c:v>33.70967741935484</c:v>
                </c:pt>
                <c:pt idx="105">
                  <c:v>34.032258064516128</c:v>
                </c:pt>
                <c:pt idx="106">
                  <c:v>34.354838709677423</c:v>
                </c:pt>
                <c:pt idx="107">
                  <c:v>34.677419354838712</c:v>
                </c:pt>
                <c:pt idx="108">
                  <c:v>35</c:v>
                </c:pt>
                <c:pt idx="109">
                  <c:v>35.322580645161295</c:v>
                </c:pt>
                <c:pt idx="110">
                  <c:v>35.645161290322584</c:v>
                </c:pt>
                <c:pt idx="111">
                  <c:v>35.967741935483872</c:v>
                </c:pt>
                <c:pt idx="112">
                  <c:v>36.29032258064516</c:v>
                </c:pt>
                <c:pt idx="113">
                  <c:v>36.612903225806456</c:v>
                </c:pt>
                <c:pt idx="114">
                  <c:v>36.935483870967744</c:v>
                </c:pt>
                <c:pt idx="115">
                  <c:v>37.258064516129032</c:v>
                </c:pt>
                <c:pt idx="116">
                  <c:v>37.580645161290327</c:v>
                </c:pt>
                <c:pt idx="117">
                  <c:v>37.903225806451616</c:v>
                </c:pt>
                <c:pt idx="118">
                  <c:v>38.225806451612904</c:v>
                </c:pt>
                <c:pt idx="119">
                  <c:v>38.548387096774192</c:v>
                </c:pt>
                <c:pt idx="120">
                  <c:v>38.870967741935488</c:v>
                </c:pt>
                <c:pt idx="121">
                  <c:v>39.193548387096776</c:v>
                </c:pt>
                <c:pt idx="122">
                  <c:v>39.516129032258064</c:v>
                </c:pt>
                <c:pt idx="123">
                  <c:v>39.838709677419359</c:v>
                </c:pt>
                <c:pt idx="124">
                  <c:v>40.161290322580648</c:v>
                </c:pt>
                <c:pt idx="125">
                  <c:v>40.483870967741936</c:v>
                </c:pt>
                <c:pt idx="126">
                  <c:v>40.806451612903224</c:v>
                </c:pt>
                <c:pt idx="127">
                  <c:v>41.12903225806452</c:v>
                </c:pt>
                <c:pt idx="128">
                  <c:v>41.451612903225808</c:v>
                </c:pt>
                <c:pt idx="129">
                  <c:v>41.774193548387096</c:v>
                </c:pt>
                <c:pt idx="130">
                  <c:v>42.096774193548391</c:v>
                </c:pt>
                <c:pt idx="131">
                  <c:v>42.41935483870968</c:v>
                </c:pt>
                <c:pt idx="132">
                  <c:v>42.741935483870968</c:v>
                </c:pt>
                <c:pt idx="133">
                  <c:v>43.064516129032256</c:v>
                </c:pt>
                <c:pt idx="134">
                  <c:v>43.387096774193552</c:v>
                </c:pt>
                <c:pt idx="135">
                  <c:v>43.70967741935484</c:v>
                </c:pt>
                <c:pt idx="136">
                  <c:v>44.032258064516128</c:v>
                </c:pt>
                <c:pt idx="137">
                  <c:v>44.354838709677423</c:v>
                </c:pt>
                <c:pt idx="138">
                  <c:v>44.677419354838712</c:v>
                </c:pt>
                <c:pt idx="139">
                  <c:v>45</c:v>
                </c:pt>
                <c:pt idx="140">
                  <c:v>45.322580645161288</c:v>
                </c:pt>
                <c:pt idx="141">
                  <c:v>45.645161290322584</c:v>
                </c:pt>
                <c:pt idx="142">
                  <c:v>45.967741935483872</c:v>
                </c:pt>
                <c:pt idx="143">
                  <c:v>46.29032258064516</c:v>
                </c:pt>
                <c:pt idx="144">
                  <c:v>46.612903225806456</c:v>
                </c:pt>
                <c:pt idx="145">
                  <c:v>46.935483870967744</c:v>
                </c:pt>
                <c:pt idx="146">
                  <c:v>47.258064516129032</c:v>
                </c:pt>
                <c:pt idx="147">
                  <c:v>47.58064516129032</c:v>
                </c:pt>
                <c:pt idx="148">
                  <c:v>47.903225806451616</c:v>
                </c:pt>
                <c:pt idx="149">
                  <c:v>48.225806451612904</c:v>
                </c:pt>
                <c:pt idx="150">
                  <c:v>48.548387096774192</c:v>
                </c:pt>
                <c:pt idx="151">
                  <c:v>48.870967741935488</c:v>
                </c:pt>
                <c:pt idx="152">
                  <c:v>49.193548387096776</c:v>
                </c:pt>
                <c:pt idx="153">
                  <c:v>49.516129032258064</c:v>
                </c:pt>
                <c:pt idx="154">
                  <c:v>49.838709677419359</c:v>
                </c:pt>
                <c:pt idx="155">
                  <c:v>50.161290322580648</c:v>
                </c:pt>
                <c:pt idx="156">
                  <c:v>50.483870967741936</c:v>
                </c:pt>
                <c:pt idx="157">
                  <c:v>50.806451612903224</c:v>
                </c:pt>
                <c:pt idx="158">
                  <c:v>51.12903225806452</c:v>
                </c:pt>
                <c:pt idx="159">
                  <c:v>51.451612903225808</c:v>
                </c:pt>
                <c:pt idx="160">
                  <c:v>51.774193548387096</c:v>
                </c:pt>
                <c:pt idx="161">
                  <c:v>52.096774193548391</c:v>
                </c:pt>
                <c:pt idx="162">
                  <c:v>52.41935483870968</c:v>
                </c:pt>
                <c:pt idx="163">
                  <c:v>52.741935483870968</c:v>
                </c:pt>
                <c:pt idx="164">
                  <c:v>53.064516129032256</c:v>
                </c:pt>
                <c:pt idx="165">
                  <c:v>53.387096774193552</c:v>
                </c:pt>
                <c:pt idx="166">
                  <c:v>53.70967741935484</c:v>
                </c:pt>
                <c:pt idx="167">
                  <c:v>54.032258064516128</c:v>
                </c:pt>
                <c:pt idx="168">
                  <c:v>54.354838709677423</c:v>
                </c:pt>
                <c:pt idx="169">
                  <c:v>54.677419354838712</c:v>
                </c:pt>
                <c:pt idx="170">
                  <c:v>55</c:v>
                </c:pt>
                <c:pt idx="171">
                  <c:v>55.322580645161288</c:v>
                </c:pt>
                <c:pt idx="172">
                  <c:v>55.645161290322584</c:v>
                </c:pt>
                <c:pt idx="173">
                  <c:v>55.967741935483872</c:v>
                </c:pt>
                <c:pt idx="174">
                  <c:v>56.29032258064516</c:v>
                </c:pt>
                <c:pt idx="175">
                  <c:v>56.612903225806456</c:v>
                </c:pt>
                <c:pt idx="176">
                  <c:v>56.935483870967744</c:v>
                </c:pt>
                <c:pt idx="177">
                  <c:v>57.258064516129032</c:v>
                </c:pt>
                <c:pt idx="178">
                  <c:v>57.58064516129032</c:v>
                </c:pt>
                <c:pt idx="179">
                  <c:v>57.903225806451616</c:v>
                </c:pt>
                <c:pt idx="180">
                  <c:v>58.225806451612904</c:v>
                </c:pt>
                <c:pt idx="181">
                  <c:v>58.548387096774192</c:v>
                </c:pt>
                <c:pt idx="182">
                  <c:v>58.870967741935488</c:v>
                </c:pt>
                <c:pt idx="183">
                  <c:v>59.193548387096776</c:v>
                </c:pt>
                <c:pt idx="184">
                  <c:v>59.516129032258064</c:v>
                </c:pt>
                <c:pt idx="185">
                  <c:v>59.838709677419352</c:v>
                </c:pt>
                <c:pt idx="186">
                  <c:v>60.161290322580648</c:v>
                </c:pt>
                <c:pt idx="187">
                  <c:v>60.483870967741936</c:v>
                </c:pt>
                <c:pt idx="188">
                  <c:v>60.806451612903224</c:v>
                </c:pt>
                <c:pt idx="189">
                  <c:v>61.12903225806452</c:v>
                </c:pt>
                <c:pt idx="190">
                  <c:v>61.451612903225808</c:v>
                </c:pt>
                <c:pt idx="191">
                  <c:v>61.774193548387096</c:v>
                </c:pt>
                <c:pt idx="192">
                  <c:v>62.096774193548391</c:v>
                </c:pt>
                <c:pt idx="193">
                  <c:v>62.41935483870968</c:v>
                </c:pt>
                <c:pt idx="194">
                  <c:v>62.741935483870968</c:v>
                </c:pt>
                <c:pt idx="195">
                  <c:v>63.064516129032256</c:v>
                </c:pt>
                <c:pt idx="196">
                  <c:v>63.387096774193552</c:v>
                </c:pt>
                <c:pt idx="197">
                  <c:v>63.70967741935484</c:v>
                </c:pt>
                <c:pt idx="198">
                  <c:v>64.032258064516128</c:v>
                </c:pt>
                <c:pt idx="199">
                  <c:v>64.354838709677409</c:v>
                </c:pt>
                <c:pt idx="200">
                  <c:v>64.677419354838705</c:v>
                </c:pt>
                <c:pt idx="201">
                  <c:v>65</c:v>
                </c:pt>
                <c:pt idx="202">
                  <c:v>65.322580645161281</c:v>
                </c:pt>
                <c:pt idx="203">
                  <c:v>65.645161290322577</c:v>
                </c:pt>
                <c:pt idx="204">
                  <c:v>65.967741935483858</c:v>
                </c:pt>
                <c:pt idx="205">
                  <c:v>66.290322580645153</c:v>
                </c:pt>
                <c:pt idx="206">
                  <c:v>66.612903225806448</c:v>
                </c:pt>
                <c:pt idx="207">
                  <c:v>66.93548387096773</c:v>
                </c:pt>
                <c:pt idx="208">
                  <c:v>67.258064516129025</c:v>
                </c:pt>
                <c:pt idx="209">
                  <c:v>67.58064516129032</c:v>
                </c:pt>
                <c:pt idx="210">
                  <c:v>67.903225806451601</c:v>
                </c:pt>
                <c:pt idx="211">
                  <c:v>68.225806451612897</c:v>
                </c:pt>
                <c:pt idx="212">
                  <c:v>68.548387096774192</c:v>
                </c:pt>
                <c:pt idx="213">
                  <c:v>68.870967741935473</c:v>
                </c:pt>
                <c:pt idx="214">
                  <c:v>69.193548387096769</c:v>
                </c:pt>
                <c:pt idx="215">
                  <c:v>69.516129032258064</c:v>
                </c:pt>
                <c:pt idx="216">
                  <c:v>69.838709677419345</c:v>
                </c:pt>
                <c:pt idx="217">
                  <c:v>70.161290322580641</c:v>
                </c:pt>
                <c:pt idx="218">
                  <c:v>70.483870967741936</c:v>
                </c:pt>
                <c:pt idx="219">
                  <c:v>70.806451612903217</c:v>
                </c:pt>
                <c:pt idx="220">
                  <c:v>71.129032258064512</c:v>
                </c:pt>
                <c:pt idx="221">
                  <c:v>71.451612903225794</c:v>
                </c:pt>
                <c:pt idx="222">
                  <c:v>71.774193548387089</c:v>
                </c:pt>
                <c:pt idx="223">
                  <c:v>72.096774193548384</c:v>
                </c:pt>
                <c:pt idx="224">
                  <c:v>72.419354838709666</c:v>
                </c:pt>
                <c:pt idx="225">
                  <c:v>72.741935483870961</c:v>
                </c:pt>
                <c:pt idx="226">
                  <c:v>73.064516129032256</c:v>
                </c:pt>
                <c:pt idx="227">
                  <c:v>73.387096774193537</c:v>
                </c:pt>
                <c:pt idx="228">
                  <c:v>73.709677419354833</c:v>
                </c:pt>
                <c:pt idx="229">
                  <c:v>74.032258064516128</c:v>
                </c:pt>
                <c:pt idx="230">
                  <c:v>74.354838709677409</c:v>
                </c:pt>
                <c:pt idx="231">
                  <c:v>74.677419354838705</c:v>
                </c:pt>
                <c:pt idx="232">
                  <c:v>75</c:v>
                </c:pt>
                <c:pt idx="233">
                  <c:v>75.322580645161281</c:v>
                </c:pt>
                <c:pt idx="234">
                  <c:v>75.645161290322577</c:v>
                </c:pt>
                <c:pt idx="235">
                  <c:v>75.967741935483858</c:v>
                </c:pt>
                <c:pt idx="236">
                  <c:v>76.290322580645153</c:v>
                </c:pt>
                <c:pt idx="237">
                  <c:v>76.612903225806448</c:v>
                </c:pt>
                <c:pt idx="238">
                  <c:v>76.93548387096773</c:v>
                </c:pt>
                <c:pt idx="239">
                  <c:v>77.258064516129025</c:v>
                </c:pt>
                <c:pt idx="240">
                  <c:v>77.58064516129032</c:v>
                </c:pt>
                <c:pt idx="241">
                  <c:v>77.903225806451601</c:v>
                </c:pt>
                <c:pt idx="242">
                  <c:v>78.225806451612897</c:v>
                </c:pt>
                <c:pt idx="243">
                  <c:v>78.548387096774192</c:v>
                </c:pt>
                <c:pt idx="244">
                  <c:v>78.870967741935473</c:v>
                </c:pt>
                <c:pt idx="245">
                  <c:v>79.193548387096769</c:v>
                </c:pt>
                <c:pt idx="246">
                  <c:v>79.516129032258064</c:v>
                </c:pt>
                <c:pt idx="247">
                  <c:v>79.838709677419345</c:v>
                </c:pt>
                <c:pt idx="248">
                  <c:v>80.161290322580641</c:v>
                </c:pt>
                <c:pt idx="249">
                  <c:v>80.483870967741922</c:v>
                </c:pt>
                <c:pt idx="250">
                  <c:v>80.806451612903217</c:v>
                </c:pt>
                <c:pt idx="251">
                  <c:v>81.129032258064512</c:v>
                </c:pt>
                <c:pt idx="252">
                  <c:v>81.451612903225794</c:v>
                </c:pt>
                <c:pt idx="253">
                  <c:v>81.774193548387089</c:v>
                </c:pt>
                <c:pt idx="254">
                  <c:v>82.096774193548384</c:v>
                </c:pt>
                <c:pt idx="255">
                  <c:v>82.419354838709666</c:v>
                </c:pt>
                <c:pt idx="256">
                  <c:v>82.741935483870961</c:v>
                </c:pt>
                <c:pt idx="257">
                  <c:v>83.064516129032256</c:v>
                </c:pt>
                <c:pt idx="258">
                  <c:v>83.387096774193537</c:v>
                </c:pt>
                <c:pt idx="259">
                  <c:v>83.709677419354833</c:v>
                </c:pt>
                <c:pt idx="260">
                  <c:v>84.032258064516128</c:v>
                </c:pt>
                <c:pt idx="261">
                  <c:v>84.354838709677409</c:v>
                </c:pt>
                <c:pt idx="262">
                  <c:v>84.677419354838705</c:v>
                </c:pt>
                <c:pt idx="263">
                  <c:v>85</c:v>
                </c:pt>
                <c:pt idx="264">
                  <c:v>85.322580645161281</c:v>
                </c:pt>
                <c:pt idx="265">
                  <c:v>85.645161290322577</c:v>
                </c:pt>
                <c:pt idx="266">
                  <c:v>85.967741935483858</c:v>
                </c:pt>
                <c:pt idx="267">
                  <c:v>86.290322580645153</c:v>
                </c:pt>
                <c:pt idx="268">
                  <c:v>86.612903225806448</c:v>
                </c:pt>
                <c:pt idx="269">
                  <c:v>86.93548387096773</c:v>
                </c:pt>
                <c:pt idx="270">
                  <c:v>87.258064516129025</c:v>
                </c:pt>
                <c:pt idx="271">
                  <c:v>87.58064516129032</c:v>
                </c:pt>
                <c:pt idx="272">
                  <c:v>87.903225806451601</c:v>
                </c:pt>
                <c:pt idx="273">
                  <c:v>88.225806451612897</c:v>
                </c:pt>
                <c:pt idx="274">
                  <c:v>88.548387096774192</c:v>
                </c:pt>
                <c:pt idx="275">
                  <c:v>88.870967741935473</c:v>
                </c:pt>
                <c:pt idx="276">
                  <c:v>89.193548387096769</c:v>
                </c:pt>
                <c:pt idx="277">
                  <c:v>89.516129032258064</c:v>
                </c:pt>
                <c:pt idx="278">
                  <c:v>89.838709677419345</c:v>
                </c:pt>
                <c:pt idx="279">
                  <c:v>90.161290322580641</c:v>
                </c:pt>
                <c:pt idx="280">
                  <c:v>90.483870967741922</c:v>
                </c:pt>
                <c:pt idx="281">
                  <c:v>90.806451612903217</c:v>
                </c:pt>
                <c:pt idx="282">
                  <c:v>91.129032258064512</c:v>
                </c:pt>
                <c:pt idx="283">
                  <c:v>91.451612903225794</c:v>
                </c:pt>
                <c:pt idx="284">
                  <c:v>91.774193548387089</c:v>
                </c:pt>
                <c:pt idx="285">
                  <c:v>92.096774193548384</c:v>
                </c:pt>
                <c:pt idx="286">
                  <c:v>92.419354838709666</c:v>
                </c:pt>
                <c:pt idx="287">
                  <c:v>92.741935483870961</c:v>
                </c:pt>
                <c:pt idx="288">
                  <c:v>93.064516129032256</c:v>
                </c:pt>
                <c:pt idx="289">
                  <c:v>93.387096774193537</c:v>
                </c:pt>
                <c:pt idx="290">
                  <c:v>93.709677419354833</c:v>
                </c:pt>
                <c:pt idx="291">
                  <c:v>94.032258064516128</c:v>
                </c:pt>
                <c:pt idx="292">
                  <c:v>94.354838709677409</c:v>
                </c:pt>
                <c:pt idx="293">
                  <c:v>94.677419354838705</c:v>
                </c:pt>
                <c:pt idx="294">
                  <c:v>94.999999999999986</c:v>
                </c:pt>
                <c:pt idx="295">
                  <c:v>95.322580645161281</c:v>
                </c:pt>
                <c:pt idx="296">
                  <c:v>95.645161290322577</c:v>
                </c:pt>
                <c:pt idx="297">
                  <c:v>95.967741935483858</c:v>
                </c:pt>
                <c:pt idx="298">
                  <c:v>96.290322580645153</c:v>
                </c:pt>
                <c:pt idx="299">
                  <c:v>96.612903225806448</c:v>
                </c:pt>
                <c:pt idx="300">
                  <c:v>96.93548387096773</c:v>
                </c:pt>
                <c:pt idx="301">
                  <c:v>97.258064516129025</c:v>
                </c:pt>
                <c:pt idx="302">
                  <c:v>97.58064516129032</c:v>
                </c:pt>
                <c:pt idx="303">
                  <c:v>97.903225806451601</c:v>
                </c:pt>
                <c:pt idx="304">
                  <c:v>98.225806451612897</c:v>
                </c:pt>
                <c:pt idx="305">
                  <c:v>98.548387096774192</c:v>
                </c:pt>
                <c:pt idx="306">
                  <c:v>98.870967741935473</c:v>
                </c:pt>
                <c:pt idx="307">
                  <c:v>99.193548387096769</c:v>
                </c:pt>
                <c:pt idx="308">
                  <c:v>99.516129032258064</c:v>
                </c:pt>
                <c:pt idx="309">
                  <c:v>99.838709677419345</c:v>
                </c:pt>
              </c:numCache>
            </c:numRef>
          </c:xVal>
          <c:yVal>
            <c:numRef>
              <c:f>'M2'!$K$26:$K$335</c:f>
              <c:numCache>
                <c:formatCode>General</c:formatCode>
                <c:ptCount val="310"/>
                <c:pt idx="0">
                  <c:v>38900</c:v>
                </c:pt>
                <c:pt idx="1">
                  <c:v>42000</c:v>
                </c:pt>
                <c:pt idx="2">
                  <c:v>46900</c:v>
                </c:pt>
                <c:pt idx="3">
                  <c:v>49900</c:v>
                </c:pt>
                <c:pt idx="4">
                  <c:v>49900</c:v>
                </c:pt>
                <c:pt idx="5">
                  <c:v>55900</c:v>
                </c:pt>
                <c:pt idx="6">
                  <c:v>56500</c:v>
                </c:pt>
                <c:pt idx="7">
                  <c:v>77900</c:v>
                </c:pt>
                <c:pt idx="8">
                  <c:v>79900</c:v>
                </c:pt>
                <c:pt idx="9">
                  <c:v>82000</c:v>
                </c:pt>
                <c:pt idx="10">
                  <c:v>82500</c:v>
                </c:pt>
                <c:pt idx="11">
                  <c:v>84000</c:v>
                </c:pt>
                <c:pt idx="12">
                  <c:v>84900</c:v>
                </c:pt>
                <c:pt idx="13">
                  <c:v>85500</c:v>
                </c:pt>
                <c:pt idx="14">
                  <c:v>89000</c:v>
                </c:pt>
                <c:pt idx="15">
                  <c:v>92500</c:v>
                </c:pt>
                <c:pt idx="16">
                  <c:v>93000</c:v>
                </c:pt>
                <c:pt idx="17">
                  <c:v>94900</c:v>
                </c:pt>
                <c:pt idx="18">
                  <c:v>95000</c:v>
                </c:pt>
                <c:pt idx="19">
                  <c:v>95500</c:v>
                </c:pt>
                <c:pt idx="20">
                  <c:v>97000</c:v>
                </c:pt>
                <c:pt idx="21">
                  <c:v>97500</c:v>
                </c:pt>
                <c:pt idx="22">
                  <c:v>99000</c:v>
                </c:pt>
                <c:pt idx="23">
                  <c:v>99900</c:v>
                </c:pt>
                <c:pt idx="24">
                  <c:v>104900</c:v>
                </c:pt>
                <c:pt idx="25">
                  <c:v>105000</c:v>
                </c:pt>
                <c:pt idx="26">
                  <c:v>109000</c:v>
                </c:pt>
                <c:pt idx="27">
                  <c:v>109500</c:v>
                </c:pt>
                <c:pt idx="28">
                  <c:v>109900</c:v>
                </c:pt>
                <c:pt idx="29">
                  <c:v>112500</c:v>
                </c:pt>
                <c:pt idx="30">
                  <c:v>113000</c:v>
                </c:pt>
                <c:pt idx="31">
                  <c:v>114900</c:v>
                </c:pt>
                <c:pt idx="32">
                  <c:v>114900</c:v>
                </c:pt>
                <c:pt idx="33">
                  <c:v>116900</c:v>
                </c:pt>
                <c:pt idx="34">
                  <c:v>120000</c:v>
                </c:pt>
                <c:pt idx="35">
                  <c:v>124900</c:v>
                </c:pt>
                <c:pt idx="36">
                  <c:v>124900</c:v>
                </c:pt>
                <c:pt idx="37">
                  <c:v>124900</c:v>
                </c:pt>
                <c:pt idx="38">
                  <c:v>124900</c:v>
                </c:pt>
                <c:pt idx="39">
                  <c:v>124900</c:v>
                </c:pt>
                <c:pt idx="40">
                  <c:v>124900</c:v>
                </c:pt>
                <c:pt idx="41">
                  <c:v>125000</c:v>
                </c:pt>
                <c:pt idx="42">
                  <c:v>125000</c:v>
                </c:pt>
                <c:pt idx="43">
                  <c:v>126500</c:v>
                </c:pt>
                <c:pt idx="44">
                  <c:v>127900</c:v>
                </c:pt>
                <c:pt idx="45">
                  <c:v>129900</c:v>
                </c:pt>
                <c:pt idx="46">
                  <c:v>129900</c:v>
                </c:pt>
                <c:pt idx="47">
                  <c:v>129900</c:v>
                </c:pt>
                <c:pt idx="48">
                  <c:v>129900</c:v>
                </c:pt>
                <c:pt idx="49">
                  <c:v>129900</c:v>
                </c:pt>
                <c:pt idx="50">
                  <c:v>130000</c:v>
                </c:pt>
                <c:pt idx="51">
                  <c:v>130000</c:v>
                </c:pt>
                <c:pt idx="52">
                  <c:v>131000</c:v>
                </c:pt>
                <c:pt idx="53">
                  <c:v>132900</c:v>
                </c:pt>
                <c:pt idx="54">
                  <c:v>134900</c:v>
                </c:pt>
                <c:pt idx="55">
                  <c:v>134900</c:v>
                </c:pt>
                <c:pt idx="56">
                  <c:v>135000</c:v>
                </c:pt>
                <c:pt idx="57">
                  <c:v>135000</c:v>
                </c:pt>
                <c:pt idx="58">
                  <c:v>136900</c:v>
                </c:pt>
                <c:pt idx="59">
                  <c:v>139000</c:v>
                </c:pt>
                <c:pt idx="60">
                  <c:v>139700</c:v>
                </c:pt>
                <c:pt idx="61">
                  <c:v>139900</c:v>
                </c:pt>
                <c:pt idx="62">
                  <c:v>139900</c:v>
                </c:pt>
                <c:pt idx="63">
                  <c:v>139900</c:v>
                </c:pt>
                <c:pt idx="64">
                  <c:v>139900</c:v>
                </c:pt>
                <c:pt idx="65">
                  <c:v>139999</c:v>
                </c:pt>
                <c:pt idx="66">
                  <c:v>142000</c:v>
                </c:pt>
                <c:pt idx="67">
                  <c:v>142500</c:v>
                </c:pt>
                <c:pt idx="68">
                  <c:v>143900</c:v>
                </c:pt>
                <c:pt idx="69">
                  <c:v>144900</c:v>
                </c:pt>
                <c:pt idx="70">
                  <c:v>144900</c:v>
                </c:pt>
                <c:pt idx="71">
                  <c:v>147900</c:v>
                </c:pt>
                <c:pt idx="72">
                  <c:v>149475</c:v>
                </c:pt>
                <c:pt idx="73">
                  <c:v>149900</c:v>
                </c:pt>
                <c:pt idx="74">
                  <c:v>149900</c:v>
                </c:pt>
                <c:pt idx="75">
                  <c:v>150000</c:v>
                </c:pt>
                <c:pt idx="76">
                  <c:v>150000</c:v>
                </c:pt>
                <c:pt idx="77">
                  <c:v>154900</c:v>
                </c:pt>
                <c:pt idx="78">
                  <c:v>154900</c:v>
                </c:pt>
                <c:pt idx="79">
                  <c:v>155000</c:v>
                </c:pt>
                <c:pt idx="80">
                  <c:v>155000</c:v>
                </c:pt>
                <c:pt idx="81">
                  <c:v>159900</c:v>
                </c:pt>
                <c:pt idx="82">
                  <c:v>159900</c:v>
                </c:pt>
                <c:pt idx="83">
                  <c:v>159900</c:v>
                </c:pt>
                <c:pt idx="84">
                  <c:v>159900</c:v>
                </c:pt>
                <c:pt idx="85">
                  <c:v>164900</c:v>
                </c:pt>
                <c:pt idx="86">
                  <c:v>175000</c:v>
                </c:pt>
                <c:pt idx="87">
                  <c:v>179900</c:v>
                </c:pt>
                <c:pt idx="88">
                  <c:v>179900</c:v>
                </c:pt>
                <c:pt idx="89">
                  <c:v>182000</c:v>
                </c:pt>
                <c:pt idx="90">
                  <c:v>189900</c:v>
                </c:pt>
                <c:pt idx="91">
                  <c:v>189900</c:v>
                </c:pt>
                <c:pt idx="92">
                  <c:v>198900</c:v>
                </c:pt>
                <c:pt idx="93">
                  <c:v>199900</c:v>
                </c:pt>
                <c:pt idx="94">
                  <c:v>200000</c:v>
                </c:pt>
                <c:pt idx="95">
                  <c:v>200000</c:v>
                </c:pt>
                <c:pt idx="96">
                  <c:v>204900</c:v>
                </c:pt>
                <c:pt idx="97">
                  <c:v>204900</c:v>
                </c:pt>
                <c:pt idx="98">
                  <c:v>205000</c:v>
                </c:pt>
                <c:pt idx="99">
                  <c:v>205000</c:v>
                </c:pt>
                <c:pt idx="100">
                  <c:v>207000</c:v>
                </c:pt>
                <c:pt idx="101">
                  <c:v>214500</c:v>
                </c:pt>
                <c:pt idx="102">
                  <c:v>214900</c:v>
                </c:pt>
                <c:pt idx="103">
                  <c:v>215000</c:v>
                </c:pt>
                <c:pt idx="104">
                  <c:v>215000</c:v>
                </c:pt>
                <c:pt idx="105">
                  <c:v>219900</c:v>
                </c:pt>
                <c:pt idx="106">
                  <c:v>225000</c:v>
                </c:pt>
                <c:pt idx="107">
                  <c:v>229900</c:v>
                </c:pt>
                <c:pt idx="108">
                  <c:v>229900</c:v>
                </c:pt>
                <c:pt idx="109">
                  <c:v>229900</c:v>
                </c:pt>
                <c:pt idx="110">
                  <c:v>229989</c:v>
                </c:pt>
                <c:pt idx="111">
                  <c:v>234900</c:v>
                </c:pt>
                <c:pt idx="112">
                  <c:v>234900</c:v>
                </c:pt>
                <c:pt idx="113">
                  <c:v>239000</c:v>
                </c:pt>
                <c:pt idx="114">
                  <c:v>239900</c:v>
                </c:pt>
                <c:pt idx="115">
                  <c:v>240000</c:v>
                </c:pt>
                <c:pt idx="116">
                  <c:v>244900</c:v>
                </c:pt>
                <c:pt idx="117">
                  <c:v>249900</c:v>
                </c:pt>
                <c:pt idx="118">
                  <c:v>249900</c:v>
                </c:pt>
                <c:pt idx="119">
                  <c:v>250000</c:v>
                </c:pt>
                <c:pt idx="120">
                  <c:v>254900</c:v>
                </c:pt>
                <c:pt idx="121">
                  <c:v>258000</c:v>
                </c:pt>
                <c:pt idx="122">
                  <c:v>259900</c:v>
                </c:pt>
                <c:pt idx="123">
                  <c:v>259900</c:v>
                </c:pt>
                <c:pt idx="124">
                  <c:v>259900</c:v>
                </c:pt>
                <c:pt idx="125">
                  <c:v>264900</c:v>
                </c:pt>
                <c:pt idx="126">
                  <c:v>265000</c:v>
                </c:pt>
                <c:pt idx="127">
                  <c:v>267000</c:v>
                </c:pt>
                <c:pt idx="128">
                  <c:v>272000</c:v>
                </c:pt>
                <c:pt idx="129">
                  <c:v>274900</c:v>
                </c:pt>
                <c:pt idx="130">
                  <c:v>274900</c:v>
                </c:pt>
                <c:pt idx="131">
                  <c:v>275000</c:v>
                </c:pt>
                <c:pt idx="132">
                  <c:v>275000</c:v>
                </c:pt>
                <c:pt idx="133">
                  <c:v>276500</c:v>
                </c:pt>
                <c:pt idx="134">
                  <c:v>279000</c:v>
                </c:pt>
                <c:pt idx="135">
                  <c:v>279000</c:v>
                </c:pt>
                <c:pt idx="136">
                  <c:v>279900</c:v>
                </c:pt>
                <c:pt idx="137">
                  <c:v>279900</c:v>
                </c:pt>
                <c:pt idx="138">
                  <c:v>283300</c:v>
                </c:pt>
                <c:pt idx="139">
                  <c:v>284500</c:v>
                </c:pt>
                <c:pt idx="140">
                  <c:v>284900</c:v>
                </c:pt>
                <c:pt idx="141">
                  <c:v>285000</c:v>
                </c:pt>
                <c:pt idx="142">
                  <c:v>285000</c:v>
                </c:pt>
                <c:pt idx="143">
                  <c:v>289900</c:v>
                </c:pt>
                <c:pt idx="144">
                  <c:v>289900</c:v>
                </c:pt>
                <c:pt idx="145">
                  <c:v>295000</c:v>
                </c:pt>
                <c:pt idx="146">
                  <c:v>298900</c:v>
                </c:pt>
                <c:pt idx="147">
                  <c:v>299900</c:v>
                </c:pt>
                <c:pt idx="148">
                  <c:v>309000</c:v>
                </c:pt>
                <c:pt idx="149">
                  <c:v>310000</c:v>
                </c:pt>
                <c:pt idx="150">
                  <c:v>314900</c:v>
                </c:pt>
                <c:pt idx="151">
                  <c:v>319900</c:v>
                </c:pt>
                <c:pt idx="152">
                  <c:v>322000</c:v>
                </c:pt>
                <c:pt idx="153">
                  <c:v>325000</c:v>
                </c:pt>
                <c:pt idx="154">
                  <c:v>329000</c:v>
                </c:pt>
                <c:pt idx="155">
                  <c:v>329900</c:v>
                </c:pt>
                <c:pt idx="156">
                  <c:v>329900</c:v>
                </c:pt>
                <c:pt idx="157">
                  <c:v>329900</c:v>
                </c:pt>
                <c:pt idx="158">
                  <c:v>337900</c:v>
                </c:pt>
                <c:pt idx="159">
                  <c:v>339000</c:v>
                </c:pt>
                <c:pt idx="160">
                  <c:v>339900</c:v>
                </c:pt>
                <c:pt idx="161">
                  <c:v>339900</c:v>
                </c:pt>
                <c:pt idx="162">
                  <c:v>342500</c:v>
                </c:pt>
                <c:pt idx="163">
                  <c:v>345000</c:v>
                </c:pt>
                <c:pt idx="164">
                  <c:v>345000</c:v>
                </c:pt>
                <c:pt idx="165">
                  <c:v>345900</c:v>
                </c:pt>
                <c:pt idx="166">
                  <c:v>348000</c:v>
                </c:pt>
                <c:pt idx="167">
                  <c:v>349500</c:v>
                </c:pt>
                <c:pt idx="168">
                  <c:v>349900</c:v>
                </c:pt>
                <c:pt idx="169">
                  <c:v>349900</c:v>
                </c:pt>
                <c:pt idx="170">
                  <c:v>349900</c:v>
                </c:pt>
                <c:pt idx="171">
                  <c:v>350000</c:v>
                </c:pt>
                <c:pt idx="172">
                  <c:v>354900</c:v>
                </c:pt>
                <c:pt idx="173">
                  <c:v>359900</c:v>
                </c:pt>
                <c:pt idx="174">
                  <c:v>359900</c:v>
                </c:pt>
                <c:pt idx="175">
                  <c:v>362750</c:v>
                </c:pt>
                <c:pt idx="176">
                  <c:v>369900</c:v>
                </c:pt>
                <c:pt idx="177">
                  <c:v>369900</c:v>
                </c:pt>
                <c:pt idx="178">
                  <c:v>369900</c:v>
                </c:pt>
                <c:pt idx="179">
                  <c:v>369900</c:v>
                </c:pt>
                <c:pt idx="180">
                  <c:v>374900</c:v>
                </c:pt>
                <c:pt idx="181">
                  <c:v>374900</c:v>
                </c:pt>
                <c:pt idx="182">
                  <c:v>374900</c:v>
                </c:pt>
                <c:pt idx="183">
                  <c:v>375000</c:v>
                </c:pt>
                <c:pt idx="184">
                  <c:v>375000</c:v>
                </c:pt>
                <c:pt idx="185">
                  <c:v>379000</c:v>
                </c:pt>
                <c:pt idx="186">
                  <c:v>379900</c:v>
                </c:pt>
                <c:pt idx="187">
                  <c:v>379900</c:v>
                </c:pt>
                <c:pt idx="188">
                  <c:v>385000</c:v>
                </c:pt>
                <c:pt idx="189">
                  <c:v>387950</c:v>
                </c:pt>
                <c:pt idx="190">
                  <c:v>389900</c:v>
                </c:pt>
                <c:pt idx="191">
                  <c:v>389900</c:v>
                </c:pt>
                <c:pt idx="192">
                  <c:v>394444</c:v>
                </c:pt>
                <c:pt idx="193">
                  <c:v>394800</c:v>
                </c:pt>
                <c:pt idx="194">
                  <c:v>395000</c:v>
                </c:pt>
                <c:pt idx="195">
                  <c:v>398500</c:v>
                </c:pt>
                <c:pt idx="196">
                  <c:v>399000</c:v>
                </c:pt>
                <c:pt idx="197">
                  <c:v>399500</c:v>
                </c:pt>
                <c:pt idx="198">
                  <c:v>399900</c:v>
                </c:pt>
                <c:pt idx="199">
                  <c:v>400000</c:v>
                </c:pt>
                <c:pt idx="200">
                  <c:v>405000</c:v>
                </c:pt>
                <c:pt idx="201">
                  <c:v>409500</c:v>
                </c:pt>
                <c:pt idx="202">
                  <c:v>410000</c:v>
                </c:pt>
                <c:pt idx="203">
                  <c:v>415000</c:v>
                </c:pt>
                <c:pt idx="204">
                  <c:v>419000</c:v>
                </c:pt>
                <c:pt idx="205">
                  <c:v>419000</c:v>
                </c:pt>
                <c:pt idx="206">
                  <c:v>419500</c:v>
                </c:pt>
                <c:pt idx="207">
                  <c:v>424900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429900</c:v>
                </c:pt>
                <c:pt idx="213">
                  <c:v>434900</c:v>
                </c:pt>
                <c:pt idx="214">
                  <c:v>439900</c:v>
                </c:pt>
                <c:pt idx="215">
                  <c:v>440000</c:v>
                </c:pt>
                <c:pt idx="216">
                  <c:v>444900</c:v>
                </c:pt>
                <c:pt idx="217">
                  <c:v>449000</c:v>
                </c:pt>
                <c:pt idx="218">
                  <c:v>449990</c:v>
                </c:pt>
                <c:pt idx="219">
                  <c:v>450000</c:v>
                </c:pt>
                <c:pt idx="220">
                  <c:v>459000</c:v>
                </c:pt>
                <c:pt idx="221">
                  <c:v>459000</c:v>
                </c:pt>
                <c:pt idx="222">
                  <c:v>469000</c:v>
                </c:pt>
                <c:pt idx="223">
                  <c:v>469500</c:v>
                </c:pt>
                <c:pt idx="224">
                  <c:v>469990</c:v>
                </c:pt>
                <c:pt idx="225">
                  <c:v>472000</c:v>
                </c:pt>
                <c:pt idx="226">
                  <c:v>474800</c:v>
                </c:pt>
                <c:pt idx="227">
                  <c:v>474900</c:v>
                </c:pt>
                <c:pt idx="228">
                  <c:v>475000</c:v>
                </c:pt>
                <c:pt idx="229">
                  <c:v>475000</c:v>
                </c:pt>
                <c:pt idx="230">
                  <c:v>475000</c:v>
                </c:pt>
                <c:pt idx="231">
                  <c:v>479900</c:v>
                </c:pt>
                <c:pt idx="232">
                  <c:v>487000</c:v>
                </c:pt>
                <c:pt idx="233">
                  <c:v>487900</c:v>
                </c:pt>
                <c:pt idx="234">
                  <c:v>499900</c:v>
                </c:pt>
                <c:pt idx="235">
                  <c:v>499990</c:v>
                </c:pt>
                <c:pt idx="236">
                  <c:v>510000</c:v>
                </c:pt>
                <c:pt idx="237">
                  <c:v>510000</c:v>
                </c:pt>
                <c:pt idx="238">
                  <c:v>518000</c:v>
                </c:pt>
                <c:pt idx="239">
                  <c:v>519900</c:v>
                </c:pt>
                <c:pt idx="240">
                  <c:v>519900</c:v>
                </c:pt>
                <c:pt idx="241">
                  <c:v>519990</c:v>
                </c:pt>
                <c:pt idx="242">
                  <c:v>520000</c:v>
                </c:pt>
                <c:pt idx="243">
                  <c:v>520000</c:v>
                </c:pt>
                <c:pt idx="244">
                  <c:v>524900</c:v>
                </c:pt>
                <c:pt idx="245">
                  <c:v>529000</c:v>
                </c:pt>
                <c:pt idx="246">
                  <c:v>529900</c:v>
                </c:pt>
                <c:pt idx="247">
                  <c:v>534990</c:v>
                </c:pt>
                <c:pt idx="248">
                  <c:v>537900</c:v>
                </c:pt>
                <c:pt idx="249">
                  <c:v>539885</c:v>
                </c:pt>
                <c:pt idx="250">
                  <c:v>549900</c:v>
                </c:pt>
                <c:pt idx="251">
                  <c:v>549900</c:v>
                </c:pt>
                <c:pt idx="252">
                  <c:v>560000</c:v>
                </c:pt>
                <c:pt idx="253">
                  <c:v>570000</c:v>
                </c:pt>
                <c:pt idx="254">
                  <c:v>575000</c:v>
                </c:pt>
                <c:pt idx="255">
                  <c:v>575000</c:v>
                </c:pt>
                <c:pt idx="256">
                  <c:v>575000</c:v>
                </c:pt>
                <c:pt idx="257">
                  <c:v>579000</c:v>
                </c:pt>
                <c:pt idx="258">
                  <c:v>579900</c:v>
                </c:pt>
                <c:pt idx="259">
                  <c:v>579900</c:v>
                </c:pt>
                <c:pt idx="260">
                  <c:v>587000</c:v>
                </c:pt>
                <c:pt idx="261">
                  <c:v>589000</c:v>
                </c:pt>
                <c:pt idx="262">
                  <c:v>594900</c:v>
                </c:pt>
                <c:pt idx="263">
                  <c:v>599000</c:v>
                </c:pt>
                <c:pt idx="264">
                  <c:v>599000</c:v>
                </c:pt>
                <c:pt idx="265">
                  <c:v>599900</c:v>
                </c:pt>
                <c:pt idx="266">
                  <c:v>599900</c:v>
                </c:pt>
                <c:pt idx="267">
                  <c:v>609000</c:v>
                </c:pt>
                <c:pt idx="268">
                  <c:v>609990</c:v>
                </c:pt>
                <c:pt idx="269">
                  <c:v>634900</c:v>
                </c:pt>
                <c:pt idx="270">
                  <c:v>635000</c:v>
                </c:pt>
                <c:pt idx="271">
                  <c:v>635000</c:v>
                </c:pt>
                <c:pt idx="272">
                  <c:v>639900</c:v>
                </c:pt>
                <c:pt idx="273">
                  <c:v>649900</c:v>
                </c:pt>
                <c:pt idx="274">
                  <c:v>669000</c:v>
                </c:pt>
                <c:pt idx="275">
                  <c:v>679900</c:v>
                </c:pt>
                <c:pt idx="276">
                  <c:v>719500</c:v>
                </c:pt>
                <c:pt idx="277">
                  <c:v>738000</c:v>
                </c:pt>
                <c:pt idx="278">
                  <c:v>749900</c:v>
                </c:pt>
                <c:pt idx="279">
                  <c:v>759900</c:v>
                </c:pt>
                <c:pt idx="280">
                  <c:v>774500</c:v>
                </c:pt>
                <c:pt idx="281">
                  <c:v>774900</c:v>
                </c:pt>
                <c:pt idx="282">
                  <c:v>780000</c:v>
                </c:pt>
                <c:pt idx="283">
                  <c:v>789000</c:v>
                </c:pt>
                <c:pt idx="284">
                  <c:v>792000</c:v>
                </c:pt>
                <c:pt idx="285">
                  <c:v>795000</c:v>
                </c:pt>
                <c:pt idx="286">
                  <c:v>799000</c:v>
                </c:pt>
                <c:pt idx="287">
                  <c:v>799000</c:v>
                </c:pt>
                <c:pt idx="288">
                  <c:v>800000</c:v>
                </c:pt>
                <c:pt idx="289">
                  <c:v>815000</c:v>
                </c:pt>
                <c:pt idx="290">
                  <c:v>825000</c:v>
                </c:pt>
                <c:pt idx="291">
                  <c:v>825000</c:v>
                </c:pt>
                <c:pt idx="292">
                  <c:v>845000</c:v>
                </c:pt>
                <c:pt idx="293">
                  <c:v>849000</c:v>
                </c:pt>
                <c:pt idx="294">
                  <c:v>850000</c:v>
                </c:pt>
                <c:pt idx="295">
                  <c:v>859900</c:v>
                </c:pt>
                <c:pt idx="296">
                  <c:v>875000</c:v>
                </c:pt>
                <c:pt idx="297">
                  <c:v>925000</c:v>
                </c:pt>
                <c:pt idx="298">
                  <c:v>954000</c:v>
                </c:pt>
                <c:pt idx="299">
                  <c:v>954000</c:v>
                </c:pt>
                <c:pt idx="300">
                  <c:v>975000</c:v>
                </c:pt>
                <c:pt idx="301">
                  <c:v>997000</c:v>
                </c:pt>
                <c:pt idx="302">
                  <c:v>997000</c:v>
                </c:pt>
                <c:pt idx="303">
                  <c:v>999000</c:v>
                </c:pt>
                <c:pt idx="304">
                  <c:v>1149000</c:v>
                </c:pt>
                <c:pt idx="305">
                  <c:v>1195000</c:v>
                </c:pt>
                <c:pt idx="306">
                  <c:v>1249900</c:v>
                </c:pt>
                <c:pt idx="307">
                  <c:v>1295000</c:v>
                </c:pt>
                <c:pt idx="308">
                  <c:v>1450000</c:v>
                </c:pt>
                <c:pt idx="309">
                  <c:v>1725000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B-49EF-9323-D4437EA8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627824"/>
        <c:axId val="691627040"/>
      </c:scatterChart>
      <c:valAx>
        <c:axId val="69162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627040"/>
        <c:crosses val="autoZero"/>
        <c:crossBetween val="midCat"/>
      </c:valAx>
      <c:valAx>
        <c:axId val="691627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1627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SQFT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MX!$B$19:$B$328</c:f>
              <c:numCache>
                <c:formatCode>General</c:formatCode>
                <c:ptCount val="310"/>
                <c:pt idx="0">
                  <c:v>2462</c:v>
                </c:pt>
                <c:pt idx="1">
                  <c:v>1073</c:v>
                </c:pt>
                <c:pt idx="2">
                  <c:v>1792</c:v>
                </c:pt>
                <c:pt idx="3">
                  <c:v>688</c:v>
                </c:pt>
                <c:pt idx="4">
                  <c:v>1065</c:v>
                </c:pt>
                <c:pt idx="5">
                  <c:v>1042</c:v>
                </c:pt>
                <c:pt idx="6">
                  <c:v>910</c:v>
                </c:pt>
                <c:pt idx="7">
                  <c:v>1665</c:v>
                </c:pt>
                <c:pt idx="8">
                  <c:v>832</c:v>
                </c:pt>
                <c:pt idx="9">
                  <c:v>781</c:v>
                </c:pt>
                <c:pt idx="10">
                  <c:v>1464</c:v>
                </c:pt>
                <c:pt idx="11">
                  <c:v>1219</c:v>
                </c:pt>
                <c:pt idx="12">
                  <c:v>1576</c:v>
                </c:pt>
                <c:pt idx="13">
                  <c:v>1370</c:v>
                </c:pt>
                <c:pt idx="14">
                  <c:v>1638</c:v>
                </c:pt>
                <c:pt idx="15">
                  <c:v>768</c:v>
                </c:pt>
                <c:pt idx="16">
                  <c:v>910</c:v>
                </c:pt>
                <c:pt idx="17">
                  <c:v>792</c:v>
                </c:pt>
                <c:pt idx="18">
                  <c:v>1085</c:v>
                </c:pt>
                <c:pt idx="19">
                  <c:v>1000</c:v>
                </c:pt>
                <c:pt idx="20">
                  <c:v>1092</c:v>
                </c:pt>
                <c:pt idx="21">
                  <c:v>1261</c:v>
                </c:pt>
                <c:pt idx="22">
                  <c:v>1017</c:v>
                </c:pt>
                <c:pt idx="23">
                  <c:v>1828</c:v>
                </c:pt>
                <c:pt idx="24">
                  <c:v>1460</c:v>
                </c:pt>
                <c:pt idx="25">
                  <c:v>768</c:v>
                </c:pt>
                <c:pt idx="26">
                  <c:v>989</c:v>
                </c:pt>
                <c:pt idx="27">
                  <c:v>864</c:v>
                </c:pt>
                <c:pt idx="28">
                  <c:v>980</c:v>
                </c:pt>
                <c:pt idx="29">
                  <c:v>1066</c:v>
                </c:pt>
                <c:pt idx="30">
                  <c:v>864</c:v>
                </c:pt>
                <c:pt idx="31">
                  <c:v>1020</c:v>
                </c:pt>
                <c:pt idx="32">
                  <c:v>1102</c:v>
                </c:pt>
                <c:pt idx="33">
                  <c:v>1540</c:v>
                </c:pt>
                <c:pt idx="34">
                  <c:v>1400</c:v>
                </c:pt>
                <c:pt idx="35">
                  <c:v>1100</c:v>
                </c:pt>
                <c:pt idx="36">
                  <c:v>971</c:v>
                </c:pt>
                <c:pt idx="37">
                  <c:v>1030</c:v>
                </c:pt>
                <c:pt idx="38">
                  <c:v>1050</c:v>
                </c:pt>
                <c:pt idx="39">
                  <c:v>1070</c:v>
                </c:pt>
                <c:pt idx="40">
                  <c:v>864</c:v>
                </c:pt>
                <c:pt idx="41">
                  <c:v>1688</c:v>
                </c:pt>
                <c:pt idx="42">
                  <c:v>978</c:v>
                </c:pt>
                <c:pt idx="43">
                  <c:v>1102</c:v>
                </c:pt>
                <c:pt idx="44">
                  <c:v>768</c:v>
                </c:pt>
                <c:pt idx="45">
                  <c:v>1085</c:v>
                </c:pt>
                <c:pt idx="46">
                  <c:v>1110</c:v>
                </c:pt>
                <c:pt idx="47">
                  <c:v>1365</c:v>
                </c:pt>
                <c:pt idx="48">
                  <c:v>988</c:v>
                </c:pt>
                <c:pt idx="49">
                  <c:v>1000</c:v>
                </c:pt>
                <c:pt idx="50">
                  <c:v>768</c:v>
                </c:pt>
                <c:pt idx="51">
                  <c:v>864</c:v>
                </c:pt>
                <c:pt idx="52">
                  <c:v>1040</c:v>
                </c:pt>
                <c:pt idx="53">
                  <c:v>830</c:v>
                </c:pt>
                <c:pt idx="54">
                  <c:v>1074</c:v>
                </c:pt>
                <c:pt idx="55">
                  <c:v>1100</c:v>
                </c:pt>
                <c:pt idx="56">
                  <c:v>1120</c:v>
                </c:pt>
                <c:pt idx="57">
                  <c:v>1780</c:v>
                </c:pt>
                <c:pt idx="58">
                  <c:v>1000</c:v>
                </c:pt>
                <c:pt idx="59">
                  <c:v>1370</c:v>
                </c:pt>
                <c:pt idx="60">
                  <c:v>864</c:v>
                </c:pt>
                <c:pt idx="61">
                  <c:v>936</c:v>
                </c:pt>
                <c:pt idx="62">
                  <c:v>1314</c:v>
                </c:pt>
                <c:pt idx="63">
                  <c:v>1622</c:v>
                </c:pt>
                <c:pt idx="64">
                  <c:v>1230</c:v>
                </c:pt>
                <c:pt idx="65">
                  <c:v>2968</c:v>
                </c:pt>
                <c:pt idx="66">
                  <c:v>848</c:v>
                </c:pt>
                <c:pt idx="67">
                  <c:v>1653</c:v>
                </c:pt>
                <c:pt idx="68">
                  <c:v>1136</c:v>
                </c:pt>
                <c:pt idx="69">
                  <c:v>1323</c:v>
                </c:pt>
                <c:pt idx="70">
                  <c:v>1213</c:v>
                </c:pt>
                <c:pt idx="71">
                  <c:v>912</c:v>
                </c:pt>
                <c:pt idx="72">
                  <c:v>1008</c:v>
                </c:pt>
                <c:pt idx="73">
                  <c:v>1784</c:v>
                </c:pt>
                <c:pt idx="74">
                  <c:v>1784</c:v>
                </c:pt>
                <c:pt idx="75">
                  <c:v>3248</c:v>
                </c:pt>
                <c:pt idx="76">
                  <c:v>864</c:v>
                </c:pt>
                <c:pt idx="77">
                  <c:v>960</c:v>
                </c:pt>
                <c:pt idx="78">
                  <c:v>1562</c:v>
                </c:pt>
                <c:pt idx="79">
                  <c:v>1608</c:v>
                </c:pt>
                <c:pt idx="80">
                  <c:v>2687</c:v>
                </c:pt>
                <c:pt idx="81">
                  <c:v>1958</c:v>
                </c:pt>
                <c:pt idx="82">
                  <c:v>950</c:v>
                </c:pt>
                <c:pt idx="83">
                  <c:v>2178</c:v>
                </c:pt>
                <c:pt idx="84">
                  <c:v>2178</c:v>
                </c:pt>
                <c:pt idx="85">
                  <c:v>2200</c:v>
                </c:pt>
                <c:pt idx="86">
                  <c:v>2997</c:v>
                </c:pt>
                <c:pt idx="87">
                  <c:v>1212</c:v>
                </c:pt>
                <c:pt idx="88">
                  <c:v>1395</c:v>
                </c:pt>
                <c:pt idx="89">
                  <c:v>1872</c:v>
                </c:pt>
                <c:pt idx="90">
                  <c:v>1361</c:v>
                </c:pt>
                <c:pt idx="91">
                  <c:v>936</c:v>
                </c:pt>
                <c:pt idx="92">
                  <c:v>2098</c:v>
                </c:pt>
                <c:pt idx="93">
                  <c:v>1908</c:v>
                </c:pt>
                <c:pt idx="94">
                  <c:v>845</c:v>
                </c:pt>
                <c:pt idx="95">
                  <c:v>1102</c:v>
                </c:pt>
                <c:pt idx="96">
                  <c:v>1400</c:v>
                </c:pt>
                <c:pt idx="97">
                  <c:v>1674</c:v>
                </c:pt>
                <c:pt idx="98">
                  <c:v>949</c:v>
                </c:pt>
                <c:pt idx="99">
                  <c:v>1216</c:v>
                </c:pt>
                <c:pt idx="100">
                  <c:v>1234</c:v>
                </c:pt>
                <c:pt idx="101">
                  <c:v>1536</c:v>
                </c:pt>
                <c:pt idx="102">
                  <c:v>1832</c:v>
                </c:pt>
                <c:pt idx="103">
                  <c:v>2024</c:v>
                </c:pt>
                <c:pt idx="104">
                  <c:v>4250</c:v>
                </c:pt>
                <c:pt idx="105">
                  <c:v>4250</c:v>
                </c:pt>
                <c:pt idx="106">
                  <c:v>1300</c:v>
                </c:pt>
                <c:pt idx="107">
                  <c:v>2056</c:v>
                </c:pt>
                <c:pt idx="108">
                  <c:v>1469</c:v>
                </c:pt>
                <c:pt idx="109">
                  <c:v>2142</c:v>
                </c:pt>
                <c:pt idx="110">
                  <c:v>1196</c:v>
                </c:pt>
                <c:pt idx="111">
                  <c:v>780</c:v>
                </c:pt>
                <c:pt idx="112">
                  <c:v>1128</c:v>
                </c:pt>
                <c:pt idx="113">
                  <c:v>1304</c:v>
                </c:pt>
                <c:pt idx="114">
                  <c:v>1462</c:v>
                </c:pt>
                <c:pt idx="115">
                  <c:v>1338</c:v>
                </c:pt>
                <c:pt idx="116">
                  <c:v>1526</c:v>
                </c:pt>
                <c:pt idx="117">
                  <c:v>2090</c:v>
                </c:pt>
                <c:pt idx="118">
                  <c:v>2390</c:v>
                </c:pt>
                <c:pt idx="119">
                  <c:v>2792</c:v>
                </c:pt>
                <c:pt idx="120">
                  <c:v>2878</c:v>
                </c:pt>
                <c:pt idx="121">
                  <c:v>3186</c:v>
                </c:pt>
                <c:pt idx="122">
                  <c:v>3779</c:v>
                </c:pt>
                <c:pt idx="123">
                  <c:v>2673</c:v>
                </c:pt>
                <c:pt idx="124">
                  <c:v>2736</c:v>
                </c:pt>
                <c:pt idx="125">
                  <c:v>2712</c:v>
                </c:pt>
                <c:pt idx="126">
                  <c:v>3172</c:v>
                </c:pt>
                <c:pt idx="127">
                  <c:v>4534</c:v>
                </c:pt>
                <c:pt idx="128">
                  <c:v>908</c:v>
                </c:pt>
                <c:pt idx="129">
                  <c:v>915</c:v>
                </c:pt>
                <c:pt idx="130">
                  <c:v>2133</c:v>
                </c:pt>
                <c:pt idx="131">
                  <c:v>2261</c:v>
                </c:pt>
                <c:pt idx="132">
                  <c:v>1932</c:v>
                </c:pt>
                <c:pt idx="133">
                  <c:v>3635</c:v>
                </c:pt>
                <c:pt idx="134">
                  <c:v>1164</c:v>
                </c:pt>
                <c:pt idx="135">
                  <c:v>2196</c:v>
                </c:pt>
                <c:pt idx="136">
                  <c:v>2250</c:v>
                </c:pt>
                <c:pt idx="137">
                  <c:v>2365</c:v>
                </c:pt>
                <c:pt idx="138">
                  <c:v>3316</c:v>
                </c:pt>
                <c:pt idx="139">
                  <c:v>1987</c:v>
                </c:pt>
                <c:pt idx="140">
                  <c:v>2042</c:v>
                </c:pt>
                <c:pt idx="141">
                  <c:v>2964</c:v>
                </c:pt>
                <c:pt idx="142">
                  <c:v>1836</c:v>
                </c:pt>
                <c:pt idx="143">
                  <c:v>864</c:v>
                </c:pt>
                <c:pt idx="144">
                  <c:v>2618</c:v>
                </c:pt>
                <c:pt idx="145">
                  <c:v>3391</c:v>
                </c:pt>
                <c:pt idx="146">
                  <c:v>925</c:v>
                </c:pt>
                <c:pt idx="147">
                  <c:v>2864</c:v>
                </c:pt>
                <c:pt idx="148">
                  <c:v>2457</c:v>
                </c:pt>
                <c:pt idx="149">
                  <c:v>2410</c:v>
                </c:pt>
                <c:pt idx="150">
                  <c:v>1259</c:v>
                </c:pt>
                <c:pt idx="151">
                  <c:v>1756</c:v>
                </c:pt>
                <c:pt idx="152">
                  <c:v>1846</c:v>
                </c:pt>
                <c:pt idx="153">
                  <c:v>2828</c:v>
                </c:pt>
                <c:pt idx="154">
                  <c:v>3158</c:v>
                </c:pt>
                <c:pt idx="155">
                  <c:v>3498</c:v>
                </c:pt>
                <c:pt idx="156">
                  <c:v>2735</c:v>
                </c:pt>
                <c:pt idx="157">
                  <c:v>1311</c:v>
                </c:pt>
                <c:pt idx="158">
                  <c:v>2534</c:v>
                </c:pt>
                <c:pt idx="159">
                  <c:v>2466</c:v>
                </c:pt>
                <c:pt idx="160">
                  <c:v>2279</c:v>
                </c:pt>
                <c:pt idx="161">
                  <c:v>2379</c:v>
                </c:pt>
                <c:pt idx="162">
                  <c:v>2800</c:v>
                </c:pt>
                <c:pt idx="163">
                  <c:v>1640</c:v>
                </c:pt>
                <c:pt idx="164">
                  <c:v>1832</c:v>
                </c:pt>
                <c:pt idx="165">
                  <c:v>3108</c:v>
                </c:pt>
                <c:pt idx="166">
                  <c:v>2872</c:v>
                </c:pt>
                <c:pt idx="167">
                  <c:v>2154</c:v>
                </c:pt>
                <c:pt idx="168">
                  <c:v>2683</c:v>
                </c:pt>
                <c:pt idx="169">
                  <c:v>1647</c:v>
                </c:pt>
                <c:pt idx="170">
                  <c:v>2278</c:v>
                </c:pt>
                <c:pt idx="171">
                  <c:v>2834</c:v>
                </c:pt>
                <c:pt idx="172">
                  <c:v>2538</c:v>
                </c:pt>
                <c:pt idx="173">
                  <c:v>840</c:v>
                </c:pt>
                <c:pt idx="174">
                  <c:v>2072</c:v>
                </c:pt>
                <c:pt idx="175">
                  <c:v>2430</c:v>
                </c:pt>
                <c:pt idx="176">
                  <c:v>2666</c:v>
                </c:pt>
                <c:pt idx="177">
                  <c:v>3585</c:v>
                </c:pt>
                <c:pt idx="178">
                  <c:v>2535</c:v>
                </c:pt>
                <c:pt idx="179">
                  <c:v>2234</c:v>
                </c:pt>
                <c:pt idx="180">
                  <c:v>2544</c:v>
                </c:pt>
                <c:pt idx="181">
                  <c:v>2953</c:v>
                </c:pt>
                <c:pt idx="182">
                  <c:v>3180</c:v>
                </c:pt>
                <c:pt idx="183">
                  <c:v>4226</c:v>
                </c:pt>
                <c:pt idx="184">
                  <c:v>1794</c:v>
                </c:pt>
                <c:pt idx="185">
                  <c:v>2242</c:v>
                </c:pt>
                <c:pt idx="186">
                  <c:v>2449</c:v>
                </c:pt>
                <c:pt idx="187">
                  <c:v>2908</c:v>
                </c:pt>
                <c:pt idx="188">
                  <c:v>3317</c:v>
                </c:pt>
                <c:pt idx="189">
                  <c:v>3390</c:v>
                </c:pt>
                <c:pt idx="190">
                  <c:v>3810</c:v>
                </c:pt>
                <c:pt idx="191">
                  <c:v>3057</c:v>
                </c:pt>
                <c:pt idx="192">
                  <c:v>2658</c:v>
                </c:pt>
                <c:pt idx="193">
                  <c:v>3282</c:v>
                </c:pt>
                <c:pt idx="194">
                  <c:v>3829</c:v>
                </c:pt>
                <c:pt idx="195">
                  <c:v>3272</c:v>
                </c:pt>
                <c:pt idx="196">
                  <c:v>3208</c:v>
                </c:pt>
                <c:pt idx="197">
                  <c:v>2283</c:v>
                </c:pt>
                <c:pt idx="198">
                  <c:v>2796</c:v>
                </c:pt>
                <c:pt idx="199">
                  <c:v>2846</c:v>
                </c:pt>
                <c:pt idx="200">
                  <c:v>1330</c:v>
                </c:pt>
                <c:pt idx="201">
                  <c:v>2538</c:v>
                </c:pt>
                <c:pt idx="202">
                  <c:v>2664</c:v>
                </c:pt>
                <c:pt idx="203">
                  <c:v>2722</c:v>
                </c:pt>
                <c:pt idx="204">
                  <c:v>4309</c:v>
                </c:pt>
                <c:pt idx="205">
                  <c:v>4309</c:v>
                </c:pt>
                <c:pt idx="206">
                  <c:v>6709</c:v>
                </c:pt>
                <c:pt idx="207">
                  <c:v>1244</c:v>
                </c:pt>
                <c:pt idx="208">
                  <c:v>2488</c:v>
                </c:pt>
                <c:pt idx="209">
                  <c:v>2512</c:v>
                </c:pt>
                <c:pt idx="210">
                  <c:v>3852</c:v>
                </c:pt>
                <c:pt idx="211">
                  <c:v>4158</c:v>
                </c:pt>
                <c:pt idx="212">
                  <c:v>5173</c:v>
                </c:pt>
                <c:pt idx="213">
                  <c:v>2165</c:v>
                </c:pt>
                <c:pt idx="214">
                  <c:v>1505</c:v>
                </c:pt>
                <c:pt idx="215">
                  <c:v>1652</c:v>
                </c:pt>
                <c:pt idx="216">
                  <c:v>2784</c:v>
                </c:pt>
                <c:pt idx="217">
                  <c:v>2784</c:v>
                </c:pt>
                <c:pt idx="218">
                  <c:v>3888</c:v>
                </c:pt>
                <c:pt idx="219">
                  <c:v>3085</c:v>
                </c:pt>
                <c:pt idx="220">
                  <c:v>2250</c:v>
                </c:pt>
                <c:pt idx="221">
                  <c:v>2754</c:v>
                </c:pt>
                <c:pt idx="222">
                  <c:v>1998</c:v>
                </c:pt>
                <c:pt idx="223">
                  <c:v>1318</c:v>
                </c:pt>
                <c:pt idx="224">
                  <c:v>2907</c:v>
                </c:pt>
                <c:pt idx="225">
                  <c:v>2950</c:v>
                </c:pt>
                <c:pt idx="226">
                  <c:v>1608</c:v>
                </c:pt>
                <c:pt idx="227">
                  <c:v>1701</c:v>
                </c:pt>
                <c:pt idx="228">
                  <c:v>2190</c:v>
                </c:pt>
                <c:pt idx="229">
                  <c:v>1436</c:v>
                </c:pt>
                <c:pt idx="230">
                  <c:v>2990</c:v>
                </c:pt>
                <c:pt idx="231">
                  <c:v>3428</c:v>
                </c:pt>
                <c:pt idx="232">
                  <c:v>3747</c:v>
                </c:pt>
                <c:pt idx="233">
                  <c:v>3509</c:v>
                </c:pt>
                <c:pt idx="234">
                  <c:v>3796</c:v>
                </c:pt>
                <c:pt idx="235">
                  <c:v>1774</c:v>
                </c:pt>
                <c:pt idx="236">
                  <c:v>1944</c:v>
                </c:pt>
                <c:pt idx="237">
                  <c:v>2283</c:v>
                </c:pt>
                <c:pt idx="238">
                  <c:v>4110</c:v>
                </c:pt>
                <c:pt idx="239">
                  <c:v>1134</c:v>
                </c:pt>
                <c:pt idx="240">
                  <c:v>2366</c:v>
                </c:pt>
                <c:pt idx="241">
                  <c:v>2536</c:v>
                </c:pt>
                <c:pt idx="242">
                  <c:v>2785</c:v>
                </c:pt>
                <c:pt idx="243">
                  <c:v>2818</c:v>
                </c:pt>
                <c:pt idx="244">
                  <c:v>3347</c:v>
                </c:pt>
                <c:pt idx="245">
                  <c:v>3348</c:v>
                </c:pt>
                <c:pt idx="246">
                  <c:v>5618</c:v>
                </c:pt>
                <c:pt idx="247">
                  <c:v>1842</c:v>
                </c:pt>
                <c:pt idx="248">
                  <c:v>1326</c:v>
                </c:pt>
                <c:pt idx="249">
                  <c:v>1800</c:v>
                </c:pt>
                <c:pt idx="250">
                  <c:v>3465</c:v>
                </c:pt>
                <c:pt idx="251">
                  <c:v>3310</c:v>
                </c:pt>
                <c:pt idx="252">
                  <c:v>2398</c:v>
                </c:pt>
                <c:pt idx="253">
                  <c:v>3352</c:v>
                </c:pt>
                <c:pt idx="254">
                  <c:v>2453</c:v>
                </c:pt>
                <c:pt idx="255">
                  <c:v>4451</c:v>
                </c:pt>
                <c:pt idx="256">
                  <c:v>1800</c:v>
                </c:pt>
                <c:pt idx="257">
                  <c:v>2400</c:v>
                </c:pt>
                <c:pt idx="258">
                  <c:v>3200</c:v>
                </c:pt>
                <c:pt idx="259">
                  <c:v>3282</c:v>
                </c:pt>
                <c:pt idx="260">
                  <c:v>3282</c:v>
                </c:pt>
                <c:pt idx="261">
                  <c:v>3800</c:v>
                </c:pt>
                <c:pt idx="262">
                  <c:v>2520</c:v>
                </c:pt>
                <c:pt idx="263">
                  <c:v>2144</c:v>
                </c:pt>
                <c:pt idx="264">
                  <c:v>2438</c:v>
                </c:pt>
                <c:pt idx="265">
                  <c:v>3044</c:v>
                </c:pt>
                <c:pt idx="266">
                  <c:v>3703</c:v>
                </c:pt>
                <c:pt idx="267">
                  <c:v>3110</c:v>
                </c:pt>
                <c:pt idx="268">
                  <c:v>4182</c:v>
                </c:pt>
                <c:pt idx="269">
                  <c:v>1451</c:v>
                </c:pt>
                <c:pt idx="270">
                  <c:v>2462</c:v>
                </c:pt>
                <c:pt idx="271">
                  <c:v>3084</c:v>
                </c:pt>
                <c:pt idx="272">
                  <c:v>2280</c:v>
                </c:pt>
                <c:pt idx="273">
                  <c:v>4254</c:v>
                </c:pt>
                <c:pt idx="274">
                  <c:v>2957</c:v>
                </c:pt>
                <c:pt idx="275">
                  <c:v>2770</c:v>
                </c:pt>
                <c:pt idx="276">
                  <c:v>2995</c:v>
                </c:pt>
                <c:pt idx="277">
                  <c:v>2427</c:v>
                </c:pt>
                <c:pt idx="278">
                  <c:v>2578</c:v>
                </c:pt>
                <c:pt idx="279">
                  <c:v>4600</c:v>
                </c:pt>
                <c:pt idx="280">
                  <c:v>2525</c:v>
                </c:pt>
                <c:pt idx="281">
                  <c:v>2608</c:v>
                </c:pt>
                <c:pt idx="282">
                  <c:v>2930</c:v>
                </c:pt>
                <c:pt idx="283">
                  <c:v>4576</c:v>
                </c:pt>
                <c:pt idx="284">
                  <c:v>2128</c:v>
                </c:pt>
                <c:pt idx="285">
                  <c:v>3086</c:v>
                </c:pt>
                <c:pt idx="286">
                  <c:v>3356</c:v>
                </c:pt>
                <c:pt idx="287">
                  <c:v>2848</c:v>
                </c:pt>
                <c:pt idx="288">
                  <c:v>864</c:v>
                </c:pt>
                <c:pt idx="289">
                  <c:v>2080</c:v>
                </c:pt>
                <c:pt idx="290">
                  <c:v>4102</c:v>
                </c:pt>
                <c:pt idx="291">
                  <c:v>4258</c:v>
                </c:pt>
                <c:pt idx="292">
                  <c:v>3200</c:v>
                </c:pt>
                <c:pt idx="293">
                  <c:v>3101</c:v>
                </c:pt>
                <c:pt idx="294">
                  <c:v>3617</c:v>
                </c:pt>
                <c:pt idx="295">
                  <c:v>1131</c:v>
                </c:pt>
                <c:pt idx="296">
                  <c:v>3800</c:v>
                </c:pt>
                <c:pt idx="297">
                  <c:v>6512</c:v>
                </c:pt>
                <c:pt idx="298">
                  <c:v>3272</c:v>
                </c:pt>
                <c:pt idx="299">
                  <c:v>3378</c:v>
                </c:pt>
                <c:pt idx="300">
                  <c:v>5248</c:v>
                </c:pt>
                <c:pt idx="301">
                  <c:v>3932</c:v>
                </c:pt>
                <c:pt idx="302">
                  <c:v>4298</c:v>
                </c:pt>
                <c:pt idx="303">
                  <c:v>2670</c:v>
                </c:pt>
                <c:pt idx="304">
                  <c:v>1472</c:v>
                </c:pt>
                <c:pt idx="305">
                  <c:v>2160</c:v>
                </c:pt>
                <c:pt idx="306">
                  <c:v>5316</c:v>
                </c:pt>
                <c:pt idx="307">
                  <c:v>5372</c:v>
                </c:pt>
                <c:pt idx="308">
                  <c:v>6014</c:v>
                </c:pt>
                <c:pt idx="309">
                  <c:v>2828</c:v>
                </c:pt>
              </c:numCache>
            </c:numRef>
          </c:xVal>
          <c:yVal>
            <c:numRef>
              <c:f>MX!$I$45:$I$354</c:f>
              <c:numCache>
                <c:formatCode>General</c:formatCode>
                <c:ptCount val="310"/>
                <c:pt idx="0">
                  <c:v>-11113.118562265125</c:v>
                </c:pt>
                <c:pt idx="1">
                  <c:v>-61456.805421492754</c:v>
                </c:pt>
                <c:pt idx="2">
                  <c:v>157198.28838533128</c:v>
                </c:pt>
                <c:pt idx="3">
                  <c:v>4146.4031645123177</c:v>
                </c:pt>
                <c:pt idx="4">
                  <c:v>-11831.157300847204</c:v>
                </c:pt>
                <c:pt idx="5">
                  <c:v>-97270.746359479614</c:v>
                </c:pt>
                <c:pt idx="6">
                  <c:v>-48363.436031021934</c:v>
                </c:pt>
                <c:pt idx="7">
                  <c:v>-149791.41329790931</c:v>
                </c:pt>
                <c:pt idx="8">
                  <c:v>14671.794536042857</c:v>
                </c:pt>
                <c:pt idx="9">
                  <c:v>17783.285705894865</c:v>
                </c:pt>
                <c:pt idx="10">
                  <c:v>-71325.738871112524</c:v>
                </c:pt>
                <c:pt idx="11">
                  <c:v>-87889.713586649508</c:v>
                </c:pt>
                <c:pt idx="12">
                  <c:v>160265.46860477497</c:v>
                </c:pt>
                <c:pt idx="13">
                  <c:v>-70307.382941981399</c:v>
                </c:pt>
                <c:pt idx="14">
                  <c:v>39348.580861449067</c:v>
                </c:pt>
                <c:pt idx="15">
                  <c:v>89611.270498289901</c:v>
                </c:pt>
                <c:pt idx="16">
                  <c:v>45755.599790156848</c:v>
                </c:pt>
                <c:pt idx="17">
                  <c:v>47037.04172116916</c:v>
                </c:pt>
                <c:pt idx="18">
                  <c:v>5597.9843977441196</c:v>
                </c:pt>
                <c:pt idx="19">
                  <c:v>-2029.2956998804002</c:v>
                </c:pt>
                <c:pt idx="20">
                  <c:v>30505.026553291391</c:v>
                </c:pt>
                <c:pt idx="21">
                  <c:v>4650.63444334222</c:v>
                </c:pt>
                <c:pt idx="22">
                  <c:v>-33959.257797333325</c:v>
                </c:pt>
                <c:pt idx="23">
                  <c:v>-95343.92071350402</c:v>
                </c:pt>
                <c:pt idx="24">
                  <c:v>-18059.190834421781</c:v>
                </c:pt>
                <c:pt idx="25">
                  <c:v>35403.565348489807</c:v>
                </c:pt>
                <c:pt idx="26">
                  <c:v>39855.578587087322</c:v>
                </c:pt>
                <c:pt idx="27">
                  <c:v>50800.332292431558</c:v>
                </c:pt>
                <c:pt idx="28">
                  <c:v>-103488.26539630225</c:v>
                </c:pt>
                <c:pt idx="29">
                  <c:v>4175.1518707604846</c:v>
                </c:pt>
                <c:pt idx="30">
                  <c:v>45807.864788007224</c:v>
                </c:pt>
                <c:pt idx="31">
                  <c:v>-11691.356987016596</c:v>
                </c:pt>
                <c:pt idx="32">
                  <c:v>53325.337146833772</c:v>
                </c:pt>
                <c:pt idx="33">
                  <c:v>-124781.72293911988</c:v>
                </c:pt>
                <c:pt idx="34">
                  <c:v>-20752.424062086735</c:v>
                </c:pt>
                <c:pt idx="35">
                  <c:v>-56991.870199945261</c:v>
                </c:pt>
                <c:pt idx="36">
                  <c:v>6665.6582772476249</c:v>
                </c:pt>
                <c:pt idx="37">
                  <c:v>-23427.220761428645</c:v>
                </c:pt>
                <c:pt idx="38">
                  <c:v>16573.342223978165</c:v>
                </c:pt>
                <c:pt idx="39">
                  <c:v>-59680.9153285457</c:v>
                </c:pt>
                <c:pt idx="40">
                  <c:v>30246.938983510336</c:v>
                </c:pt>
                <c:pt idx="41">
                  <c:v>-655.34588590427302</c:v>
                </c:pt>
                <c:pt idx="42">
                  <c:v>62910.584857303736</c:v>
                </c:pt>
                <c:pt idx="43">
                  <c:v>56803.001625658129</c:v>
                </c:pt>
                <c:pt idx="44">
                  <c:v>36612.06566842919</c:v>
                </c:pt>
                <c:pt idx="45">
                  <c:v>4172.8585440499592</c:v>
                </c:pt>
                <c:pt idx="46">
                  <c:v>12877.837417194445</c:v>
                </c:pt>
                <c:pt idx="47">
                  <c:v>-32931.378076731518</c:v>
                </c:pt>
                <c:pt idx="48">
                  <c:v>25841.48272850363</c:v>
                </c:pt>
                <c:pt idx="49">
                  <c:v>-19455.07811998087</c:v>
                </c:pt>
                <c:pt idx="50">
                  <c:v>28550.655951750436</c:v>
                </c:pt>
                <c:pt idx="51">
                  <c:v>49977.774824625376</c:v>
                </c:pt>
                <c:pt idx="52">
                  <c:v>-80275.803087734559</c:v>
                </c:pt>
                <c:pt idx="53">
                  <c:v>-23053.463947275508</c:v>
                </c:pt>
                <c:pt idx="54">
                  <c:v>-6811.209381236753</c:v>
                </c:pt>
                <c:pt idx="55">
                  <c:v>-15858.031353166472</c:v>
                </c:pt>
                <c:pt idx="56">
                  <c:v>-4094.0482546508429</c:v>
                </c:pt>
                <c:pt idx="57">
                  <c:v>-158482.60600363562</c:v>
                </c:pt>
                <c:pt idx="58">
                  <c:v>24330.291508643568</c:v>
                </c:pt>
                <c:pt idx="59">
                  <c:v>30682.219482221815</c:v>
                </c:pt>
                <c:pt idx="60">
                  <c:v>24813.090863246238</c:v>
                </c:pt>
                <c:pt idx="61">
                  <c:v>62601.719961348026</c:v>
                </c:pt>
                <c:pt idx="62">
                  <c:v>-27215.579363598139</c:v>
                </c:pt>
                <c:pt idx="63">
                  <c:v>-97688.529589903308</c:v>
                </c:pt>
                <c:pt idx="64">
                  <c:v>-35837.780079530028</c:v>
                </c:pt>
                <c:pt idx="65">
                  <c:v>141764.66421443375</c:v>
                </c:pt>
                <c:pt idx="66">
                  <c:v>-40992.878449599142</c:v>
                </c:pt>
                <c:pt idx="67">
                  <c:v>-199010.89797019749</c:v>
                </c:pt>
                <c:pt idx="68">
                  <c:v>-20379.258090423333</c:v>
                </c:pt>
                <c:pt idx="69">
                  <c:v>39890.864107464469</c:v>
                </c:pt>
                <c:pt idx="70">
                  <c:v>50276.189221328619</c:v>
                </c:pt>
                <c:pt idx="71">
                  <c:v>-5580.3489913039957</c:v>
                </c:pt>
                <c:pt idx="72">
                  <c:v>2646.7205891648482</c:v>
                </c:pt>
                <c:pt idx="73">
                  <c:v>644512.68492467934</c:v>
                </c:pt>
                <c:pt idx="74">
                  <c:v>644512.68492467934</c:v>
                </c:pt>
                <c:pt idx="75">
                  <c:v>101894.48838706163</c:v>
                </c:pt>
                <c:pt idx="76">
                  <c:v>59262.971799025385</c:v>
                </c:pt>
                <c:pt idx="77">
                  <c:v>83590.041379494214</c:v>
                </c:pt>
                <c:pt idx="78">
                  <c:v>-21512.357298631512</c:v>
                </c:pt>
                <c:pt idx="79">
                  <c:v>1504.803827954398</c:v>
                </c:pt>
                <c:pt idx="80">
                  <c:v>134175.06281357433</c:v>
                </c:pt>
                <c:pt idx="81">
                  <c:v>-22436.298688298441</c:v>
                </c:pt>
                <c:pt idx="82">
                  <c:v>64954.172609133318</c:v>
                </c:pt>
                <c:pt idx="83">
                  <c:v>252213.73675908241</c:v>
                </c:pt>
                <c:pt idx="84">
                  <c:v>252213.73675908241</c:v>
                </c:pt>
                <c:pt idx="85">
                  <c:v>-59325.980417362647</c:v>
                </c:pt>
                <c:pt idx="86">
                  <c:v>175588.74605848442</c:v>
                </c:pt>
                <c:pt idx="87">
                  <c:v>-18782.283469285234</c:v>
                </c:pt>
                <c:pt idx="88">
                  <c:v>-2773.9001033549721</c:v>
                </c:pt>
                <c:pt idx="89">
                  <c:v>-4250.5901708005695</c:v>
                </c:pt>
                <c:pt idx="90">
                  <c:v>-20641.718762147066</c:v>
                </c:pt>
                <c:pt idx="91">
                  <c:v>-3120.0823552396614</c:v>
                </c:pt>
                <c:pt idx="92">
                  <c:v>-56149.342803186039</c:v>
                </c:pt>
                <c:pt idx="93">
                  <c:v>35438.940539812553</c:v>
                </c:pt>
                <c:pt idx="94">
                  <c:v>62785.990811902004</c:v>
                </c:pt>
                <c:pt idx="95">
                  <c:v>17362.416179957683</c:v>
                </c:pt>
                <c:pt idx="96">
                  <c:v>87225.764347840275</c:v>
                </c:pt>
                <c:pt idx="97">
                  <c:v>-108085.95714594144</c:v>
                </c:pt>
                <c:pt idx="98">
                  <c:v>5383.4652788074309</c:v>
                </c:pt>
                <c:pt idx="99">
                  <c:v>9759.1721395665372</c:v>
                </c:pt>
                <c:pt idx="100">
                  <c:v>18391.127748933272</c:v>
                </c:pt>
                <c:pt idx="101">
                  <c:v>16447.223244112858</c:v>
                </c:pt>
                <c:pt idx="102">
                  <c:v>-11385.826897856081</c:v>
                </c:pt>
                <c:pt idx="103">
                  <c:v>-121349.87909555179</c:v>
                </c:pt>
                <c:pt idx="104">
                  <c:v>196123.1498257902</c:v>
                </c:pt>
                <c:pt idx="105">
                  <c:v>196123.1498257902</c:v>
                </c:pt>
                <c:pt idx="106">
                  <c:v>-17839.790011452802</c:v>
                </c:pt>
                <c:pt idx="107">
                  <c:v>-72360.677500217571</c:v>
                </c:pt>
                <c:pt idx="108">
                  <c:v>61129.170516543469</c:v>
                </c:pt>
                <c:pt idx="109">
                  <c:v>-47451.137454257929</c:v>
                </c:pt>
                <c:pt idx="110">
                  <c:v>2539.743434059812</c:v>
                </c:pt>
                <c:pt idx="111">
                  <c:v>-31823.068415740272</c:v>
                </c:pt>
                <c:pt idx="112">
                  <c:v>-18280.869581720312</c:v>
                </c:pt>
                <c:pt idx="113">
                  <c:v>65183.842449365329</c:v>
                </c:pt>
                <c:pt idx="114">
                  <c:v>-37931.043001294514</c:v>
                </c:pt>
                <c:pt idx="115">
                  <c:v>-7910.9631643855828</c:v>
                </c:pt>
                <c:pt idx="116">
                  <c:v>27168.767905106797</c:v>
                </c:pt>
                <c:pt idx="117">
                  <c:v>-21983.537896050257</c:v>
                </c:pt>
                <c:pt idx="118">
                  <c:v>-32523.791418316076</c:v>
                </c:pt>
                <c:pt idx="119">
                  <c:v>12652.318154253764</c:v>
                </c:pt>
                <c:pt idx="120">
                  <c:v>-117502.60381453519</c:v>
                </c:pt>
                <c:pt idx="121">
                  <c:v>-63075.603333246545</c:v>
                </c:pt>
                <c:pt idx="122">
                  <c:v>-87093.45516985259</c:v>
                </c:pt>
                <c:pt idx="123">
                  <c:v>-31856.902276486508</c:v>
                </c:pt>
                <c:pt idx="124">
                  <c:v>-99505.29052501102</c:v>
                </c:pt>
                <c:pt idx="125">
                  <c:v>-66610.712115608621</c:v>
                </c:pt>
                <c:pt idx="126">
                  <c:v>14560.948442656547</c:v>
                </c:pt>
                <c:pt idx="127">
                  <c:v>-173191.85184083623</c:v>
                </c:pt>
                <c:pt idx="128">
                  <c:v>79330.815945535054</c:v>
                </c:pt>
                <c:pt idx="129">
                  <c:v>14488.510369891126</c:v>
                </c:pt>
                <c:pt idx="130">
                  <c:v>-10404.918930508138</c:v>
                </c:pt>
                <c:pt idx="131">
                  <c:v>14184.774655055138</c:v>
                </c:pt>
                <c:pt idx="132">
                  <c:v>-28603.000659647631</c:v>
                </c:pt>
                <c:pt idx="133">
                  <c:v>209130.81244776549</c:v>
                </c:pt>
                <c:pt idx="134">
                  <c:v>49124.111447413743</c:v>
                </c:pt>
                <c:pt idx="135">
                  <c:v>-24970.940556071931</c:v>
                </c:pt>
                <c:pt idx="136">
                  <c:v>1831.8138099202188</c:v>
                </c:pt>
                <c:pt idx="137">
                  <c:v>-15625.283373615006</c:v>
                </c:pt>
                <c:pt idx="138">
                  <c:v>-111042.7568695345</c:v>
                </c:pt>
                <c:pt idx="139">
                  <c:v>-23459.8508733419</c:v>
                </c:pt>
                <c:pt idx="140">
                  <c:v>77704.750718642725</c:v>
                </c:pt>
                <c:pt idx="141">
                  <c:v>-70517.918383233133</c:v>
                </c:pt>
                <c:pt idx="142">
                  <c:v>-9499.2836914075306</c:v>
                </c:pt>
                <c:pt idx="143">
                  <c:v>9938.4191688399587</c:v>
                </c:pt>
                <c:pt idx="144">
                  <c:v>-83138.602327192668</c:v>
                </c:pt>
                <c:pt idx="145">
                  <c:v>-81580.704861970386</c:v>
                </c:pt>
                <c:pt idx="146">
                  <c:v>29235.398553673316</c:v>
                </c:pt>
                <c:pt idx="147">
                  <c:v>-85861.359167981078</c:v>
                </c:pt>
                <c:pt idx="148">
                  <c:v>-30390.477208261378</c:v>
                </c:pt>
                <c:pt idx="149">
                  <c:v>-14839.463663406554</c:v>
                </c:pt>
                <c:pt idx="150">
                  <c:v>29941.932706641528</c:v>
                </c:pt>
                <c:pt idx="151">
                  <c:v>56278.573468902759</c:v>
                </c:pt>
                <c:pt idx="152">
                  <c:v>155.13698795042001</c:v>
                </c:pt>
                <c:pt idx="153">
                  <c:v>-150549.92205423047</c:v>
                </c:pt>
                <c:pt idx="154">
                  <c:v>-14825.910985277267</c:v>
                </c:pt>
                <c:pt idx="155">
                  <c:v>-20438.198310511885</c:v>
                </c:pt>
                <c:pt idx="156">
                  <c:v>39498.728608974954</c:v>
                </c:pt>
                <c:pt idx="157">
                  <c:v>-61946.697835124098</c:v>
                </c:pt>
                <c:pt idx="158">
                  <c:v>-117417.47059674619</c:v>
                </c:pt>
                <c:pt idx="159">
                  <c:v>-78225.414353038534</c:v>
                </c:pt>
                <c:pt idx="160">
                  <c:v>-7800.0167484321864</c:v>
                </c:pt>
                <c:pt idx="161">
                  <c:v>-48980.101255854126</c:v>
                </c:pt>
                <c:pt idx="162">
                  <c:v>67111.74296789954</c:v>
                </c:pt>
                <c:pt idx="163">
                  <c:v>29308.305041975807</c:v>
                </c:pt>
                <c:pt idx="164">
                  <c:v>33688.365226746944</c:v>
                </c:pt>
                <c:pt idx="165">
                  <c:v>-20789.262040487491</c:v>
                </c:pt>
                <c:pt idx="166">
                  <c:v>-152712.9044753504</c:v>
                </c:pt>
                <c:pt idx="167">
                  <c:v>-99851.004792212625</c:v>
                </c:pt>
                <c:pt idx="168">
                  <c:v>-24235.263308216934</c:v>
                </c:pt>
                <c:pt idx="169">
                  <c:v>-38382.35565562555</c:v>
                </c:pt>
                <c:pt idx="170">
                  <c:v>-93987.028133309679</c:v>
                </c:pt>
                <c:pt idx="171">
                  <c:v>-13318.64992350887</c:v>
                </c:pt>
                <c:pt idx="172">
                  <c:v>-72234.947512731072</c:v>
                </c:pt>
                <c:pt idx="173">
                  <c:v>147867.70566457277</c:v>
                </c:pt>
                <c:pt idx="174">
                  <c:v>80825.539240964456</c:v>
                </c:pt>
                <c:pt idx="175">
                  <c:v>122080.88599680003</c:v>
                </c:pt>
                <c:pt idx="176">
                  <c:v>-43162.452676567482</c:v>
                </c:pt>
                <c:pt idx="177">
                  <c:v>-130104.00918666623</c:v>
                </c:pt>
                <c:pt idx="178">
                  <c:v>-60306.943193183979</c:v>
                </c:pt>
                <c:pt idx="179">
                  <c:v>12292.692962137866</c:v>
                </c:pt>
                <c:pt idx="180">
                  <c:v>5150.2018390935846</c:v>
                </c:pt>
                <c:pt idx="181">
                  <c:v>-110754.63373970776</c:v>
                </c:pt>
                <c:pt idx="182">
                  <c:v>28686.525136038312</c:v>
                </c:pt>
                <c:pt idx="183">
                  <c:v>-114897.10951918911</c:v>
                </c:pt>
                <c:pt idx="184">
                  <c:v>-52311.88290713582</c:v>
                </c:pt>
                <c:pt idx="185">
                  <c:v>69686.302609301521</c:v>
                </c:pt>
                <c:pt idx="186">
                  <c:v>-55736.472321061883</c:v>
                </c:pt>
                <c:pt idx="187">
                  <c:v>-90331.399445980322</c:v>
                </c:pt>
                <c:pt idx="188">
                  <c:v>-198654.47567582107</c:v>
                </c:pt>
                <c:pt idx="189">
                  <c:v>-138117.69671519962</c:v>
                </c:pt>
                <c:pt idx="190">
                  <c:v>-249592.34158981743</c:v>
                </c:pt>
                <c:pt idx="191">
                  <c:v>-68011.135078717722</c:v>
                </c:pt>
                <c:pt idx="192">
                  <c:v>-52716.726162676816</c:v>
                </c:pt>
                <c:pt idx="193">
                  <c:v>-35930.204738171655</c:v>
                </c:pt>
                <c:pt idx="194">
                  <c:v>94034.733006230323</c:v>
                </c:pt>
                <c:pt idx="195">
                  <c:v>-114835.77087200549</c:v>
                </c:pt>
                <c:pt idx="196">
                  <c:v>-92950.86871618859</c:v>
                </c:pt>
                <c:pt idx="197">
                  <c:v>38647.664935658569</c:v>
                </c:pt>
                <c:pt idx="198">
                  <c:v>-95026.168587415945</c:v>
                </c:pt>
                <c:pt idx="199">
                  <c:v>-164052.79072801815</c:v>
                </c:pt>
                <c:pt idx="200">
                  <c:v>-28570.309566240467</c:v>
                </c:pt>
                <c:pt idx="201">
                  <c:v>-20269.305000473512</c:v>
                </c:pt>
                <c:pt idx="202">
                  <c:v>-11732.791366716381</c:v>
                </c:pt>
                <c:pt idx="203">
                  <c:v>-81818.950437575462</c:v>
                </c:pt>
                <c:pt idx="204">
                  <c:v>23736.479250340955</c:v>
                </c:pt>
                <c:pt idx="205">
                  <c:v>23736.479250340955</c:v>
                </c:pt>
                <c:pt idx="206">
                  <c:v>-336797.56162086711</c:v>
                </c:pt>
                <c:pt idx="207">
                  <c:v>36763.991531230131</c:v>
                </c:pt>
                <c:pt idx="208">
                  <c:v>-17955.959401223226</c:v>
                </c:pt>
                <c:pt idx="209">
                  <c:v>96370.46838806232</c:v>
                </c:pt>
                <c:pt idx="210">
                  <c:v>-22479.243898282992</c:v>
                </c:pt>
                <c:pt idx="211">
                  <c:v>31169.697509005899</c:v>
                </c:pt>
                <c:pt idx="212">
                  <c:v>-107908.16024132678</c:v>
                </c:pt>
                <c:pt idx="213">
                  <c:v>-99008.515592286596</c:v>
                </c:pt>
                <c:pt idx="214">
                  <c:v>-20437.2058851076</c:v>
                </c:pt>
                <c:pt idx="215">
                  <c:v>33429.779945536604</c:v>
                </c:pt>
                <c:pt idx="216">
                  <c:v>-111945.40585777711</c:v>
                </c:pt>
                <c:pt idx="217">
                  <c:v>33054.594142222893</c:v>
                </c:pt>
                <c:pt idx="218">
                  <c:v>114148.07265202678</c:v>
                </c:pt>
                <c:pt idx="219">
                  <c:v>-12629.221870729118</c:v>
                </c:pt>
                <c:pt idx="220">
                  <c:v>-107431.35455888294</c:v>
                </c:pt>
                <c:pt idx="221">
                  <c:v>-37575.60965558677</c:v>
                </c:pt>
                <c:pt idx="222">
                  <c:v>-79308.599387925235</c:v>
                </c:pt>
                <c:pt idx="223">
                  <c:v>-1175.7863830679271</c:v>
                </c:pt>
                <c:pt idx="224">
                  <c:v>-107323.95838529989</c:v>
                </c:pt>
                <c:pt idx="225">
                  <c:v>-41169.684666936984</c:v>
                </c:pt>
                <c:pt idx="226">
                  <c:v>-3947.3791857827455</c:v>
                </c:pt>
                <c:pt idx="227">
                  <c:v>499.55494465731317</c:v>
                </c:pt>
                <c:pt idx="228">
                  <c:v>-1041.159178099595</c:v>
                </c:pt>
                <c:pt idx="229">
                  <c:v>-40396.089836438099</c:v>
                </c:pt>
                <c:pt idx="230">
                  <c:v>68268.817031333689</c:v>
                </c:pt>
                <c:pt idx="231">
                  <c:v>-136420.00240358058</c:v>
                </c:pt>
                <c:pt idx="232">
                  <c:v>186537.23807429778</c:v>
                </c:pt>
                <c:pt idx="233">
                  <c:v>-22823.576004392351</c:v>
                </c:pt>
                <c:pt idx="234">
                  <c:v>66173.001572415465</c:v>
                </c:pt>
                <c:pt idx="235">
                  <c:v>-942.8325502575608</c:v>
                </c:pt>
                <c:pt idx="236">
                  <c:v>-76944.012103187153</c:v>
                </c:pt>
                <c:pt idx="237">
                  <c:v>46977.211473206873</c:v>
                </c:pt>
                <c:pt idx="238">
                  <c:v>18818.728286756203</c:v>
                </c:pt>
                <c:pt idx="239">
                  <c:v>45625.257200576074</c:v>
                </c:pt>
                <c:pt idx="240">
                  <c:v>-23518.771750107873</c:v>
                </c:pt>
                <c:pt idx="241">
                  <c:v>-47424.915412725066</c:v>
                </c:pt>
                <c:pt idx="242">
                  <c:v>39876.674163794261</c:v>
                </c:pt>
                <c:pt idx="243">
                  <c:v>-69158.798109306721</c:v>
                </c:pt>
                <c:pt idx="244">
                  <c:v>115220.21561057935</c:v>
                </c:pt>
                <c:pt idx="245">
                  <c:v>131568.4640579113</c:v>
                </c:pt>
                <c:pt idx="246">
                  <c:v>-181456.08343986399</c:v>
                </c:pt>
                <c:pt idx="247">
                  <c:v>-7467.1125234592473</c:v>
                </c:pt>
                <c:pt idx="248">
                  <c:v>30587.995266265294</c:v>
                </c:pt>
                <c:pt idx="249">
                  <c:v>113284.99767748802</c:v>
                </c:pt>
                <c:pt idx="250">
                  <c:v>1218.2513930608984</c:v>
                </c:pt>
                <c:pt idx="251">
                  <c:v>-31805.961636950145</c:v>
                </c:pt>
                <c:pt idx="252">
                  <c:v>-7860.5879235982429</c:v>
                </c:pt>
                <c:pt idx="253">
                  <c:v>46480.24720638711</c:v>
                </c:pt>
                <c:pt idx="254">
                  <c:v>-20481.095708416658</c:v>
                </c:pt>
                <c:pt idx="255">
                  <c:v>-37815.813346004346</c:v>
                </c:pt>
                <c:pt idx="256">
                  <c:v>192547.96001217602</c:v>
                </c:pt>
                <c:pt idx="257">
                  <c:v>97749.16302419873</c:v>
                </c:pt>
                <c:pt idx="258">
                  <c:v>-9609.9015634346288</c:v>
                </c:pt>
                <c:pt idx="259">
                  <c:v>-95957.521567114512</c:v>
                </c:pt>
                <c:pt idx="260">
                  <c:v>-30957.521567114512</c:v>
                </c:pt>
                <c:pt idx="261">
                  <c:v>13209.542099627666</c:v>
                </c:pt>
                <c:pt idx="262">
                  <c:v>-66841.216827149969</c:v>
                </c:pt>
                <c:pt idx="263">
                  <c:v>-34595.107574582915</c:v>
                </c:pt>
                <c:pt idx="264">
                  <c:v>-13319.591916715726</c:v>
                </c:pt>
                <c:pt idx="265">
                  <c:v>-104210.8547392867</c:v>
                </c:pt>
                <c:pt idx="266">
                  <c:v>36808.710594111588</c:v>
                </c:pt>
                <c:pt idx="267">
                  <c:v>-60767.866177730612</c:v>
                </c:pt>
                <c:pt idx="268">
                  <c:v>-40900.505863405997</c:v>
                </c:pt>
                <c:pt idx="269">
                  <c:v>22345.651848345035</c:v>
                </c:pt>
                <c:pt idx="270">
                  <c:v>19659.759832933429</c:v>
                </c:pt>
                <c:pt idx="271">
                  <c:v>-85509.056968015851</c:v>
                </c:pt>
                <c:pt idx="272">
                  <c:v>-32592.235316089122</c:v>
                </c:pt>
                <c:pt idx="273">
                  <c:v>-55011.812238847371</c:v>
                </c:pt>
                <c:pt idx="274">
                  <c:v>-45278.951497048023</c:v>
                </c:pt>
                <c:pt idx="275">
                  <c:v>94082.468004991533</c:v>
                </c:pt>
                <c:pt idx="276">
                  <c:v>-97536.142249816563</c:v>
                </c:pt>
                <c:pt idx="277">
                  <c:v>-40928.015980853816</c:v>
                </c:pt>
                <c:pt idx="278">
                  <c:v>-72565.501763879438</c:v>
                </c:pt>
                <c:pt idx="279">
                  <c:v>144338.270373306</c:v>
                </c:pt>
                <c:pt idx="280">
                  <c:v>-16627.056265933556</c:v>
                </c:pt>
                <c:pt idx="281">
                  <c:v>-95397.996986315353</c:v>
                </c:pt>
                <c:pt idx="282">
                  <c:v>55291.557024222333</c:v>
                </c:pt>
                <c:pt idx="283">
                  <c:v>649533.29796610866</c:v>
                </c:pt>
                <c:pt idx="284">
                  <c:v>-61019.934727326385</c:v>
                </c:pt>
                <c:pt idx="285">
                  <c:v>-187776.95294979529</c:v>
                </c:pt>
                <c:pt idx="286">
                  <c:v>21796.020761319902</c:v>
                </c:pt>
                <c:pt idx="287">
                  <c:v>265043.90896971361</c:v>
                </c:pt>
                <c:pt idx="288">
                  <c:v>21545.634878759622</c:v>
                </c:pt>
                <c:pt idx="289">
                  <c:v>-40597.373367267195</c:v>
                </c:pt>
                <c:pt idx="290">
                  <c:v>185481.32220863015</c:v>
                </c:pt>
                <c:pt idx="291">
                  <c:v>-250937.10871222336</c:v>
                </c:pt>
                <c:pt idx="292">
                  <c:v>-150980.24382293283</c:v>
                </c:pt>
                <c:pt idx="293">
                  <c:v>27459.28119946667</c:v>
                </c:pt>
                <c:pt idx="294">
                  <c:v>338289.09914510546</c:v>
                </c:pt>
                <c:pt idx="295">
                  <c:v>29765.367270318267</c:v>
                </c:pt>
                <c:pt idx="296">
                  <c:v>585457.47956232936</c:v>
                </c:pt>
                <c:pt idx="297">
                  <c:v>563491.84360613651</c:v>
                </c:pt>
                <c:pt idx="298">
                  <c:v>-125489.71806556557</c:v>
                </c:pt>
                <c:pt idx="299">
                  <c:v>-62231.328699378762</c:v>
                </c:pt>
                <c:pt idx="300">
                  <c:v>-126060.31870484771</c:v>
                </c:pt>
                <c:pt idx="301">
                  <c:v>-112339.01866187854</c:v>
                </c:pt>
                <c:pt idx="302">
                  <c:v>36794.042851048289</c:v>
                </c:pt>
                <c:pt idx="303">
                  <c:v>128560.57107950712</c:v>
                </c:pt>
                <c:pt idx="304">
                  <c:v>-54197.74360683409</c:v>
                </c:pt>
                <c:pt idx="305">
                  <c:v>-169091.99505848589</c:v>
                </c:pt>
                <c:pt idx="306">
                  <c:v>169783.55195399118</c:v>
                </c:pt>
                <c:pt idx="307">
                  <c:v>136133.97873626836</c:v>
                </c:pt>
                <c:pt idx="308">
                  <c:v>-62974.896006209543</c:v>
                </c:pt>
                <c:pt idx="309">
                  <c:v>-140713.83478042856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8-4F54-937B-B948B5314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462312"/>
        <c:axId val="832457216"/>
      </c:scatterChart>
      <c:valAx>
        <c:axId val="832462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457216"/>
        <c:crosses val="autoZero"/>
        <c:crossBetween val="midCat"/>
      </c:valAx>
      <c:valAx>
        <c:axId val="832457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462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LOT SIZE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MX!$C$19:$C$328</c:f>
              <c:numCache>
                <c:formatCode>General</c:formatCode>
                <c:ptCount val="310"/>
                <c:pt idx="0">
                  <c:v>1655</c:v>
                </c:pt>
                <c:pt idx="1">
                  <c:v>2614</c:v>
                </c:pt>
                <c:pt idx="2">
                  <c:v>2614</c:v>
                </c:pt>
                <c:pt idx="3">
                  <c:v>3006</c:v>
                </c:pt>
                <c:pt idx="4">
                  <c:v>3049</c:v>
                </c:pt>
                <c:pt idx="5">
                  <c:v>3093</c:v>
                </c:pt>
                <c:pt idx="6">
                  <c:v>3136</c:v>
                </c:pt>
                <c:pt idx="7">
                  <c:v>3136</c:v>
                </c:pt>
                <c:pt idx="8">
                  <c:v>3311</c:v>
                </c:pt>
                <c:pt idx="9">
                  <c:v>3354</c:v>
                </c:pt>
                <c:pt idx="10">
                  <c:v>3485</c:v>
                </c:pt>
                <c:pt idx="11">
                  <c:v>3615</c:v>
                </c:pt>
                <c:pt idx="12">
                  <c:v>3920</c:v>
                </c:pt>
                <c:pt idx="13">
                  <c:v>4008</c:v>
                </c:pt>
                <c:pt idx="14">
                  <c:v>4095</c:v>
                </c:pt>
                <c:pt idx="15">
                  <c:v>4835</c:v>
                </c:pt>
                <c:pt idx="16">
                  <c:v>4835</c:v>
                </c:pt>
                <c:pt idx="17">
                  <c:v>4879</c:v>
                </c:pt>
                <c:pt idx="18">
                  <c:v>4966</c:v>
                </c:pt>
                <c:pt idx="19">
                  <c:v>5009</c:v>
                </c:pt>
                <c:pt idx="20">
                  <c:v>5009</c:v>
                </c:pt>
                <c:pt idx="21">
                  <c:v>5009</c:v>
                </c:pt>
                <c:pt idx="22">
                  <c:v>5053</c:v>
                </c:pt>
                <c:pt idx="23">
                  <c:v>5184</c:v>
                </c:pt>
                <c:pt idx="24">
                  <c:v>5227</c:v>
                </c:pt>
                <c:pt idx="25">
                  <c:v>5271</c:v>
                </c:pt>
                <c:pt idx="26">
                  <c:v>5271</c:v>
                </c:pt>
                <c:pt idx="27">
                  <c:v>5314</c:v>
                </c:pt>
                <c:pt idx="28">
                  <c:v>5401</c:v>
                </c:pt>
                <c:pt idx="29">
                  <c:v>5401</c:v>
                </c:pt>
                <c:pt idx="30">
                  <c:v>5445</c:v>
                </c:pt>
                <c:pt idx="31">
                  <c:v>5445</c:v>
                </c:pt>
                <c:pt idx="32">
                  <c:v>5663</c:v>
                </c:pt>
                <c:pt idx="33">
                  <c:v>5663</c:v>
                </c:pt>
                <c:pt idx="34">
                  <c:v>5837</c:v>
                </c:pt>
                <c:pt idx="35">
                  <c:v>5924</c:v>
                </c:pt>
                <c:pt idx="36">
                  <c:v>6011</c:v>
                </c:pt>
                <c:pt idx="37">
                  <c:v>6011</c:v>
                </c:pt>
                <c:pt idx="38">
                  <c:v>6011</c:v>
                </c:pt>
                <c:pt idx="39">
                  <c:v>6011</c:v>
                </c:pt>
                <c:pt idx="40">
                  <c:v>6098</c:v>
                </c:pt>
                <c:pt idx="41">
                  <c:v>6098</c:v>
                </c:pt>
                <c:pt idx="42">
                  <c:v>6142</c:v>
                </c:pt>
                <c:pt idx="43">
                  <c:v>6403</c:v>
                </c:pt>
                <c:pt idx="44">
                  <c:v>6534</c:v>
                </c:pt>
                <c:pt idx="45">
                  <c:v>6534</c:v>
                </c:pt>
                <c:pt idx="46">
                  <c:v>6534</c:v>
                </c:pt>
                <c:pt idx="47">
                  <c:v>6534</c:v>
                </c:pt>
                <c:pt idx="48">
                  <c:v>6578</c:v>
                </c:pt>
                <c:pt idx="49">
                  <c:v>6578</c:v>
                </c:pt>
                <c:pt idx="50">
                  <c:v>6621</c:v>
                </c:pt>
                <c:pt idx="51">
                  <c:v>6621</c:v>
                </c:pt>
                <c:pt idx="52">
                  <c:v>6621</c:v>
                </c:pt>
                <c:pt idx="53">
                  <c:v>6752</c:v>
                </c:pt>
                <c:pt idx="54">
                  <c:v>6752</c:v>
                </c:pt>
                <c:pt idx="55">
                  <c:v>6752</c:v>
                </c:pt>
                <c:pt idx="56">
                  <c:v>6752</c:v>
                </c:pt>
                <c:pt idx="57">
                  <c:v>6752</c:v>
                </c:pt>
                <c:pt idx="58">
                  <c:v>6882</c:v>
                </c:pt>
                <c:pt idx="59">
                  <c:v>6882</c:v>
                </c:pt>
                <c:pt idx="60">
                  <c:v>6970</c:v>
                </c:pt>
                <c:pt idx="61">
                  <c:v>6970</c:v>
                </c:pt>
                <c:pt idx="62">
                  <c:v>6970</c:v>
                </c:pt>
                <c:pt idx="63">
                  <c:v>6970</c:v>
                </c:pt>
                <c:pt idx="64">
                  <c:v>7100</c:v>
                </c:pt>
                <c:pt idx="65">
                  <c:v>7144</c:v>
                </c:pt>
                <c:pt idx="66">
                  <c:v>7187</c:v>
                </c:pt>
                <c:pt idx="67">
                  <c:v>7187</c:v>
                </c:pt>
                <c:pt idx="68">
                  <c:v>7231</c:v>
                </c:pt>
                <c:pt idx="69">
                  <c:v>7318</c:v>
                </c:pt>
                <c:pt idx="70">
                  <c:v>7362</c:v>
                </c:pt>
                <c:pt idx="71">
                  <c:v>7405</c:v>
                </c:pt>
                <c:pt idx="72">
                  <c:v>7405</c:v>
                </c:pt>
                <c:pt idx="73">
                  <c:v>7405</c:v>
                </c:pt>
                <c:pt idx="74">
                  <c:v>7405</c:v>
                </c:pt>
                <c:pt idx="75">
                  <c:v>7405</c:v>
                </c:pt>
                <c:pt idx="76">
                  <c:v>7492</c:v>
                </c:pt>
                <c:pt idx="77">
                  <c:v>7492</c:v>
                </c:pt>
                <c:pt idx="78">
                  <c:v>7492</c:v>
                </c:pt>
                <c:pt idx="79">
                  <c:v>7492</c:v>
                </c:pt>
                <c:pt idx="80">
                  <c:v>7492</c:v>
                </c:pt>
                <c:pt idx="81">
                  <c:v>7623</c:v>
                </c:pt>
                <c:pt idx="82">
                  <c:v>7710</c:v>
                </c:pt>
                <c:pt idx="83">
                  <c:v>7841</c:v>
                </c:pt>
                <c:pt idx="84">
                  <c:v>7841</c:v>
                </c:pt>
                <c:pt idx="85">
                  <c:v>7841</c:v>
                </c:pt>
                <c:pt idx="86">
                  <c:v>7841</c:v>
                </c:pt>
                <c:pt idx="87">
                  <c:v>8059</c:v>
                </c:pt>
                <c:pt idx="88">
                  <c:v>8102</c:v>
                </c:pt>
                <c:pt idx="89">
                  <c:v>8146</c:v>
                </c:pt>
                <c:pt idx="90">
                  <c:v>8233</c:v>
                </c:pt>
                <c:pt idx="91">
                  <c:v>8276</c:v>
                </c:pt>
                <c:pt idx="92">
                  <c:v>8276</c:v>
                </c:pt>
                <c:pt idx="93">
                  <c:v>8494</c:v>
                </c:pt>
                <c:pt idx="94">
                  <c:v>8712</c:v>
                </c:pt>
                <c:pt idx="95">
                  <c:v>8843</c:v>
                </c:pt>
                <c:pt idx="96">
                  <c:v>8843</c:v>
                </c:pt>
                <c:pt idx="97">
                  <c:v>8843</c:v>
                </c:pt>
                <c:pt idx="98">
                  <c:v>9017</c:v>
                </c:pt>
                <c:pt idx="99">
                  <c:v>9148</c:v>
                </c:pt>
                <c:pt idx="100">
                  <c:v>9148</c:v>
                </c:pt>
                <c:pt idx="101">
                  <c:v>9148</c:v>
                </c:pt>
                <c:pt idx="102">
                  <c:v>9148</c:v>
                </c:pt>
                <c:pt idx="103">
                  <c:v>9148</c:v>
                </c:pt>
                <c:pt idx="104">
                  <c:v>9148</c:v>
                </c:pt>
                <c:pt idx="105">
                  <c:v>9148</c:v>
                </c:pt>
                <c:pt idx="106">
                  <c:v>9191</c:v>
                </c:pt>
                <c:pt idx="107">
                  <c:v>9365</c:v>
                </c:pt>
                <c:pt idx="108">
                  <c:v>9583</c:v>
                </c:pt>
                <c:pt idx="109">
                  <c:v>9583</c:v>
                </c:pt>
                <c:pt idx="110">
                  <c:v>9627</c:v>
                </c:pt>
                <c:pt idx="111">
                  <c:v>9670</c:v>
                </c:pt>
                <c:pt idx="112">
                  <c:v>9714</c:v>
                </c:pt>
                <c:pt idx="113">
                  <c:v>9714</c:v>
                </c:pt>
                <c:pt idx="114">
                  <c:v>9757</c:v>
                </c:pt>
                <c:pt idx="115">
                  <c:v>10019</c:v>
                </c:pt>
                <c:pt idx="116">
                  <c:v>10019</c:v>
                </c:pt>
                <c:pt idx="117">
                  <c:v>10019</c:v>
                </c:pt>
                <c:pt idx="118">
                  <c:v>10019</c:v>
                </c:pt>
                <c:pt idx="119">
                  <c:v>10019</c:v>
                </c:pt>
                <c:pt idx="120">
                  <c:v>10019</c:v>
                </c:pt>
                <c:pt idx="121">
                  <c:v>10019</c:v>
                </c:pt>
                <c:pt idx="122">
                  <c:v>10019</c:v>
                </c:pt>
                <c:pt idx="123">
                  <c:v>10149</c:v>
                </c:pt>
                <c:pt idx="124">
                  <c:v>10411</c:v>
                </c:pt>
                <c:pt idx="125">
                  <c:v>10454</c:v>
                </c:pt>
                <c:pt idx="126">
                  <c:v>10454</c:v>
                </c:pt>
                <c:pt idx="127">
                  <c:v>10454</c:v>
                </c:pt>
                <c:pt idx="128">
                  <c:v>10542</c:v>
                </c:pt>
                <c:pt idx="129">
                  <c:v>10629</c:v>
                </c:pt>
                <c:pt idx="130">
                  <c:v>10629</c:v>
                </c:pt>
                <c:pt idx="131">
                  <c:v>10716</c:v>
                </c:pt>
                <c:pt idx="132">
                  <c:v>10759</c:v>
                </c:pt>
                <c:pt idx="133">
                  <c:v>10803</c:v>
                </c:pt>
                <c:pt idx="134">
                  <c:v>10890</c:v>
                </c:pt>
                <c:pt idx="135">
                  <c:v>10890</c:v>
                </c:pt>
                <c:pt idx="136">
                  <c:v>10890</c:v>
                </c:pt>
                <c:pt idx="137">
                  <c:v>10890</c:v>
                </c:pt>
                <c:pt idx="138">
                  <c:v>10890</c:v>
                </c:pt>
                <c:pt idx="139">
                  <c:v>11195</c:v>
                </c:pt>
                <c:pt idx="140">
                  <c:v>11238</c:v>
                </c:pt>
                <c:pt idx="141">
                  <c:v>11238</c:v>
                </c:pt>
                <c:pt idx="142">
                  <c:v>11282</c:v>
                </c:pt>
                <c:pt idx="143">
                  <c:v>11326</c:v>
                </c:pt>
                <c:pt idx="144">
                  <c:v>11326</c:v>
                </c:pt>
                <c:pt idx="145">
                  <c:v>11326</c:v>
                </c:pt>
                <c:pt idx="146">
                  <c:v>11413</c:v>
                </c:pt>
                <c:pt idx="147">
                  <c:v>11413</c:v>
                </c:pt>
                <c:pt idx="148">
                  <c:v>11456</c:v>
                </c:pt>
                <c:pt idx="149">
                  <c:v>11761</c:v>
                </c:pt>
                <c:pt idx="150">
                  <c:v>12110</c:v>
                </c:pt>
                <c:pt idx="151">
                  <c:v>12110</c:v>
                </c:pt>
                <c:pt idx="152">
                  <c:v>12197</c:v>
                </c:pt>
                <c:pt idx="153">
                  <c:v>12197</c:v>
                </c:pt>
                <c:pt idx="154">
                  <c:v>12197</c:v>
                </c:pt>
                <c:pt idx="155">
                  <c:v>12197</c:v>
                </c:pt>
                <c:pt idx="156">
                  <c:v>12415</c:v>
                </c:pt>
                <c:pt idx="157">
                  <c:v>12502</c:v>
                </c:pt>
                <c:pt idx="158">
                  <c:v>12502</c:v>
                </c:pt>
                <c:pt idx="159">
                  <c:v>12545</c:v>
                </c:pt>
                <c:pt idx="160">
                  <c:v>12632</c:v>
                </c:pt>
                <c:pt idx="161">
                  <c:v>12632</c:v>
                </c:pt>
                <c:pt idx="162">
                  <c:v>12632</c:v>
                </c:pt>
                <c:pt idx="163">
                  <c:v>12763</c:v>
                </c:pt>
                <c:pt idx="164">
                  <c:v>12894</c:v>
                </c:pt>
                <c:pt idx="165">
                  <c:v>12981</c:v>
                </c:pt>
                <c:pt idx="166">
                  <c:v>13024</c:v>
                </c:pt>
                <c:pt idx="167">
                  <c:v>13068</c:v>
                </c:pt>
                <c:pt idx="168">
                  <c:v>13068</c:v>
                </c:pt>
                <c:pt idx="169">
                  <c:v>13112</c:v>
                </c:pt>
                <c:pt idx="170">
                  <c:v>13112</c:v>
                </c:pt>
                <c:pt idx="171">
                  <c:v>13155</c:v>
                </c:pt>
                <c:pt idx="172">
                  <c:v>13199</c:v>
                </c:pt>
                <c:pt idx="173">
                  <c:v>13329</c:v>
                </c:pt>
                <c:pt idx="174">
                  <c:v>13504</c:v>
                </c:pt>
                <c:pt idx="175">
                  <c:v>13504</c:v>
                </c:pt>
                <c:pt idx="176">
                  <c:v>13504</c:v>
                </c:pt>
                <c:pt idx="177">
                  <c:v>13504</c:v>
                </c:pt>
                <c:pt idx="178">
                  <c:v>13547</c:v>
                </c:pt>
                <c:pt idx="179">
                  <c:v>13678</c:v>
                </c:pt>
                <c:pt idx="180">
                  <c:v>13939</c:v>
                </c:pt>
                <c:pt idx="181">
                  <c:v>13939</c:v>
                </c:pt>
                <c:pt idx="182">
                  <c:v>13939</c:v>
                </c:pt>
                <c:pt idx="183">
                  <c:v>13939</c:v>
                </c:pt>
                <c:pt idx="184">
                  <c:v>13983</c:v>
                </c:pt>
                <c:pt idx="185">
                  <c:v>14375</c:v>
                </c:pt>
                <c:pt idx="186">
                  <c:v>14375</c:v>
                </c:pt>
                <c:pt idx="187">
                  <c:v>14375</c:v>
                </c:pt>
                <c:pt idx="188">
                  <c:v>14375</c:v>
                </c:pt>
                <c:pt idx="189">
                  <c:v>14375</c:v>
                </c:pt>
                <c:pt idx="190">
                  <c:v>14375</c:v>
                </c:pt>
                <c:pt idx="191">
                  <c:v>14462</c:v>
                </c:pt>
                <c:pt idx="192">
                  <c:v>14593</c:v>
                </c:pt>
                <c:pt idx="193">
                  <c:v>14810</c:v>
                </c:pt>
                <c:pt idx="194">
                  <c:v>14810</c:v>
                </c:pt>
                <c:pt idx="195">
                  <c:v>14985</c:v>
                </c:pt>
                <c:pt idx="196">
                  <c:v>15028</c:v>
                </c:pt>
                <c:pt idx="197">
                  <c:v>15246</c:v>
                </c:pt>
                <c:pt idx="198">
                  <c:v>15246</c:v>
                </c:pt>
                <c:pt idx="199">
                  <c:v>15246</c:v>
                </c:pt>
                <c:pt idx="200">
                  <c:v>15507</c:v>
                </c:pt>
                <c:pt idx="201">
                  <c:v>15682</c:v>
                </c:pt>
                <c:pt idx="202">
                  <c:v>15682</c:v>
                </c:pt>
                <c:pt idx="203">
                  <c:v>15682</c:v>
                </c:pt>
                <c:pt idx="204">
                  <c:v>15682</c:v>
                </c:pt>
                <c:pt idx="205">
                  <c:v>15682</c:v>
                </c:pt>
                <c:pt idx="206">
                  <c:v>15725</c:v>
                </c:pt>
                <c:pt idx="207">
                  <c:v>15987</c:v>
                </c:pt>
                <c:pt idx="208">
                  <c:v>16074</c:v>
                </c:pt>
                <c:pt idx="209">
                  <c:v>16117</c:v>
                </c:pt>
                <c:pt idx="210">
                  <c:v>16117</c:v>
                </c:pt>
                <c:pt idx="211">
                  <c:v>16117</c:v>
                </c:pt>
                <c:pt idx="212">
                  <c:v>16117</c:v>
                </c:pt>
                <c:pt idx="213">
                  <c:v>16335</c:v>
                </c:pt>
                <c:pt idx="214">
                  <c:v>16553</c:v>
                </c:pt>
                <c:pt idx="215">
                  <c:v>16553</c:v>
                </c:pt>
                <c:pt idx="216">
                  <c:v>16553</c:v>
                </c:pt>
                <c:pt idx="217">
                  <c:v>16553</c:v>
                </c:pt>
                <c:pt idx="218">
                  <c:v>16553</c:v>
                </c:pt>
                <c:pt idx="219">
                  <c:v>16683</c:v>
                </c:pt>
                <c:pt idx="220">
                  <c:v>16814</c:v>
                </c:pt>
                <c:pt idx="221">
                  <c:v>16814</c:v>
                </c:pt>
                <c:pt idx="222">
                  <c:v>16858</c:v>
                </c:pt>
                <c:pt idx="223">
                  <c:v>16988</c:v>
                </c:pt>
                <c:pt idx="224">
                  <c:v>16988</c:v>
                </c:pt>
                <c:pt idx="225">
                  <c:v>16988</c:v>
                </c:pt>
                <c:pt idx="226">
                  <c:v>17032</c:v>
                </c:pt>
                <c:pt idx="227">
                  <c:v>17250</c:v>
                </c:pt>
                <c:pt idx="228">
                  <c:v>17380</c:v>
                </c:pt>
                <c:pt idx="229">
                  <c:v>17424</c:v>
                </c:pt>
                <c:pt idx="230">
                  <c:v>17424</c:v>
                </c:pt>
                <c:pt idx="231">
                  <c:v>17424</c:v>
                </c:pt>
                <c:pt idx="232">
                  <c:v>17424</c:v>
                </c:pt>
                <c:pt idx="233">
                  <c:v>17860</c:v>
                </c:pt>
                <c:pt idx="234">
                  <c:v>17860</c:v>
                </c:pt>
                <c:pt idx="235">
                  <c:v>17903</c:v>
                </c:pt>
                <c:pt idx="236">
                  <c:v>18295</c:v>
                </c:pt>
                <c:pt idx="237">
                  <c:v>18295</c:v>
                </c:pt>
                <c:pt idx="238">
                  <c:v>18295</c:v>
                </c:pt>
                <c:pt idx="239">
                  <c:v>18731</c:v>
                </c:pt>
                <c:pt idx="240">
                  <c:v>19166</c:v>
                </c:pt>
                <c:pt idx="241">
                  <c:v>19166</c:v>
                </c:pt>
                <c:pt idx="242">
                  <c:v>19166</c:v>
                </c:pt>
                <c:pt idx="243">
                  <c:v>19602</c:v>
                </c:pt>
                <c:pt idx="244">
                  <c:v>19602</c:v>
                </c:pt>
                <c:pt idx="245">
                  <c:v>19602</c:v>
                </c:pt>
                <c:pt idx="246">
                  <c:v>19602</c:v>
                </c:pt>
                <c:pt idx="247">
                  <c:v>19863</c:v>
                </c:pt>
                <c:pt idx="248">
                  <c:v>19994</c:v>
                </c:pt>
                <c:pt idx="249">
                  <c:v>20038</c:v>
                </c:pt>
                <c:pt idx="250">
                  <c:v>20038</c:v>
                </c:pt>
                <c:pt idx="251">
                  <c:v>20822</c:v>
                </c:pt>
                <c:pt idx="252">
                  <c:v>21127</c:v>
                </c:pt>
                <c:pt idx="253">
                  <c:v>21301</c:v>
                </c:pt>
                <c:pt idx="254">
                  <c:v>21344</c:v>
                </c:pt>
                <c:pt idx="255">
                  <c:v>21344</c:v>
                </c:pt>
                <c:pt idx="256">
                  <c:v>21519</c:v>
                </c:pt>
                <c:pt idx="257">
                  <c:v>21519</c:v>
                </c:pt>
                <c:pt idx="258">
                  <c:v>21519</c:v>
                </c:pt>
                <c:pt idx="259">
                  <c:v>21519</c:v>
                </c:pt>
                <c:pt idx="260">
                  <c:v>21519</c:v>
                </c:pt>
                <c:pt idx="261">
                  <c:v>21519</c:v>
                </c:pt>
                <c:pt idx="262">
                  <c:v>21780</c:v>
                </c:pt>
                <c:pt idx="263">
                  <c:v>21824</c:v>
                </c:pt>
                <c:pt idx="264">
                  <c:v>22216</c:v>
                </c:pt>
                <c:pt idx="265">
                  <c:v>22216</c:v>
                </c:pt>
                <c:pt idx="266">
                  <c:v>22651</c:v>
                </c:pt>
                <c:pt idx="267">
                  <c:v>22695</c:v>
                </c:pt>
                <c:pt idx="268">
                  <c:v>23522</c:v>
                </c:pt>
                <c:pt idx="269">
                  <c:v>24481</c:v>
                </c:pt>
                <c:pt idx="270">
                  <c:v>24786</c:v>
                </c:pt>
                <c:pt idx="271">
                  <c:v>24829</c:v>
                </c:pt>
                <c:pt idx="272">
                  <c:v>24873</c:v>
                </c:pt>
                <c:pt idx="273">
                  <c:v>26136</c:v>
                </c:pt>
                <c:pt idx="274">
                  <c:v>26572</c:v>
                </c:pt>
                <c:pt idx="275">
                  <c:v>27007</c:v>
                </c:pt>
                <c:pt idx="276">
                  <c:v>27007</c:v>
                </c:pt>
                <c:pt idx="277">
                  <c:v>27878</c:v>
                </c:pt>
                <c:pt idx="278">
                  <c:v>28750</c:v>
                </c:pt>
                <c:pt idx="279">
                  <c:v>28750</c:v>
                </c:pt>
                <c:pt idx="280">
                  <c:v>29185</c:v>
                </c:pt>
                <c:pt idx="281">
                  <c:v>31102</c:v>
                </c:pt>
                <c:pt idx="282">
                  <c:v>31712</c:v>
                </c:pt>
                <c:pt idx="283">
                  <c:v>33236</c:v>
                </c:pt>
                <c:pt idx="284">
                  <c:v>34412</c:v>
                </c:pt>
                <c:pt idx="285">
                  <c:v>34412</c:v>
                </c:pt>
                <c:pt idx="286">
                  <c:v>35719</c:v>
                </c:pt>
                <c:pt idx="287">
                  <c:v>37462</c:v>
                </c:pt>
                <c:pt idx="288">
                  <c:v>40075</c:v>
                </c:pt>
                <c:pt idx="289">
                  <c:v>41992</c:v>
                </c:pt>
                <c:pt idx="290">
                  <c:v>43560</c:v>
                </c:pt>
                <c:pt idx="291">
                  <c:v>43691</c:v>
                </c:pt>
                <c:pt idx="292">
                  <c:v>44867</c:v>
                </c:pt>
                <c:pt idx="293">
                  <c:v>45302</c:v>
                </c:pt>
                <c:pt idx="294">
                  <c:v>46609</c:v>
                </c:pt>
                <c:pt idx="295">
                  <c:v>48787</c:v>
                </c:pt>
                <c:pt idx="296">
                  <c:v>49658</c:v>
                </c:pt>
                <c:pt idx="297">
                  <c:v>52272</c:v>
                </c:pt>
                <c:pt idx="298">
                  <c:v>60113</c:v>
                </c:pt>
                <c:pt idx="299">
                  <c:v>66560</c:v>
                </c:pt>
                <c:pt idx="300">
                  <c:v>66647</c:v>
                </c:pt>
                <c:pt idx="301">
                  <c:v>73181</c:v>
                </c:pt>
                <c:pt idx="302">
                  <c:v>75794</c:v>
                </c:pt>
                <c:pt idx="303">
                  <c:v>88122</c:v>
                </c:pt>
                <c:pt idx="304">
                  <c:v>117612</c:v>
                </c:pt>
                <c:pt idx="305">
                  <c:v>130724</c:v>
                </c:pt>
                <c:pt idx="306">
                  <c:v>148104</c:v>
                </c:pt>
                <c:pt idx="307">
                  <c:v>152024</c:v>
                </c:pt>
                <c:pt idx="308">
                  <c:v>230868</c:v>
                </c:pt>
                <c:pt idx="309">
                  <c:v>295772</c:v>
                </c:pt>
              </c:numCache>
            </c:numRef>
          </c:xVal>
          <c:yVal>
            <c:numRef>
              <c:f>MX!$I$45:$I$354</c:f>
              <c:numCache>
                <c:formatCode>General</c:formatCode>
                <c:ptCount val="310"/>
                <c:pt idx="0">
                  <c:v>-11113.118562265125</c:v>
                </c:pt>
                <c:pt idx="1">
                  <c:v>-61456.805421492754</c:v>
                </c:pt>
                <c:pt idx="2">
                  <c:v>157198.28838533128</c:v>
                </c:pt>
                <c:pt idx="3">
                  <c:v>4146.4031645123177</c:v>
                </c:pt>
                <c:pt idx="4">
                  <c:v>-11831.157300847204</c:v>
                </c:pt>
                <c:pt idx="5">
                  <c:v>-97270.746359479614</c:v>
                </c:pt>
                <c:pt idx="6">
                  <c:v>-48363.436031021934</c:v>
                </c:pt>
                <c:pt idx="7">
                  <c:v>-149791.41329790931</c:v>
                </c:pt>
                <c:pt idx="8">
                  <c:v>14671.794536042857</c:v>
                </c:pt>
                <c:pt idx="9">
                  <c:v>17783.285705894865</c:v>
                </c:pt>
                <c:pt idx="10">
                  <c:v>-71325.738871112524</c:v>
                </c:pt>
                <c:pt idx="11">
                  <c:v>-87889.713586649508</c:v>
                </c:pt>
                <c:pt idx="12">
                  <c:v>160265.46860477497</c:v>
                </c:pt>
                <c:pt idx="13">
                  <c:v>-70307.382941981399</c:v>
                </c:pt>
                <c:pt idx="14">
                  <c:v>39348.580861449067</c:v>
                </c:pt>
                <c:pt idx="15">
                  <c:v>89611.270498289901</c:v>
                </c:pt>
                <c:pt idx="16">
                  <c:v>45755.599790156848</c:v>
                </c:pt>
                <c:pt idx="17">
                  <c:v>47037.04172116916</c:v>
                </c:pt>
                <c:pt idx="18">
                  <c:v>5597.9843977441196</c:v>
                </c:pt>
                <c:pt idx="19">
                  <c:v>-2029.2956998804002</c:v>
                </c:pt>
                <c:pt idx="20">
                  <c:v>30505.026553291391</c:v>
                </c:pt>
                <c:pt idx="21">
                  <c:v>4650.63444334222</c:v>
                </c:pt>
                <c:pt idx="22">
                  <c:v>-33959.257797333325</c:v>
                </c:pt>
                <c:pt idx="23">
                  <c:v>-95343.92071350402</c:v>
                </c:pt>
                <c:pt idx="24">
                  <c:v>-18059.190834421781</c:v>
                </c:pt>
                <c:pt idx="25">
                  <c:v>35403.565348489807</c:v>
                </c:pt>
                <c:pt idx="26">
                  <c:v>39855.578587087322</c:v>
                </c:pt>
                <c:pt idx="27">
                  <c:v>50800.332292431558</c:v>
                </c:pt>
                <c:pt idx="28">
                  <c:v>-103488.26539630225</c:v>
                </c:pt>
                <c:pt idx="29">
                  <c:v>4175.1518707604846</c:v>
                </c:pt>
                <c:pt idx="30">
                  <c:v>45807.864788007224</c:v>
                </c:pt>
                <c:pt idx="31">
                  <c:v>-11691.356987016596</c:v>
                </c:pt>
                <c:pt idx="32">
                  <c:v>53325.337146833772</c:v>
                </c:pt>
                <c:pt idx="33">
                  <c:v>-124781.72293911988</c:v>
                </c:pt>
                <c:pt idx="34">
                  <c:v>-20752.424062086735</c:v>
                </c:pt>
                <c:pt idx="35">
                  <c:v>-56991.870199945261</c:v>
                </c:pt>
                <c:pt idx="36">
                  <c:v>6665.6582772476249</c:v>
                </c:pt>
                <c:pt idx="37">
                  <c:v>-23427.220761428645</c:v>
                </c:pt>
                <c:pt idx="38">
                  <c:v>16573.342223978165</c:v>
                </c:pt>
                <c:pt idx="39">
                  <c:v>-59680.9153285457</c:v>
                </c:pt>
                <c:pt idx="40">
                  <c:v>30246.938983510336</c:v>
                </c:pt>
                <c:pt idx="41">
                  <c:v>-655.34588590427302</c:v>
                </c:pt>
                <c:pt idx="42">
                  <c:v>62910.584857303736</c:v>
                </c:pt>
                <c:pt idx="43">
                  <c:v>56803.001625658129</c:v>
                </c:pt>
                <c:pt idx="44">
                  <c:v>36612.06566842919</c:v>
                </c:pt>
                <c:pt idx="45">
                  <c:v>4172.8585440499592</c:v>
                </c:pt>
                <c:pt idx="46">
                  <c:v>12877.837417194445</c:v>
                </c:pt>
                <c:pt idx="47">
                  <c:v>-32931.378076731518</c:v>
                </c:pt>
                <c:pt idx="48">
                  <c:v>25841.48272850363</c:v>
                </c:pt>
                <c:pt idx="49">
                  <c:v>-19455.07811998087</c:v>
                </c:pt>
                <c:pt idx="50">
                  <c:v>28550.655951750436</c:v>
                </c:pt>
                <c:pt idx="51">
                  <c:v>49977.774824625376</c:v>
                </c:pt>
                <c:pt idx="52">
                  <c:v>-80275.803087734559</c:v>
                </c:pt>
                <c:pt idx="53">
                  <c:v>-23053.463947275508</c:v>
                </c:pt>
                <c:pt idx="54">
                  <c:v>-6811.209381236753</c:v>
                </c:pt>
                <c:pt idx="55">
                  <c:v>-15858.031353166472</c:v>
                </c:pt>
                <c:pt idx="56">
                  <c:v>-4094.0482546508429</c:v>
                </c:pt>
                <c:pt idx="57">
                  <c:v>-158482.60600363562</c:v>
                </c:pt>
                <c:pt idx="58">
                  <c:v>24330.291508643568</c:v>
                </c:pt>
                <c:pt idx="59">
                  <c:v>30682.219482221815</c:v>
                </c:pt>
                <c:pt idx="60">
                  <c:v>24813.090863246238</c:v>
                </c:pt>
                <c:pt idx="61">
                  <c:v>62601.719961348026</c:v>
                </c:pt>
                <c:pt idx="62">
                  <c:v>-27215.579363598139</c:v>
                </c:pt>
                <c:pt idx="63">
                  <c:v>-97688.529589903308</c:v>
                </c:pt>
                <c:pt idx="64">
                  <c:v>-35837.780079530028</c:v>
                </c:pt>
                <c:pt idx="65">
                  <c:v>141764.66421443375</c:v>
                </c:pt>
                <c:pt idx="66">
                  <c:v>-40992.878449599142</c:v>
                </c:pt>
                <c:pt idx="67">
                  <c:v>-199010.89797019749</c:v>
                </c:pt>
                <c:pt idx="68">
                  <c:v>-20379.258090423333</c:v>
                </c:pt>
                <c:pt idx="69">
                  <c:v>39890.864107464469</c:v>
                </c:pt>
                <c:pt idx="70">
                  <c:v>50276.189221328619</c:v>
                </c:pt>
                <c:pt idx="71">
                  <c:v>-5580.3489913039957</c:v>
                </c:pt>
                <c:pt idx="72">
                  <c:v>2646.7205891648482</c:v>
                </c:pt>
                <c:pt idx="73">
                  <c:v>644512.68492467934</c:v>
                </c:pt>
                <c:pt idx="74">
                  <c:v>644512.68492467934</c:v>
                </c:pt>
                <c:pt idx="75">
                  <c:v>101894.48838706163</c:v>
                </c:pt>
                <c:pt idx="76">
                  <c:v>59262.971799025385</c:v>
                </c:pt>
                <c:pt idx="77">
                  <c:v>83590.041379494214</c:v>
                </c:pt>
                <c:pt idx="78">
                  <c:v>-21512.357298631512</c:v>
                </c:pt>
                <c:pt idx="79">
                  <c:v>1504.803827954398</c:v>
                </c:pt>
                <c:pt idx="80">
                  <c:v>134175.06281357433</c:v>
                </c:pt>
                <c:pt idx="81">
                  <c:v>-22436.298688298441</c:v>
                </c:pt>
                <c:pt idx="82">
                  <c:v>64954.172609133318</c:v>
                </c:pt>
                <c:pt idx="83">
                  <c:v>252213.73675908241</c:v>
                </c:pt>
                <c:pt idx="84">
                  <c:v>252213.73675908241</c:v>
                </c:pt>
                <c:pt idx="85">
                  <c:v>-59325.980417362647</c:v>
                </c:pt>
                <c:pt idx="86">
                  <c:v>175588.74605848442</c:v>
                </c:pt>
                <c:pt idx="87">
                  <c:v>-18782.283469285234</c:v>
                </c:pt>
                <c:pt idx="88">
                  <c:v>-2773.9001033549721</c:v>
                </c:pt>
                <c:pt idx="89">
                  <c:v>-4250.5901708005695</c:v>
                </c:pt>
                <c:pt idx="90">
                  <c:v>-20641.718762147066</c:v>
                </c:pt>
                <c:pt idx="91">
                  <c:v>-3120.0823552396614</c:v>
                </c:pt>
                <c:pt idx="92">
                  <c:v>-56149.342803186039</c:v>
                </c:pt>
                <c:pt idx="93">
                  <c:v>35438.940539812553</c:v>
                </c:pt>
                <c:pt idx="94">
                  <c:v>62785.990811902004</c:v>
                </c:pt>
                <c:pt idx="95">
                  <c:v>17362.416179957683</c:v>
                </c:pt>
                <c:pt idx="96">
                  <c:v>87225.764347840275</c:v>
                </c:pt>
                <c:pt idx="97">
                  <c:v>-108085.95714594144</c:v>
                </c:pt>
                <c:pt idx="98">
                  <c:v>5383.4652788074309</c:v>
                </c:pt>
                <c:pt idx="99">
                  <c:v>9759.1721395665372</c:v>
                </c:pt>
                <c:pt idx="100">
                  <c:v>18391.127748933272</c:v>
                </c:pt>
                <c:pt idx="101">
                  <c:v>16447.223244112858</c:v>
                </c:pt>
                <c:pt idx="102">
                  <c:v>-11385.826897856081</c:v>
                </c:pt>
                <c:pt idx="103">
                  <c:v>-121349.87909555179</c:v>
                </c:pt>
                <c:pt idx="104">
                  <c:v>196123.1498257902</c:v>
                </c:pt>
                <c:pt idx="105">
                  <c:v>196123.1498257902</c:v>
                </c:pt>
                <c:pt idx="106">
                  <c:v>-17839.790011452802</c:v>
                </c:pt>
                <c:pt idx="107">
                  <c:v>-72360.677500217571</c:v>
                </c:pt>
                <c:pt idx="108">
                  <c:v>61129.170516543469</c:v>
                </c:pt>
                <c:pt idx="109">
                  <c:v>-47451.137454257929</c:v>
                </c:pt>
                <c:pt idx="110">
                  <c:v>2539.743434059812</c:v>
                </c:pt>
                <c:pt idx="111">
                  <c:v>-31823.068415740272</c:v>
                </c:pt>
                <c:pt idx="112">
                  <c:v>-18280.869581720312</c:v>
                </c:pt>
                <c:pt idx="113">
                  <c:v>65183.842449365329</c:v>
                </c:pt>
                <c:pt idx="114">
                  <c:v>-37931.043001294514</c:v>
                </c:pt>
                <c:pt idx="115">
                  <c:v>-7910.9631643855828</c:v>
                </c:pt>
                <c:pt idx="116">
                  <c:v>27168.767905106797</c:v>
                </c:pt>
                <c:pt idx="117">
                  <c:v>-21983.537896050257</c:v>
                </c:pt>
                <c:pt idx="118">
                  <c:v>-32523.791418316076</c:v>
                </c:pt>
                <c:pt idx="119">
                  <c:v>12652.318154253764</c:v>
                </c:pt>
                <c:pt idx="120">
                  <c:v>-117502.60381453519</c:v>
                </c:pt>
                <c:pt idx="121">
                  <c:v>-63075.603333246545</c:v>
                </c:pt>
                <c:pt idx="122">
                  <c:v>-87093.45516985259</c:v>
                </c:pt>
                <c:pt idx="123">
                  <c:v>-31856.902276486508</c:v>
                </c:pt>
                <c:pt idx="124">
                  <c:v>-99505.29052501102</c:v>
                </c:pt>
                <c:pt idx="125">
                  <c:v>-66610.712115608621</c:v>
                </c:pt>
                <c:pt idx="126">
                  <c:v>14560.948442656547</c:v>
                </c:pt>
                <c:pt idx="127">
                  <c:v>-173191.85184083623</c:v>
                </c:pt>
                <c:pt idx="128">
                  <c:v>79330.815945535054</c:v>
                </c:pt>
                <c:pt idx="129">
                  <c:v>14488.510369891126</c:v>
                </c:pt>
                <c:pt idx="130">
                  <c:v>-10404.918930508138</c:v>
                </c:pt>
                <c:pt idx="131">
                  <c:v>14184.774655055138</c:v>
                </c:pt>
                <c:pt idx="132">
                  <c:v>-28603.000659647631</c:v>
                </c:pt>
                <c:pt idx="133">
                  <c:v>209130.81244776549</c:v>
                </c:pt>
                <c:pt idx="134">
                  <c:v>49124.111447413743</c:v>
                </c:pt>
                <c:pt idx="135">
                  <c:v>-24970.940556071931</c:v>
                </c:pt>
                <c:pt idx="136">
                  <c:v>1831.8138099202188</c:v>
                </c:pt>
                <c:pt idx="137">
                  <c:v>-15625.283373615006</c:v>
                </c:pt>
                <c:pt idx="138">
                  <c:v>-111042.7568695345</c:v>
                </c:pt>
                <c:pt idx="139">
                  <c:v>-23459.8508733419</c:v>
                </c:pt>
                <c:pt idx="140">
                  <c:v>77704.750718642725</c:v>
                </c:pt>
                <c:pt idx="141">
                  <c:v>-70517.918383233133</c:v>
                </c:pt>
                <c:pt idx="142">
                  <c:v>-9499.2836914075306</c:v>
                </c:pt>
                <c:pt idx="143">
                  <c:v>9938.4191688399587</c:v>
                </c:pt>
                <c:pt idx="144">
                  <c:v>-83138.602327192668</c:v>
                </c:pt>
                <c:pt idx="145">
                  <c:v>-81580.704861970386</c:v>
                </c:pt>
                <c:pt idx="146">
                  <c:v>29235.398553673316</c:v>
                </c:pt>
                <c:pt idx="147">
                  <c:v>-85861.359167981078</c:v>
                </c:pt>
                <c:pt idx="148">
                  <c:v>-30390.477208261378</c:v>
                </c:pt>
                <c:pt idx="149">
                  <c:v>-14839.463663406554</c:v>
                </c:pt>
                <c:pt idx="150">
                  <c:v>29941.932706641528</c:v>
                </c:pt>
                <c:pt idx="151">
                  <c:v>56278.573468902759</c:v>
                </c:pt>
                <c:pt idx="152">
                  <c:v>155.13698795042001</c:v>
                </c:pt>
                <c:pt idx="153">
                  <c:v>-150549.92205423047</c:v>
                </c:pt>
                <c:pt idx="154">
                  <c:v>-14825.910985277267</c:v>
                </c:pt>
                <c:pt idx="155">
                  <c:v>-20438.198310511885</c:v>
                </c:pt>
                <c:pt idx="156">
                  <c:v>39498.728608974954</c:v>
                </c:pt>
                <c:pt idx="157">
                  <c:v>-61946.697835124098</c:v>
                </c:pt>
                <c:pt idx="158">
                  <c:v>-117417.47059674619</c:v>
                </c:pt>
                <c:pt idx="159">
                  <c:v>-78225.414353038534</c:v>
                </c:pt>
                <c:pt idx="160">
                  <c:v>-7800.0167484321864</c:v>
                </c:pt>
                <c:pt idx="161">
                  <c:v>-48980.101255854126</c:v>
                </c:pt>
                <c:pt idx="162">
                  <c:v>67111.74296789954</c:v>
                </c:pt>
                <c:pt idx="163">
                  <c:v>29308.305041975807</c:v>
                </c:pt>
                <c:pt idx="164">
                  <c:v>33688.365226746944</c:v>
                </c:pt>
                <c:pt idx="165">
                  <c:v>-20789.262040487491</c:v>
                </c:pt>
                <c:pt idx="166">
                  <c:v>-152712.9044753504</c:v>
                </c:pt>
                <c:pt idx="167">
                  <c:v>-99851.004792212625</c:v>
                </c:pt>
                <c:pt idx="168">
                  <c:v>-24235.263308216934</c:v>
                </c:pt>
                <c:pt idx="169">
                  <c:v>-38382.35565562555</c:v>
                </c:pt>
                <c:pt idx="170">
                  <c:v>-93987.028133309679</c:v>
                </c:pt>
                <c:pt idx="171">
                  <c:v>-13318.64992350887</c:v>
                </c:pt>
                <c:pt idx="172">
                  <c:v>-72234.947512731072</c:v>
                </c:pt>
                <c:pt idx="173">
                  <c:v>147867.70566457277</c:v>
                </c:pt>
                <c:pt idx="174">
                  <c:v>80825.539240964456</c:v>
                </c:pt>
                <c:pt idx="175">
                  <c:v>122080.88599680003</c:v>
                </c:pt>
                <c:pt idx="176">
                  <c:v>-43162.452676567482</c:v>
                </c:pt>
                <c:pt idx="177">
                  <c:v>-130104.00918666623</c:v>
                </c:pt>
                <c:pt idx="178">
                  <c:v>-60306.943193183979</c:v>
                </c:pt>
                <c:pt idx="179">
                  <c:v>12292.692962137866</c:v>
                </c:pt>
                <c:pt idx="180">
                  <c:v>5150.2018390935846</c:v>
                </c:pt>
                <c:pt idx="181">
                  <c:v>-110754.63373970776</c:v>
                </c:pt>
                <c:pt idx="182">
                  <c:v>28686.525136038312</c:v>
                </c:pt>
                <c:pt idx="183">
                  <c:v>-114897.10951918911</c:v>
                </c:pt>
                <c:pt idx="184">
                  <c:v>-52311.88290713582</c:v>
                </c:pt>
                <c:pt idx="185">
                  <c:v>69686.302609301521</c:v>
                </c:pt>
                <c:pt idx="186">
                  <c:v>-55736.472321061883</c:v>
                </c:pt>
                <c:pt idx="187">
                  <c:v>-90331.399445980322</c:v>
                </c:pt>
                <c:pt idx="188">
                  <c:v>-198654.47567582107</c:v>
                </c:pt>
                <c:pt idx="189">
                  <c:v>-138117.69671519962</c:v>
                </c:pt>
                <c:pt idx="190">
                  <c:v>-249592.34158981743</c:v>
                </c:pt>
                <c:pt idx="191">
                  <c:v>-68011.135078717722</c:v>
                </c:pt>
                <c:pt idx="192">
                  <c:v>-52716.726162676816</c:v>
                </c:pt>
                <c:pt idx="193">
                  <c:v>-35930.204738171655</c:v>
                </c:pt>
                <c:pt idx="194">
                  <c:v>94034.733006230323</c:v>
                </c:pt>
                <c:pt idx="195">
                  <c:v>-114835.77087200549</c:v>
                </c:pt>
                <c:pt idx="196">
                  <c:v>-92950.86871618859</c:v>
                </c:pt>
                <c:pt idx="197">
                  <c:v>38647.664935658569</c:v>
                </c:pt>
                <c:pt idx="198">
                  <c:v>-95026.168587415945</c:v>
                </c:pt>
                <c:pt idx="199">
                  <c:v>-164052.79072801815</c:v>
                </c:pt>
                <c:pt idx="200">
                  <c:v>-28570.309566240467</c:v>
                </c:pt>
                <c:pt idx="201">
                  <c:v>-20269.305000473512</c:v>
                </c:pt>
                <c:pt idx="202">
                  <c:v>-11732.791366716381</c:v>
                </c:pt>
                <c:pt idx="203">
                  <c:v>-81818.950437575462</c:v>
                </c:pt>
                <c:pt idx="204">
                  <c:v>23736.479250340955</c:v>
                </c:pt>
                <c:pt idx="205">
                  <c:v>23736.479250340955</c:v>
                </c:pt>
                <c:pt idx="206">
                  <c:v>-336797.56162086711</c:v>
                </c:pt>
                <c:pt idx="207">
                  <c:v>36763.991531230131</c:v>
                </c:pt>
                <c:pt idx="208">
                  <c:v>-17955.959401223226</c:v>
                </c:pt>
                <c:pt idx="209">
                  <c:v>96370.46838806232</c:v>
                </c:pt>
                <c:pt idx="210">
                  <c:v>-22479.243898282992</c:v>
                </c:pt>
                <c:pt idx="211">
                  <c:v>31169.697509005899</c:v>
                </c:pt>
                <c:pt idx="212">
                  <c:v>-107908.16024132678</c:v>
                </c:pt>
                <c:pt idx="213">
                  <c:v>-99008.515592286596</c:v>
                </c:pt>
                <c:pt idx="214">
                  <c:v>-20437.2058851076</c:v>
                </c:pt>
                <c:pt idx="215">
                  <c:v>33429.779945536604</c:v>
                </c:pt>
                <c:pt idx="216">
                  <c:v>-111945.40585777711</c:v>
                </c:pt>
                <c:pt idx="217">
                  <c:v>33054.594142222893</c:v>
                </c:pt>
                <c:pt idx="218">
                  <c:v>114148.07265202678</c:v>
                </c:pt>
                <c:pt idx="219">
                  <c:v>-12629.221870729118</c:v>
                </c:pt>
                <c:pt idx="220">
                  <c:v>-107431.35455888294</c:v>
                </c:pt>
                <c:pt idx="221">
                  <c:v>-37575.60965558677</c:v>
                </c:pt>
                <c:pt idx="222">
                  <c:v>-79308.599387925235</c:v>
                </c:pt>
                <c:pt idx="223">
                  <c:v>-1175.7863830679271</c:v>
                </c:pt>
                <c:pt idx="224">
                  <c:v>-107323.95838529989</c:v>
                </c:pt>
                <c:pt idx="225">
                  <c:v>-41169.684666936984</c:v>
                </c:pt>
                <c:pt idx="226">
                  <c:v>-3947.3791857827455</c:v>
                </c:pt>
                <c:pt idx="227">
                  <c:v>499.55494465731317</c:v>
                </c:pt>
                <c:pt idx="228">
                  <c:v>-1041.159178099595</c:v>
                </c:pt>
                <c:pt idx="229">
                  <c:v>-40396.089836438099</c:v>
                </c:pt>
                <c:pt idx="230">
                  <c:v>68268.817031333689</c:v>
                </c:pt>
                <c:pt idx="231">
                  <c:v>-136420.00240358058</c:v>
                </c:pt>
                <c:pt idx="232">
                  <c:v>186537.23807429778</c:v>
                </c:pt>
                <c:pt idx="233">
                  <c:v>-22823.576004392351</c:v>
                </c:pt>
                <c:pt idx="234">
                  <c:v>66173.001572415465</c:v>
                </c:pt>
                <c:pt idx="235">
                  <c:v>-942.8325502575608</c:v>
                </c:pt>
                <c:pt idx="236">
                  <c:v>-76944.012103187153</c:v>
                </c:pt>
                <c:pt idx="237">
                  <c:v>46977.211473206873</c:v>
                </c:pt>
                <c:pt idx="238">
                  <c:v>18818.728286756203</c:v>
                </c:pt>
                <c:pt idx="239">
                  <c:v>45625.257200576074</c:v>
                </c:pt>
                <c:pt idx="240">
                  <c:v>-23518.771750107873</c:v>
                </c:pt>
                <c:pt idx="241">
                  <c:v>-47424.915412725066</c:v>
                </c:pt>
                <c:pt idx="242">
                  <c:v>39876.674163794261</c:v>
                </c:pt>
                <c:pt idx="243">
                  <c:v>-69158.798109306721</c:v>
                </c:pt>
                <c:pt idx="244">
                  <c:v>115220.21561057935</c:v>
                </c:pt>
                <c:pt idx="245">
                  <c:v>131568.4640579113</c:v>
                </c:pt>
                <c:pt idx="246">
                  <c:v>-181456.08343986399</c:v>
                </c:pt>
                <c:pt idx="247">
                  <c:v>-7467.1125234592473</c:v>
                </c:pt>
                <c:pt idx="248">
                  <c:v>30587.995266265294</c:v>
                </c:pt>
                <c:pt idx="249">
                  <c:v>113284.99767748802</c:v>
                </c:pt>
                <c:pt idx="250">
                  <c:v>1218.2513930608984</c:v>
                </c:pt>
                <c:pt idx="251">
                  <c:v>-31805.961636950145</c:v>
                </c:pt>
                <c:pt idx="252">
                  <c:v>-7860.5879235982429</c:v>
                </c:pt>
                <c:pt idx="253">
                  <c:v>46480.24720638711</c:v>
                </c:pt>
                <c:pt idx="254">
                  <c:v>-20481.095708416658</c:v>
                </c:pt>
                <c:pt idx="255">
                  <c:v>-37815.813346004346</c:v>
                </c:pt>
                <c:pt idx="256">
                  <c:v>192547.96001217602</c:v>
                </c:pt>
                <c:pt idx="257">
                  <c:v>97749.16302419873</c:v>
                </c:pt>
                <c:pt idx="258">
                  <c:v>-9609.9015634346288</c:v>
                </c:pt>
                <c:pt idx="259">
                  <c:v>-95957.521567114512</c:v>
                </c:pt>
                <c:pt idx="260">
                  <c:v>-30957.521567114512</c:v>
                </c:pt>
                <c:pt idx="261">
                  <c:v>13209.542099627666</c:v>
                </c:pt>
                <c:pt idx="262">
                  <c:v>-66841.216827149969</c:v>
                </c:pt>
                <c:pt idx="263">
                  <c:v>-34595.107574582915</c:v>
                </c:pt>
                <c:pt idx="264">
                  <c:v>-13319.591916715726</c:v>
                </c:pt>
                <c:pt idx="265">
                  <c:v>-104210.8547392867</c:v>
                </c:pt>
                <c:pt idx="266">
                  <c:v>36808.710594111588</c:v>
                </c:pt>
                <c:pt idx="267">
                  <c:v>-60767.866177730612</c:v>
                </c:pt>
                <c:pt idx="268">
                  <c:v>-40900.505863405997</c:v>
                </c:pt>
                <c:pt idx="269">
                  <c:v>22345.651848345035</c:v>
                </c:pt>
                <c:pt idx="270">
                  <c:v>19659.759832933429</c:v>
                </c:pt>
                <c:pt idx="271">
                  <c:v>-85509.056968015851</c:v>
                </c:pt>
                <c:pt idx="272">
                  <c:v>-32592.235316089122</c:v>
                </c:pt>
                <c:pt idx="273">
                  <c:v>-55011.812238847371</c:v>
                </c:pt>
                <c:pt idx="274">
                  <c:v>-45278.951497048023</c:v>
                </c:pt>
                <c:pt idx="275">
                  <c:v>94082.468004991533</c:v>
                </c:pt>
                <c:pt idx="276">
                  <c:v>-97536.142249816563</c:v>
                </c:pt>
                <c:pt idx="277">
                  <c:v>-40928.015980853816</c:v>
                </c:pt>
                <c:pt idx="278">
                  <c:v>-72565.501763879438</c:v>
                </c:pt>
                <c:pt idx="279">
                  <c:v>144338.270373306</c:v>
                </c:pt>
                <c:pt idx="280">
                  <c:v>-16627.056265933556</c:v>
                </c:pt>
                <c:pt idx="281">
                  <c:v>-95397.996986315353</c:v>
                </c:pt>
                <c:pt idx="282">
                  <c:v>55291.557024222333</c:v>
                </c:pt>
                <c:pt idx="283">
                  <c:v>649533.29796610866</c:v>
                </c:pt>
                <c:pt idx="284">
                  <c:v>-61019.934727326385</c:v>
                </c:pt>
                <c:pt idx="285">
                  <c:v>-187776.95294979529</c:v>
                </c:pt>
                <c:pt idx="286">
                  <c:v>21796.020761319902</c:v>
                </c:pt>
                <c:pt idx="287">
                  <c:v>265043.90896971361</c:v>
                </c:pt>
                <c:pt idx="288">
                  <c:v>21545.634878759622</c:v>
                </c:pt>
                <c:pt idx="289">
                  <c:v>-40597.373367267195</c:v>
                </c:pt>
                <c:pt idx="290">
                  <c:v>185481.32220863015</c:v>
                </c:pt>
                <c:pt idx="291">
                  <c:v>-250937.10871222336</c:v>
                </c:pt>
                <c:pt idx="292">
                  <c:v>-150980.24382293283</c:v>
                </c:pt>
                <c:pt idx="293">
                  <c:v>27459.28119946667</c:v>
                </c:pt>
                <c:pt idx="294">
                  <c:v>338289.09914510546</c:v>
                </c:pt>
                <c:pt idx="295">
                  <c:v>29765.367270318267</c:v>
                </c:pt>
                <c:pt idx="296">
                  <c:v>585457.47956232936</c:v>
                </c:pt>
                <c:pt idx="297">
                  <c:v>563491.84360613651</c:v>
                </c:pt>
                <c:pt idx="298">
                  <c:v>-125489.71806556557</c:v>
                </c:pt>
                <c:pt idx="299">
                  <c:v>-62231.328699378762</c:v>
                </c:pt>
                <c:pt idx="300">
                  <c:v>-126060.31870484771</c:v>
                </c:pt>
                <c:pt idx="301">
                  <c:v>-112339.01866187854</c:v>
                </c:pt>
                <c:pt idx="302">
                  <c:v>36794.042851048289</c:v>
                </c:pt>
                <c:pt idx="303">
                  <c:v>128560.57107950712</c:v>
                </c:pt>
                <c:pt idx="304">
                  <c:v>-54197.74360683409</c:v>
                </c:pt>
                <c:pt idx="305">
                  <c:v>-169091.99505848589</c:v>
                </c:pt>
                <c:pt idx="306">
                  <c:v>169783.55195399118</c:v>
                </c:pt>
                <c:pt idx="307">
                  <c:v>136133.97873626836</c:v>
                </c:pt>
                <c:pt idx="308">
                  <c:v>-62974.896006209543</c:v>
                </c:pt>
                <c:pt idx="309">
                  <c:v>-140713.83478042856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3-4930-92F5-7C8C9A383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459568"/>
        <c:axId val="832461136"/>
      </c:scatterChart>
      <c:valAx>
        <c:axId val="83245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LOT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461136"/>
        <c:crosses val="autoZero"/>
        <c:crossBetween val="midCat"/>
      </c:valAx>
      <c:valAx>
        <c:axId val="832461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4595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MX!$D$19:$D$328</c:f>
              <c:numCache>
                <c:formatCode>General</c:formatCode>
                <c:ptCount val="31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5</c:v>
                </c:pt>
                <c:pt idx="256">
                  <c:v>3</c:v>
                </c:pt>
                <c:pt idx="257">
                  <c:v>3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3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5</c:v>
                </c:pt>
                <c:pt idx="309">
                  <c:v>4</c:v>
                </c:pt>
              </c:numCache>
            </c:numRef>
          </c:xVal>
          <c:yVal>
            <c:numRef>
              <c:f>MX!$I$45:$I$354</c:f>
              <c:numCache>
                <c:formatCode>General</c:formatCode>
                <c:ptCount val="310"/>
                <c:pt idx="0">
                  <c:v>-11113.118562265125</c:v>
                </c:pt>
                <c:pt idx="1">
                  <c:v>-61456.805421492754</c:v>
                </c:pt>
                <c:pt idx="2">
                  <c:v>157198.28838533128</c:v>
                </c:pt>
                <c:pt idx="3">
                  <c:v>4146.4031645123177</c:v>
                </c:pt>
                <c:pt idx="4">
                  <c:v>-11831.157300847204</c:v>
                </c:pt>
                <c:pt idx="5">
                  <c:v>-97270.746359479614</c:v>
                </c:pt>
                <c:pt idx="6">
                  <c:v>-48363.436031021934</c:v>
                </c:pt>
                <c:pt idx="7">
                  <c:v>-149791.41329790931</c:v>
                </c:pt>
                <c:pt idx="8">
                  <c:v>14671.794536042857</c:v>
                </c:pt>
                <c:pt idx="9">
                  <c:v>17783.285705894865</c:v>
                </c:pt>
                <c:pt idx="10">
                  <c:v>-71325.738871112524</c:v>
                </c:pt>
                <c:pt idx="11">
                  <c:v>-87889.713586649508</c:v>
                </c:pt>
                <c:pt idx="12">
                  <c:v>160265.46860477497</c:v>
                </c:pt>
                <c:pt idx="13">
                  <c:v>-70307.382941981399</c:v>
                </c:pt>
                <c:pt idx="14">
                  <c:v>39348.580861449067</c:v>
                </c:pt>
                <c:pt idx="15">
                  <c:v>89611.270498289901</c:v>
                </c:pt>
                <c:pt idx="16">
                  <c:v>45755.599790156848</c:v>
                </c:pt>
                <c:pt idx="17">
                  <c:v>47037.04172116916</c:v>
                </c:pt>
                <c:pt idx="18">
                  <c:v>5597.9843977441196</c:v>
                </c:pt>
                <c:pt idx="19">
                  <c:v>-2029.2956998804002</c:v>
                </c:pt>
                <c:pt idx="20">
                  <c:v>30505.026553291391</c:v>
                </c:pt>
                <c:pt idx="21">
                  <c:v>4650.63444334222</c:v>
                </c:pt>
                <c:pt idx="22">
                  <c:v>-33959.257797333325</c:v>
                </c:pt>
                <c:pt idx="23">
                  <c:v>-95343.92071350402</c:v>
                </c:pt>
                <c:pt idx="24">
                  <c:v>-18059.190834421781</c:v>
                </c:pt>
                <c:pt idx="25">
                  <c:v>35403.565348489807</c:v>
                </c:pt>
                <c:pt idx="26">
                  <c:v>39855.578587087322</c:v>
                </c:pt>
                <c:pt idx="27">
                  <c:v>50800.332292431558</c:v>
                </c:pt>
                <c:pt idx="28">
                  <c:v>-103488.26539630225</c:v>
                </c:pt>
                <c:pt idx="29">
                  <c:v>4175.1518707604846</c:v>
                </c:pt>
                <c:pt idx="30">
                  <c:v>45807.864788007224</c:v>
                </c:pt>
                <c:pt idx="31">
                  <c:v>-11691.356987016596</c:v>
                </c:pt>
                <c:pt idx="32">
                  <c:v>53325.337146833772</c:v>
                </c:pt>
                <c:pt idx="33">
                  <c:v>-124781.72293911988</c:v>
                </c:pt>
                <c:pt idx="34">
                  <c:v>-20752.424062086735</c:v>
                </c:pt>
                <c:pt idx="35">
                  <c:v>-56991.870199945261</c:v>
                </c:pt>
                <c:pt idx="36">
                  <c:v>6665.6582772476249</c:v>
                </c:pt>
                <c:pt idx="37">
                  <c:v>-23427.220761428645</c:v>
                </c:pt>
                <c:pt idx="38">
                  <c:v>16573.342223978165</c:v>
                </c:pt>
                <c:pt idx="39">
                  <c:v>-59680.9153285457</c:v>
                </c:pt>
                <c:pt idx="40">
                  <c:v>30246.938983510336</c:v>
                </c:pt>
                <c:pt idx="41">
                  <c:v>-655.34588590427302</c:v>
                </c:pt>
                <c:pt idx="42">
                  <c:v>62910.584857303736</c:v>
                </c:pt>
                <c:pt idx="43">
                  <c:v>56803.001625658129</c:v>
                </c:pt>
                <c:pt idx="44">
                  <c:v>36612.06566842919</c:v>
                </c:pt>
                <c:pt idx="45">
                  <c:v>4172.8585440499592</c:v>
                </c:pt>
                <c:pt idx="46">
                  <c:v>12877.837417194445</c:v>
                </c:pt>
                <c:pt idx="47">
                  <c:v>-32931.378076731518</c:v>
                </c:pt>
                <c:pt idx="48">
                  <c:v>25841.48272850363</c:v>
                </c:pt>
                <c:pt idx="49">
                  <c:v>-19455.07811998087</c:v>
                </c:pt>
                <c:pt idx="50">
                  <c:v>28550.655951750436</c:v>
                </c:pt>
                <c:pt idx="51">
                  <c:v>49977.774824625376</c:v>
                </c:pt>
                <c:pt idx="52">
                  <c:v>-80275.803087734559</c:v>
                </c:pt>
                <c:pt idx="53">
                  <c:v>-23053.463947275508</c:v>
                </c:pt>
                <c:pt idx="54">
                  <c:v>-6811.209381236753</c:v>
                </c:pt>
                <c:pt idx="55">
                  <c:v>-15858.031353166472</c:v>
                </c:pt>
                <c:pt idx="56">
                  <c:v>-4094.0482546508429</c:v>
                </c:pt>
                <c:pt idx="57">
                  <c:v>-158482.60600363562</c:v>
                </c:pt>
                <c:pt idx="58">
                  <c:v>24330.291508643568</c:v>
                </c:pt>
                <c:pt idx="59">
                  <c:v>30682.219482221815</c:v>
                </c:pt>
                <c:pt idx="60">
                  <c:v>24813.090863246238</c:v>
                </c:pt>
                <c:pt idx="61">
                  <c:v>62601.719961348026</c:v>
                </c:pt>
                <c:pt idx="62">
                  <c:v>-27215.579363598139</c:v>
                </c:pt>
                <c:pt idx="63">
                  <c:v>-97688.529589903308</c:v>
                </c:pt>
                <c:pt idx="64">
                  <c:v>-35837.780079530028</c:v>
                </c:pt>
                <c:pt idx="65">
                  <c:v>141764.66421443375</c:v>
                </c:pt>
                <c:pt idx="66">
                  <c:v>-40992.878449599142</c:v>
                </c:pt>
                <c:pt idx="67">
                  <c:v>-199010.89797019749</c:v>
                </c:pt>
                <c:pt idx="68">
                  <c:v>-20379.258090423333</c:v>
                </c:pt>
                <c:pt idx="69">
                  <c:v>39890.864107464469</c:v>
                </c:pt>
                <c:pt idx="70">
                  <c:v>50276.189221328619</c:v>
                </c:pt>
                <c:pt idx="71">
                  <c:v>-5580.3489913039957</c:v>
                </c:pt>
                <c:pt idx="72">
                  <c:v>2646.7205891648482</c:v>
                </c:pt>
                <c:pt idx="73">
                  <c:v>644512.68492467934</c:v>
                </c:pt>
                <c:pt idx="74">
                  <c:v>644512.68492467934</c:v>
                </c:pt>
                <c:pt idx="75">
                  <c:v>101894.48838706163</c:v>
                </c:pt>
                <c:pt idx="76">
                  <c:v>59262.971799025385</c:v>
                </c:pt>
                <c:pt idx="77">
                  <c:v>83590.041379494214</c:v>
                </c:pt>
                <c:pt idx="78">
                  <c:v>-21512.357298631512</c:v>
                </c:pt>
                <c:pt idx="79">
                  <c:v>1504.803827954398</c:v>
                </c:pt>
                <c:pt idx="80">
                  <c:v>134175.06281357433</c:v>
                </c:pt>
                <c:pt idx="81">
                  <c:v>-22436.298688298441</c:v>
                </c:pt>
                <c:pt idx="82">
                  <c:v>64954.172609133318</c:v>
                </c:pt>
                <c:pt idx="83">
                  <c:v>252213.73675908241</c:v>
                </c:pt>
                <c:pt idx="84">
                  <c:v>252213.73675908241</c:v>
                </c:pt>
                <c:pt idx="85">
                  <c:v>-59325.980417362647</c:v>
                </c:pt>
                <c:pt idx="86">
                  <c:v>175588.74605848442</c:v>
                </c:pt>
                <c:pt idx="87">
                  <c:v>-18782.283469285234</c:v>
                </c:pt>
                <c:pt idx="88">
                  <c:v>-2773.9001033549721</c:v>
                </c:pt>
                <c:pt idx="89">
                  <c:v>-4250.5901708005695</c:v>
                </c:pt>
                <c:pt idx="90">
                  <c:v>-20641.718762147066</c:v>
                </c:pt>
                <c:pt idx="91">
                  <c:v>-3120.0823552396614</c:v>
                </c:pt>
                <c:pt idx="92">
                  <c:v>-56149.342803186039</c:v>
                </c:pt>
                <c:pt idx="93">
                  <c:v>35438.940539812553</c:v>
                </c:pt>
                <c:pt idx="94">
                  <c:v>62785.990811902004</c:v>
                </c:pt>
                <c:pt idx="95">
                  <c:v>17362.416179957683</c:v>
                </c:pt>
                <c:pt idx="96">
                  <c:v>87225.764347840275</c:v>
                </c:pt>
                <c:pt idx="97">
                  <c:v>-108085.95714594144</c:v>
                </c:pt>
                <c:pt idx="98">
                  <c:v>5383.4652788074309</c:v>
                </c:pt>
                <c:pt idx="99">
                  <c:v>9759.1721395665372</c:v>
                </c:pt>
                <c:pt idx="100">
                  <c:v>18391.127748933272</c:v>
                </c:pt>
                <c:pt idx="101">
                  <c:v>16447.223244112858</c:v>
                </c:pt>
                <c:pt idx="102">
                  <c:v>-11385.826897856081</c:v>
                </c:pt>
                <c:pt idx="103">
                  <c:v>-121349.87909555179</c:v>
                </c:pt>
                <c:pt idx="104">
                  <c:v>196123.1498257902</c:v>
                </c:pt>
                <c:pt idx="105">
                  <c:v>196123.1498257902</c:v>
                </c:pt>
                <c:pt idx="106">
                  <c:v>-17839.790011452802</c:v>
                </c:pt>
                <c:pt idx="107">
                  <c:v>-72360.677500217571</c:v>
                </c:pt>
                <c:pt idx="108">
                  <c:v>61129.170516543469</c:v>
                </c:pt>
                <c:pt idx="109">
                  <c:v>-47451.137454257929</c:v>
                </c:pt>
                <c:pt idx="110">
                  <c:v>2539.743434059812</c:v>
                </c:pt>
                <c:pt idx="111">
                  <c:v>-31823.068415740272</c:v>
                </c:pt>
                <c:pt idx="112">
                  <c:v>-18280.869581720312</c:v>
                </c:pt>
                <c:pt idx="113">
                  <c:v>65183.842449365329</c:v>
                </c:pt>
                <c:pt idx="114">
                  <c:v>-37931.043001294514</c:v>
                </c:pt>
                <c:pt idx="115">
                  <c:v>-7910.9631643855828</c:v>
                </c:pt>
                <c:pt idx="116">
                  <c:v>27168.767905106797</c:v>
                </c:pt>
                <c:pt idx="117">
                  <c:v>-21983.537896050257</c:v>
                </c:pt>
                <c:pt idx="118">
                  <c:v>-32523.791418316076</c:v>
                </c:pt>
                <c:pt idx="119">
                  <c:v>12652.318154253764</c:v>
                </c:pt>
                <c:pt idx="120">
                  <c:v>-117502.60381453519</c:v>
                </c:pt>
                <c:pt idx="121">
                  <c:v>-63075.603333246545</c:v>
                </c:pt>
                <c:pt idx="122">
                  <c:v>-87093.45516985259</c:v>
                </c:pt>
                <c:pt idx="123">
                  <c:v>-31856.902276486508</c:v>
                </c:pt>
                <c:pt idx="124">
                  <c:v>-99505.29052501102</c:v>
                </c:pt>
                <c:pt idx="125">
                  <c:v>-66610.712115608621</c:v>
                </c:pt>
                <c:pt idx="126">
                  <c:v>14560.948442656547</c:v>
                </c:pt>
                <c:pt idx="127">
                  <c:v>-173191.85184083623</c:v>
                </c:pt>
                <c:pt idx="128">
                  <c:v>79330.815945535054</c:v>
                </c:pt>
                <c:pt idx="129">
                  <c:v>14488.510369891126</c:v>
                </c:pt>
                <c:pt idx="130">
                  <c:v>-10404.918930508138</c:v>
                </c:pt>
                <c:pt idx="131">
                  <c:v>14184.774655055138</c:v>
                </c:pt>
                <c:pt idx="132">
                  <c:v>-28603.000659647631</c:v>
                </c:pt>
                <c:pt idx="133">
                  <c:v>209130.81244776549</c:v>
                </c:pt>
                <c:pt idx="134">
                  <c:v>49124.111447413743</c:v>
                </c:pt>
                <c:pt idx="135">
                  <c:v>-24970.940556071931</c:v>
                </c:pt>
                <c:pt idx="136">
                  <c:v>1831.8138099202188</c:v>
                </c:pt>
                <c:pt idx="137">
                  <c:v>-15625.283373615006</c:v>
                </c:pt>
                <c:pt idx="138">
                  <c:v>-111042.7568695345</c:v>
                </c:pt>
                <c:pt idx="139">
                  <c:v>-23459.8508733419</c:v>
                </c:pt>
                <c:pt idx="140">
                  <c:v>77704.750718642725</c:v>
                </c:pt>
                <c:pt idx="141">
                  <c:v>-70517.918383233133</c:v>
                </c:pt>
                <c:pt idx="142">
                  <c:v>-9499.2836914075306</c:v>
                </c:pt>
                <c:pt idx="143">
                  <c:v>9938.4191688399587</c:v>
                </c:pt>
                <c:pt idx="144">
                  <c:v>-83138.602327192668</c:v>
                </c:pt>
                <c:pt idx="145">
                  <c:v>-81580.704861970386</c:v>
                </c:pt>
                <c:pt idx="146">
                  <c:v>29235.398553673316</c:v>
                </c:pt>
                <c:pt idx="147">
                  <c:v>-85861.359167981078</c:v>
                </c:pt>
                <c:pt idx="148">
                  <c:v>-30390.477208261378</c:v>
                </c:pt>
                <c:pt idx="149">
                  <c:v>-14839.463663406554</c:v>
                </c:pt>
                <c:pt idx="150">
                  <c:v>29941.932706641528</c:v>
                </c:pt>
                <c:pt idx="151">
                  <c:v>56278.573468902759</c:v>
                </c:pt>
                <c:pt idx="152">
                  <c:v>155.13698795042001</c:v>
                </c:pt>
                <c:pt idx="153">
                  <c:v>-150549.92205423047</c:v>
                </c:pt>
                <c:pt idx="154">
                  <c:v>-14825.910985277267</c:v>
                </c:pt>
                <c:pt idx="155">
                  <c:v>-20438.198310511885</c:v>
                </c:pt>
                <c:pt idx="156">
                  <c:v>39498.728608974954</c:v>
                </c:pt>
                <c:pt idx="157">
                  <c:v>-61946.697835124098</c:v>
                </c:pt>
                <c:pt idx="158">
                  <c:v>-117417.47059674619</c:v>
                </c:pt>
                <c:pt idx="159">
                  <c:v>-78225.414353038534</c:v>
                </c:pt>
                <c:pt idx="160">
                  <c:v>-7800.0167484321864</c:v>
                </c:pt>
                <c:pt idx="161">
                  <c:v>-48980.101255854126</c:v>
                </c:pt>
                <c:pt idx="162">
                  <c:v>67111.74296789954</c:v>
                </c:pt>
                <c:pt idx="163">
                  <c:v>29308.305041975807</c:v>
                </c:pt>
                <c:pt idx="164">
                  <c:v>33688.365226746944</c:v>
                </c:pt>
                <c:pt idx="165">
                  <c:v>-20789.262040487491</c:v>
                </c:pt>
                <c:pt idx="166">
                  <c:v>-152712.9044753504</c:v>
                </c:pt>
                <c:pt idx="167">
                  <c:v>-99851.004792212625</c:v>
                </c:pt>
                <c:pt idx="168">
                  <c:v>-24235.263308216934</c:v>
                </c:pt>
                <c:pt idx="169">
                  <c:v>-38382.35565562555</c:v>
                </c:pt>
                <c:pt idx="170">
                  <c:v>-93987.028133309679</c:v>
                </c:pt>
                <c:pt idx="171">
                  <c:v>-13318.64992350887</c:v>
                </c:pt>
                <c:pt idx="172">
                  <c:v>-72234.947512731072</c:v>
                </c:pt>
                <c:pt idx="173">
                  <c:v>147867.70566457277</c:v>
                </c:pt>
                <c:pt idx="174">
                  <c:v>80825.539240964456</c:v>
                </c:pt>
                <c:pt idx="175">
                  <c:v>122080.88599680003</c:v>
                </c:pt>
                <c:pt idx="176">
                  <c:v>-43162.452676567482</c:v>
                </c:pt>
                <c:pt idx="177">
                  <c:v>-130104.00918666623</c:v>
                </c:pt>
                <c:pt idx="178">
                  <c:v>-60306.943193183979</c:v>
                </c:pt>
                <c:pt idx="179">
                  <c:v>12292.692962137866</c:v>
                </c:pt>
                <c:pt idx="180">
                  <c:v>5150.2018390935846</c:v>
                </c:pt>
                <c:pt idx="181">
                  <c:v>-110754.63373970776</c:v>
                </c:pt>
                <c:pt idx="182">
                  <c:v>28686.525136038312</c:v>
                </c:pt>
                <c:pt idx="183">
                  <c:v>-114897.10951918911</c:v>
                </c:pt>
                <c:pt idx="184">
                  <c:v>-52311.88290713582</c:v>
                </c:pt>
                <c:pt idx="185">
                  <c:v>69686.302609301521</c:v>
                </c:pt>
                <c:pt idx="186">
                  <c:v>-55736.472321061883</c:v>
                </c:pt>
                <c:pt idx="187">
                  <c:v>-90331.399445980322</c:v>
                </c:pt>
                <c:pt idx="188">
                  <c:v>-198654.47567582107</c:v>
                </c:pt>
                <c:pt idx="189">
                  <c:v>-138117.69671519962</c:v>
                </c:pt>
                <c:pt idx="190">
                  <c:v>-249592.34158981743</c:v>
                </c:pt>
                <c:pt idx="191">
                  <c:v>-68011.135078717722</c:v>
                </c:pt>
                <c:pt idx="192">
                  <c:v>-52716.726162676816</c:v>
                </c:pt>
                <c:pt idx="193">
                  <c:v>-35930.204738171655</c:v>
                </c:pt>
                <c:pt idx="194">
                  <c:v>94034.733006230323</c:v>
                </c:pt>
                <c:pt idx="195">
                  <c:v>-114835.77087200549</c:v>
                </c:pt>
                <c:pt idx="196">
                  <c:v>-92950.86871618859</c:v>
                </c:pt>
                <c:pt idx="197">
                  <c:v>38647.664935658569</c:v>
                </c:pt>
                <c:pt idx="198">
                  <c:v>-95026.168587415945</c:v>
                </c:pt>
                <c:pt idx="199">
                  <c:v>-164052.79072801815</c:v>
                </c:pt>
                <c:pt idx="200">
                  <c:v>-28570.309566240467</c:v>
                </c:pt>
                <c:pt idx="201">
                  <c:v>-20269.305000473512</c:v>
                </c:pt>
                <c:pt idx="202">
                  <c:v>-11732.791366716381</c:v>
                </c:pt>
                <c:pt idx="203">
                  <c:v>-81818.950437575462</c:v>
                </c:pt>
                <c:pt idx="204">
                  <c:v>23736.479250340955</c:v>
                </c:pt>
                <c:pt idx="205">
                  <c:v>23736.479250340955</c:v>
                </c:pt>
                <c:pt idx="206">
                  <c:v>-336797.56162086711</c:v>
                </c:pt>
                <c:pt idx="207">
                  <c:v>36763.991531230131</c:v>
                </c:pt>
                <c:pt idx="208">
                  <c:v>-17955.959401223226</c:v>
                </c:pt>
                <c:pt idx="209">
                  <c:v>96370.46838806232</c:v>
                </c:pt>
                <c:pt idx="210">
                  <c:v>-22479.243898282992</c:v>
                </c:pt>
                <c:pt idx="211">
                  <c:v>31169.697509005899</c:v>
                </c:pt>
                <c:pt idx="212">
                  <c:v>-107908.16024132678</c:v>
                </c:pt>
                <c:pt idx="213">
                  <c:v>-99008.515592286596</c:v>
                </c:pt>
                <c:pt idx="214">
                  <c:v>-20437.2058851076</c:v>
                </c:pt>
                <c:pt idx="215">
                  <c:v>33429.779945536604</c:v>
                </c:pt>
                <c:pt idx="216">
                  <c:v>-111945.40585777711</c:v>
                </c:pt>
                <c:pt idx="217">
                  <c:v>33054.594142222893</c:v>
                </c:pt>
                <c:pt idx="218">
                  <c:v>114148.07265202678</c:v>
                </c:pt>
                <c:pt idx="219">
                  <c:v>-12629.221870729118</c:v>
                </c:pt>
                <c:pt idx="220">
                  <c:v>-107431.35455888294</c:v>
                </c:pt>
                <c:pt idx="221">
                  <c:v>-37575.60965558677</c:v>
                </c:pt>
                <c:pt idx="222">
                  <c:v>-79308.599387925235</c:v>
                </c:pt>
                <c:pt idx="223">
                  <c:v>-1175.7863830679271</c:v>
                </c:pt>
                <c:pt idx="224">
                  <c:v>-107323.95838529989</c:v>
                </c:pt>
                <c:pt idx="225">
                  <c:v>-41169.684666936984</c:v>
                </c:pt>
                <c:pt idx="226">
                  <c:v>-3947.3791857827455</c:v>
                </c:pt>
                <c:pt idx="227">
                  <c:v>499.55494465731317</c:v>
                </c:pt>
                <c:pt idx="228">
                  <c:v>-1041.159178099595</c:v>
                </c:pt>
                <c:pt idx="229">
                  <c:v>-40396.089836438099</c:v>
                </c:pt>
                <c:pt idx="230">
                  <c:v>68268.817031333689</c:v>
                </c:pt>
                <c:pt idx="231">
                  <c:v>-136420.00240358058</c:v>
                </c:pt>
                <c:pt idx="232">
                  <c:v>186537.23807429778</c:v>
                </c:pt>
                <c:pt idx="233">
                  <c:v>-22823.576004392351</c:v>
                </c:pt>
                <c:pt idx="234">
                  <c:v>66173.001572415465</c:v>
                </c:pt>
                <c:pt idx="235">
                  <c:v>-942.8325502575608</c:v>
                </c:pt>
                <c:pt idx="236">
                  <c:v>-76944.012103187153</c:v>
                </c:pt>
                <c:pt idx="237">
                  <c:v>46977.211473206873</c:v>
                </c:pt>
                <c:pt idx="238">
                  <c:v>18818.728286756203</c:v>
                </c:pt>
                <c:pt idx="239">
                  <c:v>45625.257200576074</c:v>
                </c:pt>
                <c:pt idx="240">
                  <c:v>-23518.771750107873</c:v>
                </c:pt>
                <c:pt idx="241">
                  <c:v>-47424.915412725066</c:v>
                </c:pt>
                <c:pt idx="242">
                  <c:v>39876.674163794261</c:v>
                </c:pt>
                <c:pt idx="243">
                  <c:v>-69158.798109306721</c:v>
                </c:pt>
                <c:pt idx="244">
                  <c:v>115220.21561057935</c:v>
                </c:pt>
                <c:pt idx="245">
                  <c:v>131568.4640579113</c:v>
                </c:pt>
                <c:pt idx="246">
                  <c:v>-181456.08343986399</c:v>
                </c:pt>
                <c:pt idx="247">
                  <c:v>-7467.1125234592473</c:v>
                </c:pt>
                <c:pt idx="248">
                  <c:v>30587.995266265294</c:v>
                </c:pt>
                <c:pt idx="249">
                  <c:v>113284.99767748802</c:v>
                </c:pt>
                <c:pt idx="250">
                  <c:v>1218.2513930608984</c:v>
                </c:pt>
                <c:pt idx="251">
                  <c:v>-31805.961636950145</c:v>
                </c:pt>
                <c:pt idx="252">
                  <c:v>-7860.5879235982429</c:v>
                </c:pt>
                <c:pt idx="253">
                  <c:v>46480.24720638711</c:v>
                </c:pt>
                <c:pt idx="254">
                  <c:v>-20481.095708416658</c:v>
                </c:pt>
                <c:pt idx="255">
                  <c:v>-37815.813346004346</c:v>
                </c:pt>
                <c:pt idx="256">
                  <c:v>192547.96001217602</c:v>
                </c:pt>
                <c:pt idx="257">
                  <c:v>97749.16302419873</c:v>
                </c:pt>
                <c:pt idx="258">
                  <c:v>-9609.9015634346288</c:v>
                </c:pt>
                <c:pt idx="259">
                  <c:v>-95957.521567114512</c:v>
                </c:pt>
                <c:pt idx="260">
                  <c:v>-30957.521567114512</c:v>
                </c:pt>
                <c:pt idx="261">
                  <c:v>13209.542099627666</c:v>
                </c:pt>
                <c:pt idx="262">
                  <c:v>-66841.216827149969</c:v>
                </c:pt>
                <c:pt idx="263">
                  <c:v>-34595.107574582915</c:v>
                </c:pt>
                <c:pt idx="264">
                  <c:v>-13319.591916715726</c:v>
                </c:pt>
                <c:pt idx="265">
                  <c:v>-104210.8547392867</c:v>
                </c:pt>
                <c:pt idx="266">
                  <c:v>36808.710594111588</c:v>
                </c:pt>
                <c:pt idx="267">
                  <c:v>-60767.866177730612</c:v>
                </c:pt>
                <c:pt idx="268">
                  <c:v>-40900.505863405997</c:v>
                </c:pt>
                <c:pt idx="269">
                  <c:v>22345.651848345035</c:v>
                </c:pt>
                <c:pt idx="270">
                  <c:v>19659.759832933429</c:v>
                </c:pt>
                <c:pt idx="271">
                  <c:v>-85509.056968015851</c:v>
                </c:pt>
                <c:pt idx="272">
                  <c:v>-32592.235316089122</c:v>
                </c:pt>
                <c:pt idx="273">
                  <c:v>-55011.812238847371</c:v>
                </c:pt>
                <c:pt idx="274">
                  <c:v>-45278.951497048023</c:v>
                </c:pt>
                <c:pt idx="275">
                  <c:v>94082.468004991533</c:v>
                </c:pt>
                <c:pt idx="276">
                  <c:v>-97536.142249816563</c:v>
                </c:pt>
                <c:pt idx="277">
                  <c:v>-40928.015980853816</c:v>
                </c:pt>
                <c:pt idx="278">
                  <c:v>-72565.501763879438</c:v>
                </c:pt>
                <c:pt idx="279">
                  <c:v>144338.270373306</c:v>
                </c:pt>
                <c:pt idx="280">
                  <c:v>-16627.056265933556</c:v>
                </c:pt>
                <c:pt idx="281">
                  <c:v>-95397.996986315353</c:v>
                </c:pt>
                <c:pt idx="282">
                  <c:v>55291.557024222333</c:v>
                </c:pt>
                <c:pt idx="283">
                  <c:v>649533.29796610866</c:v>
                </c:pt>
                <c:pt idx="284">
                  <c:v>-61019.934727326385</c:v>
                </c:pt>
                <c:pt idx="285">
                  <c:v>-187776.95294979529</c:v>
                </c:pt>
                <c:pt idx="286">
                  <c:v>21796.020761319902</c:v>
                </c:pt>
                <c:pt idx="287">
                  <c:v>265043.90896971361</c:v>
                </c:pt>
                <c:pt idx="288">
                  <c:v>21545.634878759622</c:v>
                </c:pt>
                <c:pt idx="289">
                  <c:v>-40597.373367267195</c:v>
                </c:pt>
                <c:pt idx="290">
                  <c:v>185481.32220863015</c:v>
                </c:pt>
                <c:pt idx="291">
                  <c:v>-250937.10871222336</c:v>
                </c:pt>
                <c:pt idx="292">
                  <c:v>-150980.24382293283</c:v>
                </c:pt>
                <c:pt idx="293">
                  <c:v>27459.28119946667</c:v>
                </c:pt>
                <c:pt idx="294">
                  <c:v>338289.09914510546</c:v>
                </c:pt>
                <c:pt idx="295">
                  <c:v>29765.367270318267</c:v>
                </c:pt>
                <c:pt idx="296">
                  <c:v>585457.47956232936</c:v>
                </c:pt>
                <c:pt idx="297">
                  <c:v>563491.84360613651</c:v>
                </c:pt>
                <c:pt idx="298">
                  <c:v>-125489.71806556557</c:v>
                </c:pt>
                <c:pt idx="299">
                  <c:v>-62231.328699378762</c:v>
                </c:pt>
                <c:pt idx="300">
                  <c:v>-126060.31870484771</c:v>
                </c:pt>
                <c:pt idx="301">
                  <c:v>-112339.01866187854</c:v>
                </c:pt>
                <c:pt idx="302">
                  <c:v>36794.042851048289</c:v>
                </c:pt>
                <c:pt idx="303">
                  <c:v>128560.57107950712</c:v>
                </c:pt>
                <c:pt idx="304">
                  <c:v>-54197.74360683409</c:v>
                </c:pt>
                <c:pt idx="305">
                  <c:v>-169091.99505848589</c:v>
                </c:pt>
                <c:pt idx="306">
                  <c:v>169783.55195399118</c:v>
                </c:pt>
                <c:pt idx="307">
                  <c:v>136133.97873626836</c:v>
                </c:pt>
                <c:pt idx="308">
                  <c:v>-62974.896006209543</c:v>
                </c:pt>
                <c:pt idx="309">
                  <c:v>-140713.83478042856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91-4179-A2B3-55C6984FF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460352"/>
        <c:axId val="832463880"/>
      </c:scatterChart>
      <c:valAx>
        <c:axId val="83246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463880"/>
        <c:crosses val="autoZero"/>
        <c:crossBetween val="midCat"/>
      </c:valAx>
      <c:valAx>
        <c:axId val="832463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460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BATHS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MX!$E$19:$E$328</c:f>
              <c:numCache>
                <c:formatCode>General</c:formatCode>
                <c:ptCount val="3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6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5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3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3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5</c:v>
                </c:pt>
                <c:pt idx="203">
                  <c:v>4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2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6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7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6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7</c:v>
                </c:pt>
                <c:pt idx="274">
                  <c:v>4</c:v>
                </c:pt>
                <c:pt idx="275">
                  <c:v>5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6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4</c:v>
                </c:pt>
                <c:pt idx="287">
                  <c:v>6</c:v>
                </c:pt>
                <c:pt idx="288">
                  <c:v>2</c:v>
                </c:pt>
                <c:pt idx="289">
                  <c:v>2</c:v>
                </c:pt>
                <c:pt idx="290">
                  <c:v>6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5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7</c:v>
                </c:pt>
                <c:pt idx="307">
                  <c:v>6</c:v>
                </c:pt>
                <c:pt idx="308">
                  <c:v>6</c:v>
                </c:pt>
                <c:pt idx="309">
                  <c:v>4</c:v>
                </c:pt>
              </c:numCache>
            </c:numRef>
          </c:xVal>
          <c:yVal>
            <c:numRef>
              <c:f>MX!$I$45:$I$354</c:f>
              <c:numCache>
                <c:formatCode>General</c:formatCode>
                <c:ptCount val="310"/>
                <c:pt idx="0">
                  <c:v>-11113.118562265125</c:v>
                </c:pt>
                <c:pt idx="1">
                  <c:v>-61456.805421492754</c:v>
                </c:pt>
                <c:pt idx="2">
                  <c:v>157198.28838533128</c:v>
                </c:pt>
                <c:pt idx="3">
                  <c:v>4146.4031645123177</c:v>
                </c:pt>
                <c:pt idx="4">
                  <c:v>-11831.157300847204</c:v>
                </c:pt>
                <c:pt idx="5">
                  <c:v>-97270.746359479614</c:v>
                </c:pt>
                <c:pt idx="6">
                  <c:v>-48363.436031021934</c:v>
                </c:pt>
                <c:pt idx="7">
                  <c:v>-149791.41329790931</c:v>
                </c:pt>
                <c:pt idx="8">
                  <c:v>14671.794536042857</c:v>
                </c:pt>
                <c:pt idx="9">
                  <c:v>17783.285705894865</c:v>
                </c:pt>
                <c:pt idx="10">
                  <c:v>-71325.738871112524</c:v>
                </c:pt>
                <c:pt idx="11">
                  <c:v>-87889.713586649508</c:v>
                </c:pt>
                <c:pt idx="12">
                  <c:v>160265.46860477497</c:v>
                </c:pt>
                <c:pt idx="13">
                  <c:v>-70307.382941981399</c:v>
                </c:pt>
                <c:pt idx="14">
                  <c:v>39348.580861449067</c:v>
                </c:pt>
                <c:pt idx="15">
                  <c:v>89611.270498289901</c:v>
                </c:pt>
                <c:pt idx="16">
                  <c:v>45755.599790156848</c:v>
                </c:pt>
                <c:pt idx="17">
                  <c:v>47037.04172116916</c:v>
                </c:pt>
                <c:pt idx="18">
                  <c:v>5597.9843977441196</c:v>
                </c:pt>
                <c:pt idx="19">
                  <c:v>-2029.2956998804002</c:v>
                </c:pt>
                <c:pt idx="20">
                  <c:v>30505.026553291391</c:v>
                </c:pt>
                <c:pt idx="21">
                  <c:v>4650.63444334222</c:v>
                </c:pt>
                <c:pt idx="22">
                  <c:v>-33959.257797333325</c:v>
                </c:pt>
                <c:pt idx="23">
                  <c:v>-95343.92071350402</c:v>
                </c:pt>
                <c:pt idx="24">
                  <c:v>-18059.190834421781</c:v>
                </c:pt>
                <c:pt idx="25">
                  <c:v>35403.565348489807</c:v>
                </c:pt>
                <c:pt idx="26">
                  <c:v>39855.578587087322</c:v>
                </c:pt>
                <c:pt idx="27">
                  <c:v>50800.332292431558</c:v>
                </c:pt>
                <c:pt idx="28">
                  <c:v>-103488.26539630225</c:v>
                </c:pt>
                <c:pt idx="29">
                  <c:v>4175.1518707604846</c:v>
                </c:pt>
                <c:pt idx="30">
                  <c:v>45807.864788007224</c:v>
                </c:pt>
                <c:pt idx="31">
                  <c:v>-11691.356987016596</c:v>
                </c:pt>
                <c:pt idx="32">
                  <c:v>53325.337146833772</c:v>
                </c:pt>
                <c:pt idx="33">
                  <c:v>-124781.72293911988</c:v>
                </c:pt>
                <c:pt idx="34">
                  <c:v>-20752.424062086735</c:v>
                </c:pt>
                <c:pt idx="35">
                  <c:v>-56991.870199945261</c:v>
                </c:pt>
                <c:pt idx="36">
                  <c:v>6665.6582772476249</c:v>
                </c:pt>
                <c:pt idx="37">
                  <c:v>-23427.220761428645</c:v>
                </c:pt>
                <c:pt idx="38">
                  <c:v>16573.342223978165</c:v>
                </c:pt>
                <c:pt idx="39">
                  <c:v>-59680.9153285457</c:v>
                </c:pt>
                <c:pt idx="40">
                  <c:v>30246.938983510336</c:v>
                </c:pt>
                <c:pt idx="41">
                  <c:v>-655.34588590427302</c:v>
                </c:pt>
                <c:pt idx="42">
                  <c:v>62910.584857303736</c:v>
                </c:pt>
                <c:pt idx="43">
                  <c:v>56803.001625658129</c:v>
                </c:pt>
                <c:pt idx="44">
                  <c:v>36612.06566842919</c:v>
                </c:pt>
                <c:pt idx="45">
                  <c:v>4172.8585440499592</c:v>
                </c:pt>
                <c:pt idx="46">
                  <c:v>12877.837417194445</c:v>
                </c:pt>
                <c:pt idx="47">
                  <c:v>-32931.378076731518</c:v>
                </c:pt>
                <c:pt idx="48">
                  <c:v>25841.48272850363</c:v>
                </c:pt>
                <c:pt idx="49">
                  <c:v>-19455.07811998087</c:v>
                </c:pt>
                <c:pt idx="50">
                  <c:v>28550.655951750436</c:v>
                </c:pt>
                <c:pt idx="51">
                  <c:v>49977.774824625376</c:v>
                </c:pt>
                <c:pt idx="52">
                  <c:v>-80275.803087734559</c:v>
                </c:pt>
                <c:pt idx="53">
                  <c:v>-23053.463947275508</c:v>
                </c:pt>
                <c:pt idx="54">
                  <c:v>-6811.209381236753</c:v>
                </c:pt>
                <c:pt idx="55">
                  <c:v>-15858.031353166472</c:v>
                </c:pt>
                <c:pt idx="56">
                  <c:v>-4094.0482546508429</c:v>
                </c:pt>
                <c:pt idx="57">
                  <c:v>-158482.60600363562</c:v>
                </c:pt>
                <c:pt idx="58">
                  <c:v>24330.291508643568</c:v>
                </c:pt>
                <c:pt idx="59">
                  <c:v>30682.219482221815</c:v>
                </c:pt>
                <c:pt idx="60">
                  <c:v>24813.090863246238</c:v>
                </c:pt>
                <c:pt idx="61">
                  <c:v>62601.719961348026</c:v>
                </c:pt>
                <c:pt idx="62">
                  <c:v>-27215.579363598139</c:v>
                </c:pt>
                <c:pt idx="63">
                  <c:v>-97688.529589903308</c:v>
                </c:pt>
                <c:pt idx="64">
                  <c:v>-35837.780079530028</c:v>
                </c:pt>
                <c:pt idx="65">
                  <c:v>141764.66421443375</c:v>
                </c:pt>
                <c:pt idx="66">
                  <c:v>-40992.878449599142</c:v>
                </c:pt>
                <c:pt idx="67">
                  <c:v>-199010.89797019749</c:v>
                </c:pt>
                <c:pt idx="68">
                  <c:v>-20379.258090423333</c:v>
                </c:pt>
                <c:pt idx="69">
                  <c:v>39890.864107464469</c:v>
                </c:pt>
                <c:pt idx="70">
                  <c:v>50276.189221328619</c:v>
                </c:pt>
                <c:pt idx="71">
                  <c:v>-5580.3489913039957</c:v>
                </c:pt>
                <c:pt idx="72">
                  <c:v>2646.7205891648482</c:v>
                </c:pt>
                <c:pt idx="73">
                  <c:v>644512.68492467934</c:v>
                </c:pt>
                <c:pt idx="74">
                  <c:v>644512.68492467934</c:v>
                </c:pt>
                <c:pt idx="75">
                  <c:v>101894.48838706163</c:v>
                </c:pt>
                <c:pt idx="76">
                  <c:v>59262.971799025385</c:v>
                </c:pt>
                <c:pt idx="77">
                  <c:v>83590.041379494214</c:v>
                </c:pt>
                <c:pt idx="78">
                  <c:v>-21512.357298631512</c:v>
                </c:pt>
                <c:pt idx="79">
                  <c:v>1504.803827954398</c:v>
                </c:pt>
                <c:pt idx="80">
                  <c:v>134175.06281357433</c:v>
                </c:pt>
                <c:pt idx="81">
                  <c:v>-22436.298688298441</c:v>
                </c:pt>
                <c:pt idx="82">
                  <c:v>64954.172609133318</c:v>
                </c:pt>
                <c:pt idx="83">
                  <c:v>252213.73675908241</c:v>
                </c:pt>
                <c:pt idx="84">
                  <c:v>252213.73675908241</c:v>
                </c:pt>
                <c:pt idx="85">
                  <c:v>-59325.980417362647</c:v>
                </c:pt>
                <c:pt idx="86">
                  <c:v>175588.74605848442</c:v>
                </c:pt>
                <c:pt idx="87">
                  <c:v>-18782.283469285234</c:v>
                </c:pt>
                <c:pt idx="88">
                  <c:v>-2773.9001033549721</c:v>
                </c:pt>
                <c:pt idx="89">
                  <c:v>-4250.5901708005695</c:v>
                </c:pt>
                <c:pt idx="90">
                  <c:v>-20641.718762147066</c:v>
                </c:pt>
                <c:pt idx="91">
                  <c:v>-3120.0823552396614</c:v>
                </c:pt>
                <c:pt idx="92">
                  <c:v>-56149.342803186039</c:v>
                </c:pt>
                <c:pt idx="93">
                  <c:v>35438.940539812553</c:v>
                </c:pt>
                <c:pt idx="94">
                  <c:v>62785.990811902004</c:v>
                </c:pt>
                <c:pt idx="95">
                  <c:v>17362.416179957683</c:v>
                </c:pt>
                <c:pt idx="96">
                  <c:v>87225.764347840275</c:v>
                </c:pt>
                <c:pt idx="97">
                  <c:v>-108085.95714594144</c:v>
                </c:pt>
                <c:pt idx="98">
                  <c:v>5383.4652788074309</c:v>
                </c:pt>
                <c:pt idx="99">
                  <c:v>9759.1721395665372</c:v>
                </c:pt>
                <c:pt idx="100">
                  <c:v>18391.127748933272</c:v>
                </c:pt>
                <c:pt idx="101">
                  <c:v>16447.223244112858</c:v>
                </c:pt>
                <c:pt idx="102">
                  <c:v>-11385.826897856081</c:v>
                </c:pt>
                <c:pt idx="103">
                  <c:v>-121349.87909555179</c:v>
                </c:pt>
                <c:pt idx="104">
                  <c:v>196123.1498257902</c:v>
                </c:pt>
                <c:pt idx="105">
                  <c:v>196123.1498257902</c:v>
                </c:pt>
                <c:pt idx="106">
                  <c:v>-17839.790011452802</c:v>
                </c:pt>
                <c:pt idx="107">
                  <c:v>-72360.677500217571</c:v>
                </c:pt>
                <c:pt idx="108">
                  <c:v>61129.170516543469</c:v>
                </c:pt>
                <c:pt idx="109">
                  <c:v>-47451.137454257929</c:v>
                </c:pt>
                <c:pt idx="110">
                  <c:v>2539.743434059812</c:v>
                </c:pt>
                <c:pt idx="111">
                  <c:v>-31823.068415740272</c:v>
                </c:pt>
                <c:pt idx="112">
                  <c:v>-18280.869581720312</c:v>
                </c:pt>
                <c:pt idx="113">
                  <c:v>65183.842449365329</c:v>
                </c:pt>
                <c:pt idx="114">
                  <c:v>-37931.043001294514</c:v>
                </c:pt>
                <c:pt idx="115">
                  <c:v>-7910.9631643855828</c:v>
                </c:pt>
                <c:pt idx="116">
                  <c:v>27168.767905106797</c:v>
                </c:pt>
                <c:pt idx="117">
                  <c:v>-21983.537896050257</c:v>
                </c:pt>
                <c:pt idx="118">
                  <c:v>-32523.791418316076</c:v>
                </c:pt>
                <c:pt idx="119">
                  <c:v>12652.318154253764</c:v>
                </c:pt>
                <c:pt idx="120">
                  <c:v>-117502.60381453519</c:v>
                </c:pt>
                <c:pt idx="121">
                  <c:v>-63075.603333246545</c:v>
                </c:pt>
                <c:pt idx="122">
                  <c:v>-87093.45516985259</c:v>
                </c:pt>
                <c:pt idx="123">
                  <c:v>-31856.902276486508</c:v>
                </c:pt>
                <c:pt idx="124">
                  <c:v>-99505.29052501102</c:v>
                </c:pt>
                <c:pt idx="125">
                  <c:v>-66610.712115608621</c:v>
                </c:pt>
                <c:pt idx="126">
                  <c:v>14560.948442656547</c:v>
                </c:pt>
                <c:pt idx="127">
                  <c:v>-173191.85184083623</c:v>
                </c:pt>
                <c:pt idx="128">
                  <c:v>79330.815945535054</c:v>
                </c:pt>
                <c:pt idx="129">
                  <c:v>14488.510369891126</c:v>
                </c:pt>
                <c:pt idx="130">
                  <c:v>-10404.918930508138</c:v>
                </c:pt>
                <c:pt idx="131">
                  <c:v>14184.774655055138</c:v>
                </c:pt>
                <c:pt idx="132">
                  <c:v>-28603.000659647631</c:v>
                </c:pt>
                <c:pt idx="133">
                  <c:v>209130.81244776549</c:v>
                </c:pt>
                <c:pt idx="134">
                  <c:v>49124.111447413743</c:v>
                </c:pt>
                <c:pt idx="135">
                  <c:v>-24970.940556071931</c:v>
                </c:pt>
                <c:pt idx="136">
                  <c:v>1831.8138099202188</c:v>
                </c:pt>
                <c:pt idx="137">
                  <c:v>-15625.283373615006</c:v>
                </c:pt>
                <c:pt idx="138">
                  <c:v>-111042.7568695345</c:v>
                </c:pt>
                <c:pt idx="139">
                  <c:v>-23459.8508733419</c:v>
                </c:pt>
                <c:pt idx="140">
                  <c:v>77704.750718642725</c:v>
                </c:pt>
                <c:pt idx="141">
                  <c:v>-70517.918383233133</c:v>
                </c:pt>
                <c:pt idx="142">
                  <c:v>-9499.2836914075306</c:v>
                </c:pt>
                <c:pt idx="143">
                  <c:v>9938.4191688399587</c:v>
                </c:pt>
                <c:pt idx="144">
                  <c:v>-83138.602327192668</c:v>
                </c:pt>
                <c:pt idx="145">
                  <c:v>-81580.704861970386</c:v>
                </c:pt>
                <c:pt idx="146">
                  <c:v>29235.398553673316</c:v>
                </c:pt>
                <c:pt idx="147">
                  <c:v>-85861.359167981078</c:v>
                </c:pt>
                <c:pt idx="148">
                  <c:v>-30390.477208261378</c:v>
                </c:pt>
                <c:pt idx="149">
                  <c:v>-14839.463663406554</c:v>
                </c:pt>
                <c:pt idx="150">
                  <c:v>29941.932706641528</c:v>
                </c:pt>
                <c:pt idx="151">
                  <c:v>56278.573468902759</c:v>
                </c:pt>
                <c:pt idx="152">
                  <c:v>155.13698795042001</c:v>
                </c:pt>
                <c:pt idx="153">
                  <c:v>-150549.92205423047</c:v>
                </c:pt>
                <c:pt idx="154">
                  <c:v>-14825.910985277267</c:v>
                </c:pt>
                <c:pt idx="155">
                  <c:v>-20438.198310511885</c:v>
                </c:pt>
                <c:pt idx="156">
                  <c:v>39498.728608974954</c:v>
                </c:pt>
                <c:pt idx="157">
                  <c:v>-61946.697835124098</c:v>
                </c:pt>
                <c:pt idx="158">
                  <c:v>-117417.47059674619</c:v>
                </c:pt>
                <c:pt idx="159">
                  <c:v>-78225.414353038534</c:v>
                </c:pt>
                <c:pt idx="160">
                  <c:v>-7800.0167484321864</c:v>
                </c:pt>
                <c:pt idx="161">
                  <c:v>-48980.101255854126</c:v>
                </c:pt>
                <c:pt idx="162">
                  <c:v>67111.74296789954</c:v>
                </c:pt>
                <c:pt idx="163">
                  <c:v>29308.305041975807</c:v>
                </c:pt>
                <c:pt idx="164">
                  <c:v>33688.365226746944</c:v>
                </c:pt>
                <c:pt idx="165">
                  <c:v>-20789.262040487491</c:v>
                </c:pt>
                <c:pt idx="166">
                  <c:v>-152712.9044753504</c:v>
                </c:pt>
                <c:pt idx="167">
                  <c:v>-99851.004792212625</c:v>
                </c:pt>
                <c:pt idx="168">
                  <c:v>-24235.263308216934</c:v>
                </c:pt>
                <c:pt idx="169">
                  <c:v>-38382.35565562555</c:v>
                </c:pt>
                <c:pt idx="170">
                  <c:v>-93987.028133309679</c:v>
                </c:pt>
                <c:pt idx="171">
                  <c:v>-13318.64992350887</c:v>
                </c:pt>
                <c:pt idx="172">
                  <c:v>-72234.947512731072</c:v>
                </c:pt>
                <c:pt idx="173">
                  <c:v>147867.70566457277</c:v>
                </c:pt>
                <c:pt idx="174">
                  <c:v>80825.539240964456</c:v>
                </c:pt>
                <c:pt idx="175">
                  <c:v>122080.88599680003</c:v>
                </c:pt>
                <c:pt idx="176">
                  <c:v>-43162.452676567482</c:v>
                </c:pt>
                <c:pt idx="177">
                  <c:v>-130104.00918666623</c:v>
                </c:pt>
                <c:pt idx="178">
                  <c:v>-60306.943193183979</c:v>
                </c:pt>
                <c:pt idx="179">
                  <c:v>12292.692962137866</c:v>
                </c:pt>
                <c:pt idx="180">
                  <c:v>5150.2018390935846</c:v>
                </c:pt>
                <c:pt idx="181">
                  <c:v>-110754.63373970776</c:v>
                </c:pt>
                <c:pt idx="182">
                  <c:v>28686.525136038312</c:v>
                </c:pt>
                <c:pt idx="183">
                  <c:v>-114897.10951918911</c:v>
                </c:pt>
                <c:pt idx="184">
                  <c:v>-52311.88290713582</c:v>
                </c:pt>
                <c:pt idx="185">
                  <c:v>69686.302609301521</c:v>
                </c:pt>
                <c:pt idx="186">
                  <c:v>-55736.472321061883</c:v>
                </c:pt>
                <c:pt idx="187">
                  <c:v>-90331.399445980322</c:v>
                </c:pt>
                <c:pt idx="188">
                  <c:v>-198654.47567582107</c:v>
                </c:pt>
                <c:pt idx="189">
                  <c:v>-138117.69671519962</c:v>
                </c:pt>
                <c:pt idx="190">
                  <c:v>-249592.34158981743</c:v>
                </c:pt>
                <c:pt idx="191">
                  <c:v>-68011.135078717722</c:v>
                </c:pt>
                <c:pt idx="192">
                  <c:v>-52716.726162676816</c:v>
                </c:pt>
                <c:pt idx="193">
                  <c:v>-35930.204738171655</c:v>
                </c:pt>
                <c:pt idx="194">
                  <c:v>94034.733006230323</c:v>
                </c:pt>
                <c:pt idx="195">
                  <c:v>-114835.77087200549</c:v>
                </c:pt>
                <c:pt idx="196">
                  <c:v>-92950.86871618859</c:v>
                </c:pt>
                <c:pt idx="197">
                  <c:v>38647.664935658569</c:v>
                </c:pt>
                <c:pt idx="198">
                  <c:v>-95026.168587415945</c:v>
                </c:pt>
                <c:pt idx="199">
                  <c:v>-164052.79072801815</c:v>
                </c:pt>
                <c:pt idx="200">
                  <c:v>-28570.309566240467</c:v>
                </c:pt>
                <c:pt idx="201">
                  <c:v>-20269.305000473512</c:v>
                </c:pt>
                <c:pt idx="202">
                  <c:v>-11732.791366716381</c:v>
                </c:pt>
                <c:pt idx="203">
                  <c:v>-81818.950437575462</c:v>
                </c:pt>
                <c:pt idx="204">
                  <c:v>23736.479250340955</c:v>
                </c:pt>
                <c:pt idx="205">
                  <c:v>23736.479250340955</c:v>
                </c:pt>
                <c:pt idx="206">
                  <c:v>-336797.56162086711</c:v>
                </c:pt>
                <c:pt idx="207">
                  <c:v>36763.991531230131</c:v>
                </c:pt>
                <c:pt idx="208">
                  <c:v>-17955.959401223226</c:v>
                </c:pt>
                <c:pt idx="209">
                  <c:v>96370.46838806232</c:v>
                </c:pt>
                <c:pt idx="210">
                  <c:v>-22479.243898282992</c:v>
                </c:pt>
                <c:pt idx="211">
                  <c:v>31169.697509005899</c:v>
                </c:pt>
                <c:pt idx="212">
                  <c:v>-107908.16024132678</c:v>
                </c:pt>
                <c:pt idx="213">
                  <c:v>-99008.515592286596</c:v>
                </c:pt>
                <c:pt idx="214">
                  <c:v>-20437.2058851076</c:v>
                </c:pt>
                <c:pt idx="215">
                  <c:v>33429.779945536604</c:v>
                </c:pt>
                <c:pt idx="216">
                  <c:v>-111945.40585777711</c:v>
                </c:pt>
                <c:pt idx="217">
                  <c:v>33054.594142222893</c:v>
                </c:pt>
                <c:pt idx="218">
                  <c:v>114148.07265202678</c:v>
                </c:pt>
                <c:pt idx="219">
                  <c:v>-12629.221870729118</c:v>
                </c:pt>
                <c:pt idx="220">
                  <c:v>-107431.35455888294</c:v>
                </c:pt>
                <c:pt idx="221">
                  <c:v>-37575.60965558677</c:v>
                </c:pt>
                <c:pt idx="222">
                  <c:v>-79308.599387925235</c:v>
                </c:pt>
                <c:pt idx="223">
                  <c:v>-1175.7863830679271</c:v>
                </c:pt>
                <c:pt idx="224">
                  <c:v>-107323.95838529989</c:v>
                </c:pt>
                <c:pt idx="225">
                  <c:v>-41169.684666936984</c:v>
                </c:pt>
                <c:pt idx="226">
                  <c:v>-3947.3791857827455</c:v>
                </c:pt>
                <c:pt idx="227">
                  <c:v>499.55494465731317</c:v>
                </c:pt>
                <c:pt idx="228">
                  <c:v>-1041.159178099595</c:v>
                </c:pt>
                <c:pt idx="229">
                  <c:v>-40396.089836438099</c:v>
                </c:pt>
                <c:pt idx="230">
                  <c:v>68268.817031333689</c:v>
                </c:pt>
                <c:pt idx="231">
                  <c:v>-136420.00240358058</c:v>
                </c:pt>
                <c:pt idx="232">
                  <c:v>186537.23807429778</c:v>
                </c:pt>
                <c:pt idx="233">
                  <c:v>-22823.576004392351</c:v>
                </c:pt>
                <c:pt idx="234">
                  <c:v>66173.001572415465</c:v>
                </c:pt>
                <c:pt idx="235">
                  <c:v>-942.8325502575608</c:v>
                </c:pt>
                <c:pt idx="236">
                  <c:v>-76944.012103187153</c:v>
                </c:pt>
                <c:pt idx="237">
                  <c:v>46977.211473206873</c:v>
                </c:pt>
                <c:pt idx="238">
                  <c:v>18818.728286756203</c:v>
                </c:pt>
                <c:pt idx="239">
                  <c:v>45625.257200576074</c:v>
                </c:pt>
                <c:pt idx="240">
                  <c:v>-23518.771750107873</c:v>
                </c:pt>
                <c:pt idx="241">
                  <c:v>-47424.915412725066</c:v>
                </c:pt>
                <c:pt idx="242">
                  <c:v>39876.674163794261</c:v>
                </c:pt>
                <c:pt idx="243">
                  <c:v>-69158.798109306721</c:v>
                </c:pt>
                <c:pt idx="244">
                  <c:v>115220.21561057935</c:v>
                </c:pt>
                <c:pt idx="245">
                  <c:v>131568.4640579113</c:v>
                </c:pt>
                <c:pt idx="246">
                  <c:v>-181456.08343986399</c:v>
                </c:pt>
                <c:pt idx="247">
                  <c:v>-7467.1125234592473</c:v>
                </c:pt>
                <c:pt idx="248">
                  <c:v>30587.995266265294</c:v>
                </c:pt>
                <c:pt idx="249">
                  <c:v>113284.99767748802</c:v>
                </c:pt>
                <c:pt idx="250">
                  <c:v>1218.2513930608984</c:v>
                </c:pt>
                <c:pt idx="251">
                  <c:v>-31805.961636950145</c:v>
                </c:pt>
                <c:pt idx="252">
                  <c:v>-7860.5879235982429</c:v>
                </c:pt>
                <c:pt idx="253">
                  <c:v>46480.24720638711</c:v>
                </c:pt>
                <c:pt idx="254">
                  <c:v>-20481.095708416658</c:v>
                </c:pt>
                <c:pt idx="255">
                  <c:v>-37815.813346004346</c:v>
                </c:pt>
                <c:pt idx="256">
                  <c:v>192547.96001217602</c:v>
                </c:pt>
                <c:pt idx="257">
                  <c:v>97749.16302419873</c:v>
                </c:pt>
                <c:pt idx="258">
                  <c:v>-9609.9015634346288</c:v>
                </c:pt>
                <c:pt idx="259">
                  <c:v>-95957.521567114512</c:v>
                </c:pt>
                <c:pt idx="260">
                  <c:v>-30957.521567114512</c:v>
                </c:pt>
                <c:pt idx="261">
                  <c:v>13209.542099627666</c:v>
                </c:pt>
                <c:pt idx="262">
                  <c:v>-66841.216827149969</c:v>
                </c:pt>
                <c:pt idx="263">
                  <c:v>-34595.107574582915</c:v>
                </c:pt>
                <c:pt idx="264">
                  <c:v>-13319.591916715726</c:v>
                </c:pt>
                <c:pt idx="265">
                  <c:v>-104210.8547392867</c:v>
                </c:pt>
                <c:pt idx="266">
                  <c:v>36808.710594111588</c:v>
                </c:pt>
                <c:pt idx="267">
                  <c:v>-60767.866177730612</c:v>
                </c:pt>
                <c:pt idx="268">
                  <c:v>-40900.505863405997</c:v>
                </c:pt>
                <c:pt idx="269">
                  <c:v>22345.651848345035</c:v>
                </c:pt>
                <c:pt idx="270">
                  <c:v>19659.759832933429</c:v>
                </c:pt>
                <c:pt idx="271">
                  <c:v>-85509.056968015851</c:v>
                </c:pt>
                <c:pt idx="272">
                  <c:v>-32592.235316089122</c:v>
                </c:pt>
                <c:pt idx="273">
                  <c:v>-55011.812238847371</c:v>
                </c:pt>
                <c:pt idx="274">
                  <c:v>-45278.951497048023</c:v>
                </c:pt>
                <c:pt idx="275">
                  <c:v>94082.468004991533</c:v>
                </c:pt>
                <c:pt idx="276">
                  <c:v>-97536.142249816563</c:v>
                </c:pt>
                <c:pt idx="277">
                  <c:v>-40928.015980853816</c:v>
                </c:pt>
                <c:pt idx="278">
                  <c:v>-72565.501763879438</c:v>
                </c:pt>
                <c:pt idx="279">
                  <c:v>144338.270373306</c:v>
                </c:pt>
                <c:pt idx="280">
                  <c:v>-16627.056265933556</c:v>
                </c:pt>
                <c:pt idx="281">
                  <c:v>-95397.996986315353</c:v>
                </c:pt>
                <c:pt idx="282">
                  <c:v>55291.557024222333</c:v>
                </c:pt>
                <c:pt idx="283">
                  <c:v>649533.29796610866</c:v>
                </c:pt>
                <c:pt idx="284">
                  <c:v>-61019.934727326385</c:v>
                </c:pt>
                <c:pt idx="285">
                  <c:v>-187776.95294979529</c:v>
                </c:pt>
                <c:pt idx="286">
                  <c:v>21796.020761319902</c:v>
                </c:pt>
                <c:pt idx="287">
                  <c:v>265043.90896971361</c:v>
                </c:pt>
                <c:pt idx="288">
                  <c:v>21545.634878759622</c:v>
                </c:pt>
                <c:pt idx="289">
                  <c:v>-40597.373367267195</c:v>
                </c:pt>
                <c:pt idx="290">
                  <c:v>185481.32220863015</c:v>
                </c:pt>
                <c:pt idx="291">
                  <c:v>-250937.10871222336</c:v>
                </c:pt>
                <c:pt idx="292">
                  <c:v>-150980.24382293283</c:v>
                </c:pt>
                <c:pt idx="293">
                  <c:v>27459.28119946667</c:v>
                </c:pt>
                <c:pt idx="294">
                  <c:v>338289.09914510546</c:v>
                </c:pt>
                <c:pt idx="295">
                  <c:v>29765.367270318267</c:v>
                </c:pt>
                <c:pt idx="296">
                  <c:v>585457.47956232936</c:v>
                </c:pt>
                <c:pt idx="297">
                  <c:v>563491.84360613651</c:v>
                </c:pt>
                <c:pt idx="298">
                  <c:v>-125489.71806556557</c:v>
                </c:pt>
                <c:pt idx="299">
                  <c:v>-62231.328699378762</c:v>
                </c:pt>
                <c:pt idx="300">
                  <c:v>-126060.31870484771</c:v>
                </c:pt>
                <c:pt idx="301">
                  <c:v>-112339.01866187854</c:v>
                </c:pt>
                <c:pt idx="302">
                  <c:v>36794.042851048289</c:v>
                </c:pt>
                <c:pt idx="303">
                  <c:v>128560.57107950712</c:v>
                </c:pt>
                <c:pt idx="304">
                  <c:v>-54197.74360683409</c:v>
                </c:pt>
                <c:pt idx="305">
                  <c:v>-169091.99505848589</c:v>
                </c:pt>
                <c:pt idx="306">
                  <c:v>169783.55195399118</c:v>
                </c:pt>
                <c:pt idx="307">
                  <c:v>136133.97873626836</c:v>
                </c:pt>
                <c:pt idx="308">
                  <c:v>-62974.896006209543</c:v>
                </c:pt>
                <c:pt idx="309">
                  <c:v>-140713.83478042856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B-4449-A554-5192BCA2B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461528"/>
        <c:axId val="832458784"/>
      </c:scatterChart>
      <c:valAx>
        <c:axId val="832461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458784"/>
        <c:crosses val="autoZero"/>
        <c:crossBetween val="midCat"/>
      </c:valAx>
      <c:valAx>
        <c:axId val="832458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2461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SQFT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 PRICE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MX!$B$19:$B$328</c:f>
              <c:numCache>
                <c:formatCode>General</c:formatCode>
                <c:ptCount val="310"/>
                <c:pt idx="0">
                  <c:v>2462</c:v>
                </c:pt>
                <c:pt idx="1">
                  <c:v>1073</c:v>
                </c:pt>
                <c:pt idx="2">
                  <c:v>1792</c:v>
                </c:pt>
                <c:pt idx="3">
                  <c:v>688</c:v>
                </c:pt>
                <c:pt idx="4">
                  <c:v>1065</c:v>
                </c:pt>
                <c:pt idx="5">
                  <c:v>1042</c:v>
                </c:pt>
                <c:pt idx="6">
                  <c:v>910</c:v>
                </c:pt>
                <c:pt idx="7">
                  <c:v>1665</c:v>
                </c:pt>
                <c:pt idx="8">
                  <c:v>832</c:v>
                </c:pt>
                <c:pt idx="9">
                  <c:v>781</c:v>
                </c:pt>
                <c:pt idx="10">
                  <c:v>1464</c:v>
                </c:pt>
                <c:pt idx="11">
                  <c:v>1219</c:v>
                </c:pt>
                <c:pt idx="12">
                  <c:v>1576</c:v>
                </c:pt>
                <c:pt idx="13">
                  <c:v>1370</c:v>
                </c:pt>
                <c:pt idx="14">
                  <c:v>1638</c:v>
                </c:pt>
                <c:pt idx="15">
                  <c:v>768</c:v>
                </c:pt>
                <c:pt idx="16">
                  <c:v>910</c:v>
                </c:pt>
                <c:pt idx="17">
                  <c:v>792</c:v>
                </c:pt>
                <c:pt idx="18">
                  <c:v>1085</c:v>
                </c:pt>
                <c:pt idx="19">
                  <c:v>1000</c:v>
                </c:pt>
                <c:pt idx="20">
                  <c:v>1092</c:v>
                </c:pt>
                <c:pt idx="21">
                  <c:v>1261</c:v>
                </c:pt>
                <c:pt idx="22">
                  <c:v>1017</c:v>
                </c:pt>
                <c:pt idx="23">
                  <c:v>1828</c:v>
                </c:pt>
                <c:pt idx="24">
                  <c:v>1460</c:v>
                </c:pt>
                <c:pt idx="25">
                  <c:v>768</c:v>
                </c:pt>
                <c:pt idx="26">
                  <c:v>989</c:v>
                </c:pt>
                <c:pt idx="27">
                  <c:v>864</c:v>
                </c:pt>
                <c:pt idx="28">
                  <c:v>980</c:v>
                </c:pt>
                <c:pt idx="29">
                  <c:v>1066</c:v>
                </c:pt>
                <c:pt idx="30">
                  <c:v>864</c:v>
                </c:pt>
                <c:pt idx="31">
                  <c:v>1020</c:v>
                </c:pt>
                <c:pt idx="32">
                  <c:v>1102</c:v>
                </c:pt>
                <c:pt idx="33">
                  <c:v>1540</c:v>
                </c:pt>
                <c:pt idx="34">
                  <c:v>1400</c:v>
                </c:pt>
                <c:pt idx="35">
                  <c:v>1100</c:v>
                </c:pt>
                <c:pt idx="36">
                  <c:v>971</c:v>
                </c:pt>
                <c:pt idx="37">
                  <c:v>1030</c:v>
                </c:pt>
                <c:pt idx="38">
                  <c:v>1050</c:v>
                </c:pt>
                <c:pt idx="39">
                  <c:v>1070</c:v>
                </c:pt>
                <c:pt idx="40">
                  <c:v>864</c:v>
                </c:pt>
                <c:pt idx="41">
                  <c:v>1688</c:v>
                </c:pt>
                <c:pt idx="42">
                  <c:v>978</c:v>
                </c:pt>
                <c:pt idx="43">
                  <c:v>1102</c:v>
                </c:pt>
                <c:pt idx="44">
                  <c:v>768</c:v>
                </c:pt>
                <c:pt idx="45">
                  <c:v>1085</c:v>
                </c:pt>
                <c:pt idx="46">
                  <c:v>1110</c:v>
                </c:pt>
                <c:pt idx="47">
                  <c:v>1365</c:v>
                </c:pt>
                <c:pt idx="48">
                  <c:v>988</c:v>
                </c:pt>
                <c:pt idx="49">
                  <c:v>1000</c:v>
                </c:pt>
                <c:pt idx="50">
                  <c:v>768</c:v>
                </c:pt>
                <c:pt idx="51">
                  <c:v>864</c:v>
                </c:pt>
                <c:pt idx="52">
                  <c:v>1040</c:v>
                </c:pt>
                <c:pt idx="53">
                  <c:v>830</c:v>
                </c:pt>
                <c:pt idx="54">
                  <c:v>1074</c:v>
                </c:pt>
                <c:pt idx="55">
                  <c:v>1100</c:v>
                </c:pt>
                <c:pt idx="56">
                  <c:v>1120</c:v>
                </c:pt>
                <c:pt idx="57">
                  <c:v>1780</c:v>
                </c:pt>
                <c:pt idx="58">
                  <c:v>1000</c:v>
                </c:pt>
                <c:pt idx="59">
                  <c:v>1370</c:v>
                </c:pt>
                <c:pt idx="60">
                  <c:v>864</c:v>
                </c:pt>
                <c:pt idx="61">
                  <c:v>936</c:v>
                </c:pt>
                <c:pt idx="62">
                  <c:v>1314</c:v>
                </c:pt>
                <c:pt idx="63">
                  <c:v>1622</c:v>
                </c:pt>
                <c:pt idx="64">
                  <c:v>1230</c:v>
                </c:pt>
                <c:pt idx="65">
                  <c:v>2968</c:v>
                </c:pt>
                <c:pt idx="66">
                  <c:v>848</c:v>
                </c:pt>
                <c:pt idx="67">
                  <c:v>1653</c:v>
                </c:pt>
                <c:pt idx="68">
                  <c:v>1136</c:v>
                </c:pt>
                <c:pt idx="69">
                  <c:v>1323</c:v>
                </c:pt>
                <c:pt idx="70">
                  <c:v>1213</c:v>
                </c:pt>
                <c:pt idx="71">
                  <c:v>912</c:v>
                </c:pt>
                <c:pt idx="72">
                  <c:v>1008</c:v>
                </c:pt>
                <c:pt idx="73">
                  <c:v>1784</c:v>
                </c:pt>
                <c:pt idx="74">
                  <c:v>1784</c:v>
                </c:pt>
                <c:pt idx="75">
                  <c:v>3248</c:v>
                </c:pt>
                <c:pt idx="76">
                  <c:v>864</c:v>
                </c:pt>
                <c:pt idx="77">
                  <c:v>960</c:v>
                </c:pt>
                <c:pt idx="78">
                  <c:v>1562</c:v>
                </c:pt>
                <c:pt idx="79">
                  <c:v>1608</c:v>
                </c:pt>
                <c:pt idx="80">
                  <c:v>2687</c:v>
                </c:pt>
                <c:pt idx="81">
                  <c:v>1958</c:v>
                </c:pt>
                <c:pt idx="82">
                  <c:v>950</c:v>
                </c:pt>
                <c:pt idx="83">
                  <c:v>2178</c:v>
                </c:pt>
                <c:pt idx="84">
                  <c:v>2178</c:v>
                </c:pt>
                <c:pt idx="85">
                  <c:v>2200</c:v>
                </c:pt>
                <c:pt idx="86">
                  <c:v>2997</c:v>
                </c:pt>
                <c:pt idx="87">
                  <c:v>1212</c:v>
                </c:pt>
                <c:pt idx="88">
                  <c:v>1395</c:v>
                </c:pt>
                <c:pt idx="89">
                  <c:v>1872</c:v>
                </c:pt>
                <c:pt idx="90">
                  <c:v>1361</c:v>
                </c:pt>
                <c:pt idx="91">
                  <c:v>936</c:v>
                </c:pt>
                <c:pt idx="92">
                  <c:v>2098</c:v>
                </c:pt>
                <c:pt idx="93">
                  <c:v>1908</c:v>
                </c:pt>
                <c:pt idx="94">
                  <c:v>845</c:v>
                </c:pt>
                <c:pt idx="95">
                  <c:v>1102</c:v>
                </c:pt>
                <c:pt idx="96">
                  <c:v>1400</c:v>
                </c:pt>
                <c:pt idx="97">
                  <c:v>1674</c:v>
                </c:pt>
                <c:pt idx="98">
                  <c:v>949</c:v>
                </c:pt>
                <c:pt idx="99">
                  <c:v>1216</c:v>
                </c:pt>
                <c:pt idx="100">
                  <c:v>1234</c:v>
                </c:pt>
                <c:pt idx="101">
                  <c:v>1536</c:v>
                </c:pt>
                <c:pt idx="102">
                  <c:v>1832</c:v>
                </c:pt>
                <c:pt idx="103">
                  <c:v>2024</c:v>
                </c:pt>
                <c:pt idx="104">
                  <c:v>4250</c:v>
                </c:pt>
                <c:pt idx="105">
                  <c:v>4250</c:v>
                </c:pt>
                <c:pt idx="106">
                  <c:v>1300</c:v>
                </c:pt>
                <c:pt idx="107">
                  <c:v>2056</c:v>
                </c:pt>
                <c:pt idx="108">
                  <c:v>1469</c:v>
                </c:pt>
                <c:pt idx="109">
                  <c:v>2142</c:v>
                </c:pt>
                <c:pt idx="110">
                  <c:v>1196</c:v>
                </c:pt>
                <c:pt idx="111">
                  <c:v>780</c:v>
                </c:pt>
                <c:pt idx="112">
                  <c:v>1128</c:v>
                </c:pt>
                <c:pt idx="113">
                  <c:v>1304</c:v>
                </c:pt>
                <c:pt idx="114">
                  <c:v>1462</c:v>
                </c:pt>
                <c:pt idx="115">
                  <c:v>1338</c:v>
                </c:pt>
                <c:pt idx="116">
                  <c:v>1526</c:v>
                </c:pt>
                <c:pt idx="117">
                  <c:v>2090</c:v>
                </c:pt>
                <c:pt idx="118">
                  <c:v>2390</c:v>
                </c:pt>
                <c:pt idx="119">
                  <c:v>2792</c:v>
                </c:pt>
                <c:pt idx="120">
                  <c:v>2878</c:v>
                </c:pt>
                <c:pt idx="121">
                  <c:v>3186</c:v>
                </c:pt>
                <c:pt idx="122">
                  <c:v>3779</c:v>
                </c:pt>
                <c:pt idx="123">
                  <c:v>2673</c:v>
                </c:pt>
                <c:pt idx="124">
                  <c:v>2736</c:v>
                </c:pt>
                <c:pt idx="125">
                  <c:v>2712</c:v>
                </c:pt>
                <c:pt idx="126">
                  <c:v>3172</c:v>
                </c:pt>
                <c:pt idx="127">
                  <c:v>4534</c:v>
                </c:pt>
                <c:pt idx="128">
                  <c:v>908</c:v>
                </c:pt>
                <c:pt idx="129">
                  <c:v>915</c:v>
                </c:pt>
                <c:pt idx="130">
                  <c:v>2133</c:v>
                </c:pt>
                <c:pt idx="131">
                  <c:v>2261</c:v>
                </c:pt>
                <c:pt idx="132">
                  <c:v>1932</c:v>
                </c:pt>
                <c:pt idx="133">
                  <c:v>3635</c:v>
                </c:pt>
                <c:pt idx="134">
                  <c:v>1164</c:v>
                </c:pt>
                <c:pt idx="135">
                  <c:v>2196</c:v>
                </c:pt>
                <c:pt idx="136">
                  <c:v>2250</c:v>
                </c:pt>
                <c:pt idx="137">
                  <c:v>2365</c:v>
                </c:pt>
                <c:pt idx="138">
                  <c:v>3316</c:v>
                </c:pt>
                <c:pt idx="139">
                  <c:v>1987</c:v>
                </c:pt>
                <c:pt idx="140">
                  <c:v>2042</c:v>
                </c:pt>
                <c:pt idx="141">
                  <c:v>2964</c:v>
                </c:pt>
                <c:pt idx="142">
                  <c:v>1836</c:v>
                </c:pt>
                <c:pt idx="143">
                  <c:v>864</c:v>
                </c:pt>
                <c:pt idx="144">
                  <c:v>2618</c:v>
                </c:pt>
                <c:pt idx="145">
                  <c:v>3391</c:v>
                </c:pt>
                <c:pt idx="146">
                  <c:v>925</c:v>
                </c:pt>
                <c:pt idx="147">
                  <c:v>2864</c:v>
                </c:pt>
                <c:pt idx="148">
                  <c:v>2457</c:v>
                </c:pt>
                <c:pt idx="149">
                  <c:v>2410</c:v>
                </c:pt>
                <c:pt idx="150">
                  <c:v>1259</c:v>
                </c:pt>
                <c:pt idx="151">
                  <c:v>1756</c:v>
                </c:pt>
                <c:pt idx="152">
                  <c:v>1846</c:v>
                </c:pt>
                <c:pt idx="153">
                  <c:v>2828</c:v>
                </c:pt>
                <c:pt idx="154">
                  <c:v>3158</c:v>
                </c:pt>
                <c:pt idx="155">
                  <c:v>3498</c:v>
                </c:pt>
                <c:pt idx="156">
                  <c:v>2735</c:v>
                </c:pt>
                <c:pt idx="157">
                  <c:v>1311</c:v>
                </c:pt>
                <c:pt idx="158">
                  <c:v>2534</c:v>
                </c:pt>
                <c:pt idx="159">
                  <c:v>2466</c:v>
                </c:pt>
                <c:pt idx="160">
                  <c:v>2279</c:v>
                </c:pt>
                <c:pt idx="161">
                  <c:v>2379</c:v>
                </c:pt>
                <c:pt idx="162">
                  <c:v>2800</c:v>
                </c:pt>
                <c:pt idx="163">
                  <c:v>1640</c:v>
                </c:pt>
                <c:pt idx="164">
                  <c:v>1832</c:v>
                </c:pt>
                <c:pt idx="165">
                  <c:v>3108</c:v>
                </c:pt>
                <c:pt idx="166">
                  <c:v>2872</c:v>
                </c:pt>
                <c:pt idx="167">
                  <c:v>2154</c:v>
                </c:pt>
                <c:pt idx="168">
                  <c:v>2683</c:v>
                </c:pt>
                <c:pt idx="169">
                  <c:v>1647</c:v>
                </c:pt>
                <c:pt idx="170">
                  <c:v>2278</c:v>
                </c:pt>
                <c:pt idx="171">
                  <c:v>2834</c:v>
                </c:pt>
                <c:pt idx="172">
                  <c:v>2538</c:v>
                </c:pt>
                <c:pt idx="173">
                  <c:v>840</c:v>
                </c:pt>
                <c:pt idx="174">
                  <c:v>2072</c:v>
                </c:pt>
                <c:pt idx="175">
                  <c:v>2430</c:v>
                </c:pt>
                <c:pt idx="176">
                  <c:v>2666</c:v>
                </c:pt>
                <c:pt idx="177">
                  <c:v>3585</c:v>
                </c:pt>
                <c:pt idx="178">
                  <c:v>2535</c:v>
                </c:pt>
                <c:pt idx="179">
                  <c:v>2234</c:v>
                </c:pt>
                <c:pt idx="180">
                  <c:v>2544</c:v>
                </c:pt>
                <c:pt idx="181">
                  <c:v>2953</c:v>
                </c:pt>
                <c:pt idx="182">
                  <c:v>3180</c:v>
                </c:pt>
                <c:pt idx="183">
                  <c:v>4226</c:v>
                </c:pt>
                <c:pt idx="184">
                  <c:v>1794</c:v>
                </c:pt>
                <c:pt idx="185">
                  <c:v>2242</c:v>
                </c:pt>
                <c:pt idx="186">
                  <c:v>2449</c:v>
                </c:pt>
                <c:pt idx="187">
                  <c:v>2908</c:v>
                </c:pt>
                <c:pt idx="188">
                  <c:v>3317</c:v>
                </c:pt>
                <c:pt idx="189">
                  <c:v>3390</c:v>
                </c:pt>
                <c:pt idx="190">
                  <c:v>3810</c:v>
                </c:pt>
                <c:pt idx="191">
                  <c:v>3057</c:v>
                </c:pt>
                <c:pt idx="192">
                  <c:v>2658</c:v>
                </c:pt>
                <c:pt idx="193">
                  <c:v>3282</c:v>
                </c:pt>
                <c:pt idx="194">
                  <c:v>3829</c:v>
                </c:pt>
                <c:pt idx="195">
                  <c:v>3272</c:v>
                </c:pt>
                <c:pt idx="196">
                  <c:v>3208</c:v>
                </c:pt>
                <c:pt idx="197">
                  <c:v>2283</c:v>
                </c:pt>
                <c:pt idx="198">
                  <c:v>2796</c:v>
                </c:pt>
                <c:pt idx="199">
                  <c:v>2846</c:v>
                </c:pt>
                <c:pt idx="200">
                  <c:v>1330</c:v>
                </c:pt>
                <c:pt idx="201">
                  <c:v>2538</c:v>
                </c:pt>
                <c:pt idx="202">
                  <c:v>2664</c:v>
                </c:pt>
                <c:pt idx="203">
                  <c:v>2722</c:v>
                </c:pt>
                <c:pt idx="204">
                  <c:v>4309</c:v>
                </c:pt>
                <c:pt idx="205">
                  <c:v>4309</c:v>
                </c:pt>
                <c:pt idx="206">
                  <c:v>6709</c:v>
                </c:pt>
                <c:pt idx="207">
                  <c:v>1244</c:v>
                </c:pt>
                <c:pt idx="208">
                  <c:v>2488</c:v>
                </c:pt>
                <c:pt idx="209">
                  <c:v>2512</c:v>
                </c:pt>
                <c:pt idx="210">
                  <c:v>3852</c:v>
                </c:pt>
                <c:pt idx="211">
                  <c:v>4158</c:v>
                </c:pt>
                <c:pt idx="212">
                  <c:v>5173</c:v>
                </c:pt>
                <c:pt idx="213">
                  <c:v>2165</c:v>
                </c:pt>
                <c:pt idx="214">
                  <c:v>1505</c:v>
                </c:pt>
                <c:pt idx="215">
                  <c:v>1652</c:v>
                </c:pt>
                <c:pt idx="216">
                  <c:v>2784</c:v>
                </c:pt>
                <c:pt idx="217">
                  <c:v>2784</c:v>
                </c:pt>
                <c:pt idx="218">
                  <c:v>3888</c:v>
                </c:pt>
                <c:pt idx="219">
                  <c:v>3085</c:v>
                </c:pt>
                <c:pt idx="220">
                  <c:v>2250</c:v>
                </c:pt>
                <c:pt idx="221">
                  <c:v>2754</c:v>
                </c:pt>
                <c:pt idx="222">
                  <c:v>1998</c:v>
                </c:pt>
                <c:pt idx="223">
                  <c:v>1318</c:v>
                </c:pt>
                <c:pt idx="224">
                  <c:v>2907</c:v>
                </c:pt>
                <c:pt idx="225">
                  <c:v>2950</c:v>
                </c:pt>
                <c:pt idx="226">
                  <c:v>1608</c:v>
                </c:pt>
                <c:pt idx="227">
                  <c:v>1701</c:v>
                </c:pt>
                <c:pt idx="228">
                  <c:v>2190</c:v>
                </c:pt>
                <c:pt idx="229">
                  <c:v>1436</c:v>
                </c:pt>
                <c:pt idx="230">
                  <c:v>2990</c:v>
                </c:pt>
                <c:pt idx="231">
                  <c:v>3428</c:v>
                </c:pt>
                <c:pt idx="232">
                  <c:v>3747</c:v>
                </c:pt>
                <c:pt idx="233">
                  <c:v>3509</c:v>
                </c:pt>
                <c:pt idx="234">
                  <c:v>3796</c:v>
                </c:pt>
                <c:pt idx="235">
                  <c:v>1774</c:v>
                </c:pt>
                <c:pt idx="236">
                  <c:v>1944</c:v>
                </c:pt>
                <c:pt idx="237">
                  <c:v>2283</c:v>
                </c:pt>
                <c:pt idx="238">
                  <c:v>4110</c:v>
                </c:pt>
                <c:pt idx="239">
                  <c:v>1134</c:v>
                </c:pt>
                <c:pt idx="240">
                  <c:v>2366</c:v>
                </c:pt>
                <c:pt idx="241">
                  <c:v>2536</c:v>
                </c:pt>
                <c:pt idx="242">
                  <c:v>2785</c:v>
                </c:pt>
                <c:pt idx="243">
                  <c:v>2818</c:v>
                </c:pt>
                <c:pt idx="244">
                  <c:v>3347</c:v>
                </c:pt>
                <c:pt idx="245">
                  <c:v>3348</c:v>
                </c:pt>
                <c:pt idx="246">
                  <c:v>5618</c:v>
                </c:pt>
                <c:pt idx="247">
                  <c:v>1842</c:v>
                </c:pt>
                <c:pt idx="248">
                  <c:v>1326</c:v>
                </c:pt>
                <c:pt idx="249">
                  <c:v>1800</c:v>
                </c:pt>
                <c:pt idx="250">
                  <c:v>3465</c:v>
                </c:pt>
                <c:pt idx="251">
                  <c:v>3310</c:v>
                </c:pt>
                <c:pt idx="252">
                  <c:v>2398</c:v>
                </c:pt>
                <c:pt idx="253">
                  <c:v>3352</c:v>
                </c:pt>
                <c:pt idx="254">
                  <c:v>2453</c:v>
                </c:pt>
                <c:pt idx="255">
                  <c:v>4451</c:v>
                </c:pt>
                <c:pt idx="256">
                  <c:v>1800</c:v>
                </c:pt>
                <c:pt idx="257">
                  <c:v>2400</c:v>
                </c:pt>
                <c:pt idx="258">
                  <c:v>3200</c:v>
                </c:pt>
                <c:pt idx="259">
                  <c:v>3282</c:v>
                </c:pt>
                <c:pt idx="260">
                  <c:v>3282</c:v>
                </c:pt>
                <c:pt idx="261">
                  <c:v>3800</c:v>
                </c:pt>
                <c:pt idx="262">
                  <c:v>2520</c:v>
                </c:pt>
                <c:pt idx="263">
                  <c:v>2144</c:v>
                </c:pt>
                <c:pt idx="264">
                  <c:v>2438</c:v>
                </c:pt>
                <c:pt idx="265">
                  <c:v>3044</c:v>
                </c:pt>
                <c:pt idx="266">
                  <c:v>3703</c:v>
                </c:pt>
                <c:pt idx="267">
                  <c:v>3110</c:v>
                </c:pt>
                <c:pt idx="268">
                  <c:v>4182</c:v>
                </c:pt>
                <c:pt idx="269">
                  <c:v>1451</c:v>
                </c:pt>
                <c:pt idx="270">
                  <c:v>2462</c:v>
                </c:pt>
                <c:pt idx="271">
                  <c:v>3084</c:v>
                </c:pt>
                <c:pt idx="272">
                  <c:v>2280</c:v>
                </c:pt>
                <c:pt idx="273">
                  <c:v>4254</c:v>
                </c:pt>
                <c:pt idx="274">
                  <c:v>2957</c:v>
                </c:pt>
                <c:pt idx="275">
                  <c:v>2770</c:v>
                </c:pt>
                <c:pt idx="276">
                  <c:v>2995</c:v>
                </c:pt>
                <c:pt idx="277">
                  <c:v>2427</c:v>
                </c:pt>
                <c:pt idx="278">
                  <c:v>2578</c:v>
                </c:pt>
                <c:pt idx="279">
                  <c:v>4600</c:v>
                </c:pt>
                <c:pt idx="280">
                  <c:v>2525</c:v>
                </c:pt>
                <c:pt idx="281">
                  <c:v>2608</c:v>
                </c:pt>
                <c:pt idx="282">
                  <c:v>2930</c:v>
                </c:pt>
                <c:pt idx="283">
                  <c:v>4576</c:v>
                </c:pt>
                <c:pt idx="284">
                  <c:v>2128</c:v>
                </c:pt>
                <c:pt idx="285">
                  <c:v>3086</c:v>
                </c:pt>
                <c:pt idx="286">
                  <c:v>3356</c:v>
                </c:pt>
                <c:pt idx="287">
                  <c:v>2848</c:v>
                </c:pt>
                <c:pt idx="288">
                  <c:v>864</c:v>
                </c:pt>
                <c:pt idx="289">
                  <c:v>2080</c:v>
                </c:pt>
                <c:pt idx="290">
                  <c:v>4102</c:v>
                </c:pt>
                <c:pt idx="291">
                  <c:v>4258</c:v>
                </c:pt>
                <c:pt idx="292">
                  <c:v>3200</c:v>
                </c:pt>
                <c:pt idx="293">
                  <c:v>3101</c:v>
                </c:pt>
                <c:pt idx="294">
                  <c:v>3617</c:v>
                </c:pt>
                <c:pt idx="295">
                  <c:v>1131</c:v>
                </c:pt>
                <c:pt idx="296">
                  <c:v>3800</c:v>
                </c:pt>
                <c:pt idx="297">
                  <c:v>6512</c:v>
                </c:pt>
                <c:pt idx="298">
                  <c:v>3272</c:v>
                </c:pt>
                <c:pt idx="299">
                  <c:v>3378</c:v>
                </c:pt>
                <c:pt idx="300">
                  <c:v>5248</c:v>
                </c:pt>
                <c:pt idx="301">
                  <c:v>3932</c:v>
                </c:pt>
                <c:pt idx="302">
                  <c:v>4298</c:v>
                </c:pt>
                <c:pt idx="303">
                  <c:v>2670</c:v>
                </c:pt>
                <c:pt idx="304">
                  <c:v>1472</c:v>
                </c:pt>
                <c:pt idx="305">
                  <c:v>2160</c:v>
                </c:pt>
                <c:pt idx="306">
                  <c:v>5316</c:v>
                </c:pt>
                <c:pt idx="307">
                  <c:v>5372</c:v>
                </c:pt>
                <c:pt idx="308">
                  <c:v>6014</c:v>
                </c:pt>
                <c:pt idx="309">
                  <c:v>2828</c:v>
                </c:pt>
              </c:numCache>
            </c:numRef>
          </c:xVal>
          <c:yVal>
            <c:numRef>
              <c:f>MX!$A$19:$A$328</c:f>
              <c:numCache>
                <c:formatCode>General</c:formatCode>
                <c:ptCount val="310"/>
                <c:pt idx="0">
                  <c:v>285000</c:v>
                </c:pt>
                <c:pt idx="1">
                  <c:v>149900</c:v>
                </c:pt>
                <c:pt idx="2">
                  <c:v>429900</c:v>
                </c:pt>
                <c:pt idx="3">
                  <c:v>49900</c:v>
                </c:pt>
                <c:pt idx="4">
                  <c:v>144900</c:v>
                </c:pt>
                <c:pt idx="5">
                  <c:v>79900</c:v>
                </c:pt>
                <c:pt idx="6">
                  <c:v>84900</c:v>
                </c:pt>
                <c:pt idx="7">
                  <c:v>127900</c:v>
                </c:pt>
                <c:pt idx="8">
                  <c:v>82500</c:v>
                </c:pt>
                <c:pt idx="9">
                  <c:v>77900</c:v>
                </c:pt>
                <c:pt idx="10">
                  <c:v>200000</c:v>
                </c:pt>
                <c:pt idx="11">
                  <c:v>38900</c:v>
                </c:pt>
                <c:pt idx="12">
                  <c:v>425000</c:v>
                </c:pt>
                <c:pt idx="13">
                  <c:v>109500</c:v>
                </c:pt>
                <c:pt idx="14">
                  <c:v>259900</c:v>
                </c:pt>
                <c:pt idx="15">
                  <c:v>124900</c:v>
                </c:pt>
                <c:pt idx="16">
                  <c:v>126500</c:v>
                </c:pt>
                <c:pt idx="17">
                  <c:v>109900</c:v>
                </c:pt>
                <c:pt idx="18">
                  <c:v>113000</c:v>
                </c:pt>
                <c:pt idx="19">
                  <c:v>92500</c:v>
                </c:pt>
                <c:pt idx="20">
                  <c:v>139000</c:v>
                </c:pt>
                <c:pt idx="21">
                  <c:v>114900</c:v>
                </c:pt>
                <c:pt idx="22">
                  <c:v>116900</c:v>
                </c:pt>
                <c:pt idx="23">
                  <c:v>125000</c:v>
                </c:pt>
                <c:pt idx="24">
                  <c:v>229989</c:v>
                </c:pt>
                <c:pt idx="25">
                  <c:v>94900</c:v>
                </c:pt>
                <c:pt idx="26">
                  <c:v>132900</c:v>
                </c:pt>
                <c:pt idx="27">
                  <c:v>124900</c:v>
                </c:pt>
                <c:pt idx="28">
                  <c:v>42000</c:v>
                </c:pt>
                <c:pt idx="29">
                  <c:v>109000</c:v>
                </c:pt>
                <c:pt idx="30">
                  <c:v>120000</c:v>
                </c:pt>
                <c:pt idx="31">
                  <c:v>139900</c:v>
                </c:pt>
                <c:pt idx="32">
                  <c:v>139900</c:v>
                </c:pt>
                <c:pt idx="33">
                  <c:v>82000</c:v>
                </c:pt>
                <c:pt idx="34">
                  <c:v>164900</c:v>
                </c:pt>
                <c:pt idx="35">
                  <c:v>136900</c:v>
                </c:pt>
                <c:pt idx="36">
                  <c:v>97500</c:v>
                </c:pt>
                <c:pt idx="37">
                  <c:v>159900</c:v>
                </c:pt>
                <c:pt idx="38">
                  <c:v>95500</c:v>
                </c:pt>
                <c:pt idx="39">
                  <c:v>99900</c:v>
                </c:pt>
                <c:pt idx="40">
                  <c:v>104900</c:v>
                </c:pt>
                <c:pt idx="41">
                  <c:v>205000</c:v>
                </c:pt>
                <c:pt idx="42">
                  <c:v>154900</c:v>
                </c:pt>
                <c:pt idx="43">
                  <c:v>143900</c:v>
                </c:pt>
                <c:pt idx="44">
                  <c:v>97000</c:v>
                </c:pt>
                <c:pt idx="45">
                  <c:v>142500</c:v>
                </c:pt>
                <c:pt idx="46">
                  <c:v>155000</c:v>
                </c:pt>
                <c:pt idx="47">
                  <c:v>147900</c:v>
                </c:pt>
                <c:pt idx="48">
                  <c:v>149475</c:v>
                </c:pt>
                <c:pt idx="49">
                  <c:v>129900</c:v>
                </c:pt>
                <c:pt idx="50">
                  <c:v>89000</c:v>
                </c:pt>
                <c:pt idx="51">
                  <c:v>125000</c:v>
                </c:pt>
                <c:pt idx="52">
                  <c:v>105000</c:v>
                </c:pt>
                <c:pt idx="53">
                  <c:v>46900</c:v>
                </c:pt>
                <c:pt idx="54">
                  <c:v>130000</c:v>
                </c:pt>
                <c:pt idx="55">
                  <c:v>124900</c:v>
                </c:pt>
                <c:pt idx="56">
                  <c:v>139700</c:v>
                </c:pt>
                <c:pt idx="57">
                  <c:v>85500</c:v>
                </c:pt>
                <c:pt idx="58">
                  <c:v>150000</c:v>
                </c:pt>
                <c:pt idx="59">
                  <c:v>134900</c:v>
                </c:pt>
                <c:pt idx="60">
                  <c:v>129900</c:v>
                </c:pt>
                <c:pt idx="61">
                  <c:v>124900</c:v>
                </c:pt>
                <c:pt idx="62">
                  <c:v>199900</c:v>
                </c:pt>
                <c:pt idx="63">
                  <c:v>229900</c:v>
                </c:pt>
                <c:pt idx="64">
                  <c:v>124900</c:v>
                </c:pt>
                <c:pt idx="65">
                  <c:v>649900</c:v>
                </c:pt>
                <c:pt idx="66">
                  <c:v>55900</c:v>
                </c:pt>
                <c:pt idx="67">
                  <c:v>49900</c:v>
                </c:pt>
                <c:pt idx="68">
                  <c:v>179900</c:v>
                </c:pt>
                <c:pt idx="69">
                  <c:v>214900</c:v>
                </c:pt>
                <c:pt idx="70">
                  <c:v>154900</c:v>
                </c:pt>
                <c:pt idx="71">
                  <c:v>131000</c:v>
                </c:pt>
                <c:pt idx="72">
                  <c:v>129900</c:v>
                </c:pt>
                <c:pt idx="73">
                  <c:v>997000</c:v>
                </c:pt>
                <c:pt idx="74">
                  <c:v>997000</c:v>
                </c:pt>
                <c:pt idx="75">
                  <c:v>599000</c:v>
                </c:pt>
                <c:pt idx="76">
                  <c:v>134900</c:v>
                </c:pt>
                <c:pt idx="77">
                  <c:v>149900</c:v>
                </c:pt>
                <c:pt idx="78">
                  <c:v>189900</c:v>
                </c:pt>
                <c:pt idx="79">
                  <c:v>219900</c:v>
                </c:pt>
                <c:pt idx="80">
                  <c:v>599900</c:v>
                </c:pt>
                <c:pt idx="81">
                  <c:v>279000</c:v>
                </c:pt>
                <c:pt idx="82">
                  <c:v>129900</c:v>
                </c:pt>
                <c:pt idx="83">
                  <c:v>635000</c:v>
                </c:pt>
                <c:pt idx="84">
                  <c:v>635000</c:v>
                </c:pt>
                <c:pt idx="85">
                  <c:v>279000</c:v>
                </c:pt>
                <c:pt idx="86">
                  <c:v>634900</c:v>
                </c:pt>
                <c:pt idx="87">
                  <c:v>139900</c:v>
                </c:pt>
                <c:pt idx="88">
                  <c:v>130000</c:v>
                </c:pt>
                <c:pt idx="89">
                  <c:v>284500</c:v>
                </c:pt>
                <c:pt idx="90">
                  <c:v>214500</c:v>
                </c:pt>
                <c:pt idx="91">
                  <c:v>84000</c:v>
                </c:pt>
                <c:pt idx="92">
                  <c:v>267000</c:v>
                </c:pt>
                <c:pt idx="93">
                  <c:v>329900</c:v>
                </c:pt>
                <c:pt idx="94">
                  <c:v>112500</c:v>
                </c:pt>
                <c:pt idx="95">
                  <c:v>159900</c:v>
                </c:pt>
                <c:pt idx="96">
                  <c:v>275000</c:v>
                </c:pt>
                <c:pt idx="97">
                  <c:v>175000</c:v>
                </c:pt>
                <c:pt idx="98">
                  <c:v>95000</c:v>
                </c:pt>
                <c:pt idx="99">
                  <c:v>139999</c:v>
                </c:pt>
                <c:pt idx="100">
                  <c:v>234900</c:v>
                </c:pt>
                <c:pt idx="101">
                  <c:v>254900</c:v>
                </c:pt>
                <c:pt idx="102">
                  <c:v>272000</c:v>
                </c:pt>
                <c:pt idx="103">
                  <c:v>244900</c:v>
                </c:pt>
                <c:pt idx="104">
                  <c:v>954000</c:v>
                </c:pt>
                <c:pt idx="105">
                  <c:v>954000</c:v>
                </c:pt>
                <c:pt idx="106">
                  <c:v>155000</c:v>
                </c:pt>
                <c:pt idx="107">
                  <c:v>298900</c:v>
                </c:pt>
                <c:pt idx="108">
                  <c:v>259900</c:v>
                </c:pt>
                <c:pt idx="109">
                  <c:v>283300</c:v>
                </c:pt>
                <c:pt idx="110">
                  <c:v>159900</c:v>
                </c:pt>
                <c:pt idx="111">
                  <c:v>56500</c:v>
                </c:pt>
                <c:pt idx="112">
                  <c:v>99000</c:v>
                </c:pt>
                <c:pt idx="113">
                  <c:v>239000</c:v>
                </c:pt>
                <c:pt idx="114">
                  <c:v>159900</c:v>
                </c:pt>
                <c:pt idx="115">
                  <c:v>225000</c:v>
                </c:pt>
                <c:pt idx="116">
                  <c:v>234900</c:v>
                </c:pt>
                <c:pt idx="117">
                  <c:v>354900</c:v>
                </c:pt>
                <c:pt idx="118">
                  <c:v>389900</c:v>
                </c:pt>
                <c:pt idx="119">
                  <c:v>520000</c:v>
                </c:pt>
                <c:pt idx="120">
                  <c:v>379000</c:v>
                </c:pt>
                <c:pt idx="121">
                  <c:v>510000</c:v>
                </c:pt>
                <c:pt idx="122">
                  <c:v>599900</c:v>
                </c:pt>
                <c:pt idx="123">
                  <c:v>379900</c:v>
                </c:pt>
                <c:pt idx="124">
                  <c:v>322000</c:v>
                </c:pt>
                <c:pt idx="125">
                  <c:v>405000</c:v>
                </c:pt>
                <c:pt idx="126">
                  <c:v>579900</c:v>
                </c:pt>
                <c:pt idx="127">
                  <c:v>575000</c:v>
                </c:pt>
                <c:pt idx="128">
                  <c:v>139900</c:v>
                </c:pt>
                <c:pt idx="129">
                  <c:v>129900</c:v>
                </c:pt>
                <c:pt idx="130">
                  <c:v>289900</c:v>
                </c:pt>
                <c:pt idx="131">
                  <c:v>339900</c:v>
                </c:pt>
                <c:pt idx="132">
                  <c:v>295000</c:v>
                </c:pt>
                <c:pt idx="133">
                  <c:v>845000</c:v>
                </c:pt>
                <c:pt idx="134">
                  <c:v>124900</c:v>
                </c:pt>
                <c:pt idx="135">
                  <c:v>314900</c:v>
                </c:pt>
                <c:pt idx="136">
                  <c:v>349900</c:v>
                </c:pt>
                <c:pt idx="137">
                  <c:v>349900</c:v>
                </c:pt>
                <c:pt idx="138">
                  <c:v>560000</c:v>
                </c:pt>
                <c:pt idx="139">
                  <c:v>284900</c:v>
                </c:pt>
                <c:pt idx="140">
                  <c:v>394444</c:v>
                </c:pt>
                <c:pt idx="141">
                  <c:v>439900</c:v>
                </c:pt>
                <c:pt idx="142">
                  <c:v>299900</c:v>
                </c:pt>
                <c:pt idx="143">
                  <c:v>142000</c:v>
                </c:pt>
                <c:pt idx="144">
                  <c:v>345000</c:v>
                </c:pt>
                <c:pt idx="145">
                  <c:v>440000</c:v>
                </c:pt>
                <c:pt idx="146">
                  <c:v>93000</c:v>
                </c:pt>
                <c:pt idx="147">
                  <c:v>409500</c:v>
                </c:pt>
                <c:pt idx="148">
                  <c:v>349500</c:v>
                </c:pt>
                <c:pt idx="149">
                  <c:v>387950</c:v>
                </c:pt>
                <c:pt idx="150">
                  <c:v>144900</c:v>
                </c:pt>
                <c:pt idx="151">
                  <c:v>276500</c:v>
                </c:pt>
                <c:pt idx="152">
                  <c:v>258000</c:v>
                </c:pt>
                <c:pt idx="153">
                  <c:v>339900</c:v>
                </c:pt>
                <c:pt idx="154">
                  <c:v>472000</c:v>
                </c:pt>
                <c:pt idx="155">
                  <c:v>518000</c:v>
                </c:pt>
                <c:pt idx="156">
                  <c:v>539885</c:v>
                </c:pt>
                <c:pt idx="157">
                  <c:v>114900</c:v>
                </c:pt>
                <c:pt idx="158">
                  <c:v>274900</c:v>
                </c:pt>
                <c:pt idx="159">
                  <c:v>279900</c:v>
                </c:pt>
                <c:pt idx="160">
                  <c:v>345900</c:v>
                </c:pt>
                <c:pt idx="161">
                  <c:v>319900</c:v>
                </c:pt>
                <c:pt idx="162">
                  <c:v>499900</c:v>
                </c:pt>
                <c:pt idx="163">
                  <c:v>310000</c:v>
                </c:pt>
                <c:pt idx="164">
                  <c:v>289900</c:v>
                </c:pt>
                <c:pt idx="165">
                  <c:v>459000</c:v>
                </c:pt>
                <c:pt idx="166">
                  <c:v>345000</c:v>
                </c:pt>
                <c:pt idx="167">
                  <c:v>265000</c:v>
                </c:pt>
                <c:pt idx="168">
                  <c:v>415000</c:v>
                </c:pt>
                <c:pt idx="169">
                  <c:v>189900</c:v>
                </c:pt>
                <c:pt idx="170">
                  <c:v>259900</c:v>
                </c:pt>
                <c:pt idx="171">
                  <c:v>425000</c:v>
                </c:pt>
                <c:pt idx="172">
                  <c:v>374900</c:v>
                </c:pt>
                <c:pt idx="173">
                  <c:v>229900</c:v>
                </c:pt>
                <c:pt idx="174">
                  <c:v>350000</c:v>
                </c:pt>
                <c:pt idx="175">
                  <c:v>469500</c:v>
                </c:pt>
                <c:pt idx="176">
                  <c:v>369900</c:v>
                </c:pt>
                <c:pt idx="177">
                  <c:v>529900</c:v>
                </c:pt>
                <c:pt idx="178">
                  <c:v>309000</c:v>
                </c:pt>
                <c:pt idx="179">
                  <c:v>359900</c:v>
                </c:pt>
                <c:pt idx="180">
                  <c:v>400000</c:v>
                </c:pt>
                <c:pt idx="181">
                  <c:v>399900</c:v>
                </c:pt>
                <c:pt idx="182">
                  <c:v>549900</c:v>
                </c:pt>
                <c:pt idx="183">
                  <c:v>589000</c:v>
                </c:pt>
                <c:pt idx="184">
                  <c:v>198900</c:v>
                </c:pt>
                <c:pt idx="185">
                  <c:v>419000</c:v>
                </c:pt>
                <c:pt idx="186">
                  <c:v>325000</c:v>
                </c:pt>
                <c:pt idx="187">
                  <c:v>389900</c:v>
                </c:pt>
                <c:pt idx="188">
                  <c:v>475000</c:v>
                </c:pt>
                <c:pt idx="189">
                  <c:v>469000</c:v>
                </c:pt>
                <c:pt idx="190">
                  <c:v>475000</c:v>
                </c:pt>
                <c:pt idx="191">
                  <c:v>434900</c:v>
                </c:pt>
                <c:pt idx="192">
                  <c:v>359900</c:v>
                </c:pt>
                <c:pt idx="193">
                  <c:v>579000</c:v>
                </c:pt>
                <c:pt idx="194">
                  <c:v>792000</c:v>
                </c:pt>
                <c:pt idx="195">
                  <c:v>474800</c:v>
                </c:pt>
                <c:pt idx="196">
                  <c:v>487000</c:v>
                </c:pt>
                <c:pt idx="197">
                  <c:v>394800</c:v>
                </c:pt>
                <c:pt idx="198">
                  <c:v>339000</c:v>
                </c:pt>
                <c:pt idx="199">
                  <c:v>385000</c:v>
                </c:pt>
                <c:pt idx="200">
                  <c:v>207000</c:v>
                </c:pt>
                <c:pt idx="201">
                  <c:v>374900</c:v>
                </c:pt>
                <c:pt idx="202">
                  <c:v>510000</c:v>
                </c:pt>
                <c:pt idx="203">
                  <c:v>395000</c:v>
                </c:pt>
                <c:pt idx="204">
                  <c:v>825000</c:v>
                </c:pt>
                <c:pt idx="205">
                  <c:v>825000</c:v>
                </c:pt>
                <c:pt idx="206">
                  <c:v>799000</c:v>
                </c:pt>
                <c:pt idx="207">
                  <c:v>182000</c:v>
                </c:pt>
                <c:pt idx="208">
                  <c:v>369900</c:v>
                </c:pt>
                <c:pt idx="209">
                  <c:v>487900</c:v>
                </c:pt>
                <c:pt idx="210">
                  <c:v>679900</c:v>
                </c:pt>
                <c:pt idx="211">
                  <c:v>780000</c:v>
                </c:pt>
                <c:pt idx="212">
                  <c:v>795000</c:v>
                </c:pt>
                <c:pt idx="213">
                  <c:v>240000</c:v>
                </c:pt>
                <c:pt idx="214">
                  <c:v>135000</c:v>
                </c:pt>
                <c:pt idx="215">
                  <c:v>264900</c:v>
                </c:pt>
                <c:pt idx="216">
                  <c:v>374900</c:v>
                </c:pt>
                <c:pt idx="217">
                  <c:v>519900</c:v>
                </c:pt>
                <c:pt idx="218">
                  <c:v>774500</c:v>
                </c:pt>
                <c:pt idx="219">
                  <c:v>520000</c:v>
                </c:pt>
                <c:pt idx="220">
                  <c:v>215000</c:v>
                </c:pt>
                <c:pt idx="221">
                  <c:v>444900</c:v>
                </c:pt>
                <c:pt idx="222">
                  <c:v>204900</c:v>
                </c:pt>
                <c:pt idx="223">
                  <c:v>179900</c:v>
                </c:pt>
                <c:pt idx="224">
                  <c:v>398500</c:v>
                </c:pt>
                <c:pt idx="225">
                  <c:v>524900</c:v>
                </c:pt>
                <c:pt idx="226">
                  <c:v>274900</c:v>
                </c:pt>
                <c:pt idx="227">
                  <c:v>239900</c:v>
                </c:pt>
                <c:pt idx="228">
                  <c:v>342500</c:v>
                </c:pt>
                <c:pt idx="229">
                  <c:v>135000</c:v>
                </c:pt>
                <c:pt idx="230">
                  <c:v>587000</c:v>
                </c:pt>
                <c:pt idx="231">
                  <c:v>424900</c:v>
                </c:pt>
                <c:pt idx="232">
                  <c:v>850000</c:v>
                </c:pt>
                <c:pt idx="233">
                  <c:v>575000</c:v>
                </c:pt>
                <c:pt idx="234">
                  <c:v>815000</c:v>
                </c:pt>
                <c:pt idx="235">
                  <c:v>250000</c:v>
                </c:pt>
                <c:pt idx="236">
                  <c:v>229900</c:v>
                </c:pt>
                <c:pt idx="237">
                  <c:v>459000</c:v>
                </c:pt>
                <c:pt idx="238">
                  <c:v>738000</c:v>
                </c:pt>
                <c:pt idx="239">
                  <c:v>200000</c:v>
                </c:pt>
                <c:pt idx="240">
                  <c:v>348000</c:v>
                </c:pt>
                <c:pt idx="241">
                  <c:v>349900</c:v>
                </c:pt>
                <c:pt idx="242">
                  <c:v>475000</c:v>
                </c:pt>
                <c:pt idx="243">
                  <c:v>425000</c:v>
                </c:pt>
                <c:pt idx="244">
                  <c:v>719500</c:v>
                </c:pt>
                <c:pt idx="245">
                  <c:v>759900</c:v>
                </c:pt>
                <c:pt idx="246">
                  <c:v>875000</c:v>
                </c:pt>
                <c:pt idx="247">
                  <c:v>285000</c:v>
                </c:pt>
                <c:pt idx="248">
                  <c:v>215000</c:v>
                </c:pt>
                <c:pt idx="249">
                  <c:v>399500</c:v>
                </c:pt>
                <c:pt idx="250">
                  <c:v>570000</c:v>
                </c:pt>
                <c:pt idx="251">
                  <c:v>537900</c:v>
                </c:pt>
                <c:pt idx="252">
                  <c:v>369900</c:v>
                </c:pt>
                <c:pt idx="253">
                  <c:v>599000</c:v>
                </c:pt>
                <c:pt idx="254">
                  <c:v>419500</c:v>
                </c:pt>
                <c:pt idx="255">
                  <c:v>789000</c:v>
                </c:pt>
                <c:pt idx="256">
                  <c:v>449990</c:v>
                </c:pt>
                <c:pt idx="257">
                  <c:v>499990</c:v>
                </c:pt>
                <c:pt idx="258">
                  <c:v>519990</c:v>
                </c:pt>
                <c:pt idx="259">
                  <c:v>469990</c:v>
                </c:pt>
                <c:pt idx="260">
                  <c:v>534990</c:v>
                </c:pt>
                <c:pt idx="261">
                  <c:v>609990</c:v>
                </c:pt>
                <c:pt idx="262">
                  <c:v>329900</c:v>
                </c:pt>
                <c:pt idx="263">
                  <c:v>329000</c:v>
                </c:pt>
                <c:pt idx="264">
                  <c:v>425000</c:v>
                </c:pt>
                <c:pt idx="265">
                  <c:v>450000</c:v>
                </c:pt>
                <c:pt idx="266">
                  <c:v>774900</c:v>
                </c:pt>
                <c:pt idx="267">
                  <c:v>479900</c:v>
                </c:pt>
                <c:pt idx="268">
                  <c:v>669000</c:v>
                </c:pt>
                <c:pt idx="269">
                  <c:v>205000</c:v>
                </c:pt>
                <c:pt idx="270">
                  <c:v>379900</c:v>
                </c:pt>
                <c:pt idx="271">
                  <c:v>399000</c:v>
                </c:pt>
                <c:pt idx="272">
                  <c:v>329900</c:v>
                </c:pt>
                <c:pt idx="273">
                  <c:v>799000</c:v>
                </c:pt>
                <c:pt idx="274">
                  <c:v>474900</c:v>
                </c:pt>
                <c:pt idx="275">
                  <c:v>639900</c:v>
                </c:pt>
                <c:pt idx="276">
                  <c:v>375000</c:v>
                </c:pt>
                <c:pt idx="277">
                  <c:v>369900</c:v>
                </c:pt>
                <c:pt idx="278">
                  <c:v>337900</c:v>
                </c:pt>
                <c:pt idx="279">
                  <c:v>999000</c:v>
                </c:pt>
                <c:pt idx="280">
                  <c:v>410000</c:v>
                </c:pt>
                <c:pt idx="281">
                  <c:v>375000</c:v>
                </c:pt>
                <c:pt idx="282">
                  <c:v>575000</c:v>
                </c:pt>
                <c:pt idx="283">
                  <c:v>1450000</c:v>
                </c:pt>
                <c:pt idx="284">
                  <c:v>362750</c:v>
                </c:pt>
                <c:pt idx="285">
                  <c:v>279900</c:v>
                </c:pt>
                <c:pt idx="286">
                  <c:v>609000</c:v>
                </c:pt>
                <c:pt idx="287">
                  <c:v>859900</c:v>
                </c:pt>
                <c:pt idx="288">
                  <c:v>150000</c:v>
                </c:pt>
                <c:pt idx="289">
                  <c:v>249900</c:v>
                </c:pt>
                <c:pt idx="290">
                  <c:v>975000</c:v>
                </c:pt>
                <c:pt idx="291">
                  <c:v>449000</c:v>
                </c:pt>
                <c:pt idx="292">
                  <c:v>419000</c:v>
                </c:pt>
                <c:pt idx="293">
                  <c:v>529000</c:v>
                </c:pt>
                <c:pt idx="294">
                  <c:v>925000</c:v>
                </c:pt>
                <c:pt idx="295">
                  <c:v>204900</c:v>
                </c:pt>
                <c:pt idx="296">
                  <c:v>1249900</c:v>
                </c:pt>
                <c:pt idx="297">
                  <c:v>1725000</c:v>
                </c:pt>
                <c:pt idx="298">
                  <c:v>519900</c:v>
                </c:pt>
                <c:pt idx="299">
                  <c:v>579900</c:v>
                </c:pt>
                <c:pt idx="300">
                  <c:v>800000</c:v>
                </c:pt>
                <c:pt idx="301">
                  <c:v>749900</c:v>
                </c:pt>
                <c:pt idx="302">
                  <c:v>849000</c:v>
                </c:pt>
                <c:pt idx="303">
                  <c:v>594900</c:v>
                </c:pt>
                <c:pt idx="304">
                  <c:v>275000</c:v>
                </c:pt>
                <c:pt idx="305">
                  <c:v>249900</c:v>
                </c:pt>
                <c:pt idx="306">
                  <c:v>1295000</c:v>
                </c:pt>
                <c:pt idx="307">
                  <c:v>1195000</c:v>
                </c:pt>
                <c:pt idx="308">
                  <c:v>1149000</c:v>
                </c:pt>
                <c:pt idx="309">
                  <c:v>549900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A-4E18-94D8-4B8A0A001042}"/>
            </c:ext>
          </c:extLst>
        </c:ser>
        <c:ser>
          <c:idx val="1"/>
          <c:order val="1"/>
          <c:tx>
            <c:v>Predicted LIST PRICE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129209402330245"/>
                  <c:y val="0.48284312597508389"/>
                </c:manualLayout>
              </c:layout>
              <c:numFmt formatCode="General" sourceLinked="0"/>
            </c:trendlineLbl>
          </c:trendline>
          <c:xVal>
            <c:numRef>
              <c:f>MX!$B$19:$B$328</c:f>
              <c:numCache>
                <c:formatCode>General</c:formatCode>
                <c:ptCount val="310"/>
                <c:pt idx="0">
                  <c:v>2462</c:v>
                </c:pt>
                <c:pt idx="1">
                  <c:v>1073</c:v>
                </c:pt>
                <c:pt idx="2">
                  <c:v>1792</c:v>
                </c:pt>
                <c:pt idx="3">
                  <c:v>688</c:v>
                </c:pt>
                <c:pt idx="4">
                  <c:v>1065</c:v>
                </c:pt>
                <c:pt idx="5">
                  <c:v>1042</c:v>
                </c:pt>
                <c:pt idx="6">
                  <c:v>910</c:v>
                </c:pt>
                <c:pt idx="7">
                  <c:v>1665</c:v>
                </c:pt>
                <c:pt idx="8">
                  <c:v>832</c:v>
                </c:pt>
                <c:pt idx="9">
                  <c:v>781</c:v>
                </c:pt>
                <c:pt idx="10">
                  <c:v>1464</c:v>
                </c:pt>
                <c:pt idx="11">
                  <c:v>1219</c:v>
                </c:pt>
                <c:pt idx="12">
                  <c:v>1576</c:v>
                </c:pt>
                <c:pt idx="13">
                  <c:v>1370</c:v>
                </c:pt>
                <c:pt idx="14">
                  <c:v>1638</c:v>
                </c:pt>
                <c:pt idx="15">
                  <c:v>768</c:v>
                </c:pt>
                <c:pt idx="16">
                  <c:v>910</c:v>
                </c:pt>
                <c:pt idx="17">
                  <c:v>792</c:v>
                </c:pt>
                <c:pt idx="18">
                  <c:v>1085</c:v>
                </c:pt>
                <c:pt idx="19">
                  <c:v>1000</c:v>
                </c:pt>
                <c:pt idx="20">
                  <c:v>1092</c:v>
                </c:pt>
                <c:pt idx="21">
                  <c:v>1261</c:v>
                </c:pt>
                <c:pt idx="22">
                  <c:v>1017</c:v>
                </c:pt>
                <c:pt idx="23">
                  <c:v>1828</c:v>
                </c:pt>
                <c:pt idx="24">
                  <c:v>1460</c:v>
                </c:pt>
                <c:pt idx="25">
                  <c:v>768</c:v>
                </c:pt>
                <c:pt idx="26">
                  <c:v>989</c:v>
                </c:pt>
                <c:pt idx="27">
                  <c:v>864</c:v>
                </c:pt>
                <c:pt idx="28">
                  <c:v>980</c:v>
                </c:pt>
                <c:pt idx="29">
                  <c:v>1066</c:v>
                </c:pt>
                <c:pt idx="30">
                  <c:v>864</c:v>
                </c:pt>
                <c:pt idx="31">
                  <c:v>1020</c:v>
                </c:pt>
                <c:pt idx="32">
                  <c:v>1102</c:v>
                </c:pt>
                <c:pt idx="33">
                  <c:v>1540</c:v>
                </c:pt>
                <c:pt idx="34">
                  <c:v>1400</c:v>
                </c:pt>
                <c:pt idx="35">
                  <c:v>1100</c:v>
                </c:pt>
                <c:pt idx="36">
                  <c:v>971</c:v>
                </c:pt>
                <c:pt idx="37">
                  <c:v>1030</c:v>
                </c:pt>
                <c:pt idx="38">
                  <c:v>1050</c:v>
                </c:pt>
                <c:pt idx="39">
                  <c:v>1070</c:v>
                </c:pt>
                <c:pt idx="40">
                  <c:v>864</c:v>
                </c:pt>
                <c:pt idx="41">
                  <c:v>1688</c:v>
                </c:pt>
                <c:pt idx="42">
                  <c:v>978</c:v>
                </c:pt>
                <c:pt idx="43">
                  <c:v>1102</c:v>
                </c:pt>
                <c:pt idx="44">
                  <c:v>768</c:v>
                </c:pt>
                <c:pt idx="45">
                  <c:v>1085</c:v>
                </c:pt>
                <c:pt idx="46">
                  <c:v>1110</c:v>
                </c:pt>
                <c:pt idx="47">
                  <c:v>1365</c:v>
                </c:pt>
                <c:pt idx="48">
                  <c:v>988</c:v>
                </c:pt>
                <c:pt idx="49">
                  <c:v>1000</c:v>
                </c:pt>
                <c:pt idx="50">
                  <c:v>768</c:v>
                </c:pt>
                <c:pt idx="51">
                  <c:v>864</c:v>
                </c:pt>
                <c:pt idx="52">
                  <c:v>1040</c:v>
                </c:pt>
                <c:pt idx="53">
                  <c:v>830</c:v>
                </c:pt>
                <c:pt idx="54">
                  <c:v>1074</c:v>
                </c:pt>
                <c:pt idx="55">
                  <c:v>1100</c:v>
                </c:pt>
                <c:pt idx="56">
                  <c:v>1120</c:v>
                </c:pt>
                <c:pt idx="57">
                  <c:v>1780</c:v>
                </c:pt>
                <c:pt idx="58">
                  <c:v>1000</c:v>
                </c:pt>
                <c:pt idx="59">
                  <c:v>1370</c:v>
                </c:pt>
                <c:pt idx="60">
                  <c:v>864</c:v>
                </c:pt>
                <c:pt idx="61">
                  <c:v>936</c:v>
                </c:pt>
                <c:pt idx="62">
                  <c:v>1314</c:v>
                </c:pt>
                <c:pt idx="63">
                  <c:v>1622</c:v>
                </c:pt>
                <c:pt idx="64">
                  <c:v>1230</c:v>
                </c:pt>
                <c:pt idx="65">
                  <c:v>2968</c:v>
                </c:pt>
                <c:pt idx="66">
                  <c:v>848</c:v>
                </c:pt>
                <c:pt idx="67">
                  <c:v>1653</c:v>
                </c:pt>
                <c:pt idx="68">
                  <c:v>1136</c:v>
                </c:pt>
                <c:pt idx="69">
                  <c:v>1323</c:v>
                </c:pt>
                <c:pt idx="70">
                  <c:v>1213</c:v>
                </c:pt>
                <c:pt idx="71">
                  <c:v>912</c:v>
                </c:pt>
                <c:pt idx="72">
                  <c:v>1008</c:v>
                </c:pt>
                <c:pt idx="73">
                  <c:v>1784</c:v>
                </c:pt>
                <c:pt idx="74">
                  <c:v>1784</c:v>
                </c:pt>
                <c:pt idx="75">
                  <c:v>3248</c:v>
                </c:pt>
                <c:pt idx="76">
                  <c:v>864</c:v>
                </c:pt>
                <c:pt idx="77">
                  <c:v>960</c:v>
                </c:pt>
                <c:pt idx="78">
                  <c:v>1562</c:v>
                </c:pt>
                <c:pt idx="79">
                  <c:v>1608</c:v>
                </c:pt>
                <c:pt idx="80">
                  <c:v>2687</c:v>
                </c:pt>
                <c:pt idx="81">
                  <c:v>1958</c:v>
                </c:pt>
                <c:pt idx="82">
                  <c:v>950</c:v>
                </c:pt>
                <c:pt idx="83">
                  <c:v>2178</c:v>
                </c:pt>
                <c:pt idx="84">
                  <c:v>2178</c:v>
                </c:pt>
                <c:pt idx="85">
                  <c:v>2200</c:v>
                </c:pt>
                <c:pt idx="86">
                  <c:v>2997</c:v>
                </c:pt>
                <c:pt idx="87">
                  <c:v>1212</c:v>
                </c:pt>
                <c:pt idx="88">
                  <c:v>1395</c:v>
                </c:pt>
                <c:pt idx="89">
                  <c:v>1872</c:v>
                </c:pt>
                <c:pt idx="90">
                  <c:v>1361</c:v>
                </c:pt>
                <c:pt idx="91">
                  <c:v>936</c:v>
                </c:pt>
                <c:pt idx="92">
                  <c:v>2098</c:v>
                </c:pt>
                <c:pt idx="93">
                  <c:v>1908</c:v>
                </c:pt>
                <c:pt idx="94">
                  <c:v>845</c:v>
                </c:pt>
                <c:pt idx="95">
                  <c:v>1102</c:v>
                </c:pt>
                <c:pt idx="96">
                  <c:v>1400</c:v>
                </c:pt>
                <c:pt idx="97">
                  <c:v>1674</c:v>
                </c:pt>
                <c:pt idx="98">
                  <c:v>949</c:v>
                </c:pt>
                <c:pt idx="99">
                  <c:v>1216</c:v>
                </c:pt>
                <c:pt idx="100">
                  <c:v>1234</c:v>
                </c:pt>
                <c:pt idx="101">
                  <c:v>1536</c:v>
                </c:pt>
                <c:pt idx="102">
                  <c:v>1832</c:v>
                </c:pt>
                <c:pt idx="103">
                  <c:v>2024</c:v>
                </c:pt>
                <c:pt idx="104">
                  <c:v>4250</c:v>
                </c:pt>
                <c:pt idx="105">
                  <c:v>4250</c:v>
                </c:pt>
                <c:pt idx="106">
                  <c:v>1300</c:v>
                </c:pt>
                <c:pt idx="107">
                  <c:v>2056</c:v>
                </c:pt>
                <c:pt idx="108">
                  <c:v>1469</c:v>
                </c:pt>
                <c:pt idx="109">
                  <c:v>2142</c:v>
                </c:pt>
                <c:pt idx="110">
                  <c:v>1196</c:v>
                </c:pt>
                <c:pt idx="111">
                  <c:v>780</c:v>
                </c:pt>
                <c:pt idx="112">
                  <c:v>1128</c:v>
                </c:pt>
                <c:pt idx="113">
                  <c:v>1304</c:v>
                </c:pt>
                <c:pt idx="114">
                  <c:v>1462</c:v>
                </c:pt>
                <c:pt idx="115">
                  <c:v>1338</c:v>
                </c:pt>
                <c:pt idx="116">
                  <c:v>1526</c:v>
                </c:pt>
                <c:pt idx="117">
                  <c:v>2090</c:v>
                </c:pt>
                <c:pt idx="118">
                  <c:v>2390</c:v>
                </c:pt>
                <c:pt idx="119">
                  <c:v>2792</c:v>
                </c:pt>
                <c:pt idx="120">
                  <c:v>2878</c:v>
                </c:pt>
                <c:pt idx="121">
                  <c:v>3186</c:v>
                </c:pt>
                <c:pt idx="122">
                  <c:v>3779</c:v>
                </c:pt>
                <c:pt idx="123">
                  <c:v>2673</c:v>
                </c:pt>
                <c:pt idx="124">
                  <c:v>2736</c:v>
                </c:pt>
                <c:pt idx="125">
                  <c:v>2712</c:v>
                </c:pt>
                <c:pt idx="126">
                  <c:v>3172</c:v>
                </c:pt>
                <c:pt idx="127">
                  <c:v>4534</c:v>
                </c:pt>
                <c:pt idx="128">
                  <c:v>908</c:v>
                </c:pt>
                <c:pt idx="129">
                  <c:v>915</c:v>
                </c:pt>
                <c:pt idx="130">
                  <c:v>2133</c:v>
                </c:pt>
                <c:pt idx="131">
                  <c:v>2261</c:v>
                </c:pt>
                <c:pt idx="132">
                  <c:v>1932</c:v>
                </c:pt>
                <c:pt idx="133">
                  <c:v>3635</c:v>
                </c:pt>
                <c:pt idx="134">
                  <c:v>1164</c:v>
                </c:pt>
                <c:pt idx="135">
                  <c:v>2196</c:v>
                </c:pt>
                <c:pt idx="136">
                  <c:v>2250</c:v>
                </c:pt>
                <c:pt idx="137">
                  <c:v>2365</c:v>
                </c:pt>
                <c:pt idx="138">
                  <c:v>3316</c:v>
                </c:pt>
                <c:pt idx="139">
                  <c:v>1987</c:v>
                </c:pt>
                <c:pt idx="140">
                  <c:v>2042</c:v>
                </c:pt>
                <c:pt idx="141">
                  <c:v>2964</c:v>
                </c:pt>
                <c:pt idx="142">
                  <c:v>1836</c:v>
                </c:pt>
                <c:pt idx="143">
                  <c:v>864</c:v>
                </c:pt>
                <c:pt idx="144">
                  <c:v>2618</c:v>
                </c:pt>
                <c:pt idx="145">
                  <c:v>3391</c:v>
                </c:pt>
                <c:pt idx="146">
                  <c:v>925</c:v>
                </c:pt>
                <c:pt idx="147">
                  <c:v>2864</c:v>
                </c:pt>
                <c:pt idx="148">
                  <c:v>2457</c:v>
                </c:pt>
                <c:pt idx="149">
                  <c:v>2410</c:v>
                </c:pt>
                <c:pt idx="150">
                  <c:v>1259</c:v>
                </c:pt>
                <c:pt idx="151">
                  <c:v>1756</c:v>
                </c:pt>
                <c:pt idx="152">
                  <c:v>1846</c:v>
                </c:pt>
                <c:pt idx="153">
                  <c:v>2828</c:v>
                </c:pt>
                <c:pt idx="154">
                  <c:v>3158</c:v>
                </c:pt>
                <c:pt idx="155">
                  <c:v>3498</c:v>
                </c:pt>
                <c:pt idx="156">
                  <c:v>2735</c:v>
                </c:pt>
                <c:pt idx="157">
                  <c:v>1311</c:v>
                </c:pt>
                <c:pt idx="158">
                  <c:v>2534</c:v>
                </c:pt>
                <c:pt idx="159">
                  <c:v>2466</c:v>
                </c:pt>
                <c:pt idx="160">
                  <c:v>2279</c:v>
                </c:pt>
                <c:pt idx="161">
                  <c:v>2379</c:v>
                </c:pt>
                <c:pt idx="162">
                  <c:v>2800</c:v>
                </c:pt>
                <c:pt idx="163">
                  <c:v>1640</c:v>
                </c:pt>
                <c:pt idx="164">
                  <c:v>1832</c:v>
                </c:pt>
                <c:pt idx="165">
                  <c:v>3108</c:v>
                </c:pt>
                <c:pt idx="166">
                  <c:v>2872</c:v>
                </c:pt>
                <c:pt idx="167">
                  <c:v>2154</c:v>
                </c:pt>
                <c:pt idx="168">
                  <c:v>2683</c:v>
                </c:pt>
                <c:pt idx="169">
                  <c:v>1647</c:v>
                </c:pt>
                <c:pt idx="170">
                  <c:v>2278</c:v>
                </c:pt>
                <c:pt idx="171">
                  <c:v>2834</c:v>
                </c:pt>
                <c:pt idx="172">
                  <c:v>2538</c:v>
                </c:pt>
                <c:pt idx="173">
                  <c:v>840</c:v>
                </c:pt>
                <c:pt idx="174">
                  <c:v>2072</c:v>
                </c:pt>
                <c:pt idx="175">
                  <c:v>2430</c:v>
                </c:pt>
                <c:pt idx="176">
                  <c:v>2666</c:v>
                </c:pt>
                <c:pt idx="177">
                  <c:v>3585</c:v>
                </c:pt>
                <c:pt idx="178">
                  <c:v>2535</c:v>
                </c:pt>
                <c:pt idx="179">
                  <c:v>2234</c:v>
                </c:pt>
                <c:pt idx="180">
                  <c:v>2544</c:v>
                </c:pt>
                <c:pt idx="181">
                  <c:v>2953</c:v>
                </c:pt>
                <c:pt idx="182">
                  <c:v>3180</c:v>
                </c:pt>
                <c:pt idx="183">
                  <c:v>4226</c:v>
                </c:pt>
                <c:pt idx="184">
                  <c:v>1794</c:v>
                </c:pt>
                <c:pt idx="185">
                  <c:v>2242</c:v>
                </c:pt>
                <c:pt idx="186">
                  <c:v>2449</c:v>
                </c:pt>
                <c:pt idx="187">
                  <c:v>2908</c:v>
                </c:pt>
                <c:pt idx="188">
                  <c:v>3317</c:v>
                </c:pt>
                <c:pt idx="189">
                  <c:v>3390</c:v>
                </c:pt>
                <c:pt idx="190">
                  <c:v>3810</c:v>
                </c:pt>
                <c:pt idx="191">
                  <c:v>3057</c:v>
                </c:pt>
                <c:pt idx="192">
                  <c:v>2658</c:v>
                </c:pt>
                <c:pt idx="193">
                  <c:v>3282</c:v>
                </c:pt>
                <c:pt idx="194">
                  <c:v>3829</c:v>
                </c:pt>
                <c:pt idx="195">
                  <c:v>3272</c:v>
                </c:pt>
                <c:pt idx="196">
                  <c:v>3208</c:v>
                </c:pt>
                <c:pt idx="197">
                  <c:v>2283</c:v>
                </c:pt>
                <c:pt idx="198">
                  <c:v>2796</c:v>
                </c:pt>
                <c:pt idx="199">
                  <c:v>2846</c:v>
                </c:pt>
                <c:pt idx="200">
                  <c:v>1330</c:v>
                </c:pt>
                <c:pt idx="201">
                  <c:v>2538</c:v>
                </c:pt>
                <c:pt idx="202">
                  <c:v>2664</c:v>
                </c:pt>
                <c:pt idx="203">
                  <c:v>2722</c:v>
                </c:pt>
                <c:pt idx="204">
                  <c:v>4309</c:v>
                </c:pt>
                <c:pt idx="205">
                  <c:v>4309</c:v>
                </c:pt>
                <c:pt idx="206">
                  <c:v>6709</c:v>
                </c:pt>
                <c:pt idx="207">
                  <c:v>1244</c:v>
                </c:pt>
                <c:pt idx="208">
                  <c:v>2488</c:v>
                </c:pt>
                <c:pt idx="209">
                  <c:v>2512</c:v>
                </c:pt>
                <c:pt idx="210">
                  <c:v>3852</c:v>
                </c:pt>
                <c:pt idx="211">
                  <c:v>4158</c:v>
                </c:pt>
                <c:pt idx="212">
                  <c:v>5173</c:v>
                </c:pt>
                <c:pt idx="213">
                  <c:v>2165</c:v>
                </c:pt>
                <c:pt idx="214">
                  <c:v>1505</c:v>
                </c:pt>
                <c:pt idx="215">
                  <c:v>1652</c:v>
                </c:pt>
                <c:pt idx="216">
                  <c:v>2784</c:v>
                </c:pt>
                <c:pt idx="217">
                  <c:v>2784</c:v>
                </c:pt>
                <c:pt idx="218">
                  <c:v>3888</c:v>
                </c:pt>
                <c:pt idx="219">
                  <c:v>3085</c:v>
                </c:pt>
                <c:pt idx="220">
                  <c:v>2250</c:v>
                </c:pt>
                <c:pt idx="221">
                  <c:v>2754</c:v>
                </c:pt>
                <c:pt idx="222">
                  <c:v>1998</c:v>
                </c:pt>
                <c:pt idx="223">
                  <c:v>1318</c:v>
                </c:pt>
                <c:pt idx="224">
                  <c:v>2907</c:v>
                </c:pt>
                <c:pt idx="225">
                  <c:v>2950</c:v>
                </c:pt>
                <c:pt idx="226">
                  <c:v>1608</c:v>
                </c:pt>
                <c:pt idx="227">
                  <c:v>1701</c:v>
                </c:pt>
                <c:pt idx="228">
                  <c:v>2190</c:v>
                </c:pt>
                <c:pt idx="229">
                  <c:v>1436</c:v>
                </c:pt>
                <c:pt idx="230">
                  <c:v>2990</c:v>
                </c:pt>
                <c:pt idx="231">
                  <c:v>3428</c:v>
                </c:pt>
                <c:pt idx="232">
                  <c:v>3747</c:v>
                </c:pt>
                <c:pt idx="233">
                  <c:v>3509</c:v>
                </c:pt>
                <c:pt idx="234">
                  <c:v>3796</c:v>
                </c:pt>
                <c:pt idx="235">
                  <c:v>1774</c:v>
                </c:pt>
                <c:pt idx="236">
                  <c:v>1944</c:v>
                </c:pt>
                <c:pt idx="237">
                  <c:v>2283</c:v>
                </c:pt>
                <c:pt idx="238">
                  <c:v>4110</c:v>
                </c:pt>
                <c:pt idx="239">
                  <c:v>1134</c:v>
                </c:pt>
                <c:pt idx="240">
                  <c:v>2366</c:v>
                </c:pt>
                <c:pt idx="241">
                  <c:v>2536</c:v>
                </c:pt>
                <c:pt idx="242">
                  <c:v>2785</c:v>
                </c:pt>
                <c:pt idx="243">
                  <c:v>2818</c:v>
                </c:pt>
                <c:pt idx="244">
                  <c:v>3347</c:v>
                </c:pt>
                <c:pt idx="245">
                  <c:v>3348</c:v>
                </c:pt>
                <c:pt idx="246">
                  <c:v>5618</c:v>
                </c:pt>
                <c:pt idx="247">
                  <c:v>1842</c:v>
                </c:pt>
                <c:pt idx="248">
                  <c:v>1326</c:v>
                </c:pt>
                <c:pt idx="249">
                  <c:v>1800</c:v>
                </c:pt>
                <c:pt idx="250">
                  <c:v>3465</c:v>
                </c:pt>
                <c:pt idx="251">
                  <c:v>3310</c:v>
                </c:pt>
                <c:pt idx="252">
                  <c:v>2398</c:v>
                </c:pt>
                <c:pt idx="253">
                  <c:v>3352</c:v>
                </c:pt>
                <c:pt idx="254">
                  <c:v>2453</c:v>
                </c:pt>
                <c:pt idx="255">
                  <c:v>4451</c:v>
                </c:pt>
                <c:pt idx="256">
                  <c:v>1800</c:v>
                </c:pt>
                <c:pt idx="257">
                  <c:v>2400</c:v>
                </c:pt>
                <c:pt idx="258">
                  <c:v>3200</c:v>
                </c:pt>
                <c:pt idx="259">
                  <c:v>3282</c:v>
                </c:pt>
                <c:pt idx="260">
                  <c:v>3282</c:v>
                </c:pt>
                <c:pt idx="261">
                  <c:v>3800</c:v>
                </c:pt>
                <c:pt idx="262">
                  <c:v>2520</c:v>
                </c:pt>
                <c:pt idx="263">
                  <c:v>2144</c:v>
                </c:pt>
                <c:pt idx="264">
                  <c:v>2438</c:v>
                </c:pt>
                <c:pt idx="265">
                  <c:v>3044</c:v>
                </c:pt>
                <c:pt idx="266">
                  <c:v>3703</c:v>
                </c:pt>
                <c:pt idx="267">
                  <c:v>3110</c:v>
                </c:pt>
                <c:pt idx="268">
                  <c:v>4182</c:v>
                </c:pt>
                <c:pt idx="269">
                  <c:v>1451</c:v>
                </c:pt>
                <c:pt idx="270">
                  <c:v>2462</c:v>
                </c:pt>
                <c:pt idx="271">
                  <c:v>3084</c:v>
                </c:pt>
                <c:pt idx="272">
                  <c:v>2280</c:v>
                </c:pt>
                <c:pt idx="273">
                  <c:v>4254</c:v>
                </c:pt>
                <c:pt idx="274">
                  <c:v>2957</c:v>
                </c:pt>
                <c:pt idx="275">
                  <c:v>2770</c:v>
                </c:pt>
                <c:pt idx="276">
                  <c:v>2995</c:v>
                </c:pt>
                <c:pt idx="277">
                  <c:v>2427</c:v>
                </c:pt>
                <c:pt idx="278">
                  <c:v>2578</c:v>
                </c:pt>
                <c:pt idx="279">
                  <c:v>4600</c:v>
                </c:pt>
                <c:pt idx="280">
                  <c:v>2525</c:v>
                </c:pt>
                <c:pt idx="281">
                  <c:v>2608</c:v>
                </c:pt>
                <c:pt idx="282">
                  <c:v>2930</c:v>
                </c:pt>
                <c:pt idx="283">
                  <c:v>4576</c:v>
                </c:pt>
                <c:pt idx="284">
                  <c:v>2128</c:v>
                </c:pt>
                <c:pt idx="285">
                  <c:v>3086</c:v>
                </c:pt>
                <c:pt idx="286">
                  <c:v>3356</c:v>
                </c:pt>
                <c:pt idx="287">
                  <c:v>2848</c:v>
                </c:pt>
                <c:pt idx="288">
                  <c:v>864</c:v>
                </c:pt>
                <c:pt idx="289">
                  <c:v>2080</c:v>
                </c:pt>
                <c:pt idx="290">
                  <c:v>4102</c:v>
                </c:pt>
                <c:pt idx="291">
                  <c:v>4258</c:v>
                </c:pt>
                <c:pt idx="292">
                  <c:v>3200</c:v>
                </c:pt>
                <c:pt idx="293">
                  <c:v>3101</c:v>
                </c:pt>
                <c:pt idx="294">
                  <c:v>3617</c:v>
                </c:pt>
                <c:pt idx="295">
                  <c:v>1131</c:v>
                </c:pt>
                <c:pt idx="296">
                  <c:v>3800</c:v>
                </c:pt>
                <c:pt idx="297">
                  <c:v>6512</c:v>
                </c:pt>
                <c:pt idx="298">
                  <c:v>3272</c:v>
                </c:pt>
                <c:pt idx="299">
                  <c:v>3378</c:v>
                </c:pt>
                <c:pt idx="300">
                  <c:v>5248</c:v>
                </c:pt>
                <c:pt idx="301">
                  <c:v>3932</c:v>
                </c:pt>
                <c:pt idx="302">
                  <c:v>4298</c:v>
                </c:pt>
                <c:pt idx="303">
                  <c:v>2670</c:v>
                </c:pt>
                <c:pt idx="304">
                  <c:v>1472</c:v>
                </c:pt>
                <c:pt idx="305">
                  <c:v>2160</c:v>
                </c:pt>
                <c:pt idx="306">
                  <c:v>5316</c:v>
                </c:pt>
                <c:pt idx="307">
                  <c:v>5372</c:v>
                </c:pt>
                <c:pt idx="308">
                  <c:v>6014</c:v>
                </c:pt>
                <c:pt idx="309">
                  <c:v>2828</c:v>
                </c:pt>
              </c:numCache>
            </c:numRef>
          </c:xVal>
          <c:yVal>
            <c:numRef>
              <c:f>MX!$H$45:$H$354</c:f>
              <c:numCache>
                <c:formatCode>General</c:formatCode>
                <c:ptCount val="310"/>
                <c:pt idx="0">
                  <c:v>296113.11856226512</c:v>
                </c:pt>
                <c:pt idx="1">
                  <c:v>211356.80542149275</c:v>
                </c:pt>
                <c:pt idx="2">
                  <c:v>272701.71161466872</c:v>
                </c:pt>
                <c:pt idx="3">
                  <c:v>45753.596835487682</c:v>
                </c:pt>
                <c:pt idx="4">
                  <c:v>156731.1573008472</c:v>
                </c:pt>
                <c:pt idx="5">
                  <c:v>177170.74635947961</c:v>
                </c:pt>
                <c:pt idx="6">
                  <c:v>133263.43603102193</c:v>
                </c:pt>
                <c:pt idx="7">
                  <c:v>277691.41329790931</c:v>
                </c:pt>
                <c:pt idx="8">
                  <c:v>67828.205463957143</c:v>
                </c:pt>
                <c:pt idx="9">
                  <c:v>60116.714294105135</c:v>
                </c:pt>
                <c:pt idx="10">
                  <c:v>271325.73887111252</c:v>
                </c:pt>
                <c:pt idx="11">
                  <c:v>126789.71358664951</c:v>
                </c:pt>
                <c:pt idx="12">
                  <c:v>264734.53139522503</c:v>
                </c:pt>
                <c:pt idx="13">
                  <c:v>179807.3829419814</c:v>
                </c:pt>
                <c:pt idx="14">
                  <c:v>220551.41913855093</c:v>
                </c:pt>
                <c:pt idx="15">
                  <c:v>35288.729501710106</c:v>
                </c:pt>
                <c:pt idx="16">
                  <c:v>80744.400209843152</c:v>
                </c:pt>
                <c:pt idx="17">
                  <c:v>62862.95827883084</c:v>
                </c:pt>
                <c:pt idx="18">
                  <c:v>107402.01560225588</c:v>
                </c:pt>
                <c:pt idx="19">
                  <c:v>94529.2956998804</c:v>
                </c:pt>
                <c:pt idx="20">
                  <c:v>108494.97344670861</c:v>
                </c:pt>
                <c:pt idx="21">
                  <c:v>110249.36555665778</c:v>
                </c:pt>
                <c:pt idx="22">
                  <c:v>150859.25779733332</c:v>
                </c:pt>
                <c:pt idx="23">
                  <c:v>220343.92071350402</c:v>
                </c:pt>
                <c:pt idx="24">
                  <c:v>248048.19083442178</c:v>
                </c:pt>
                <c:pt idx="25">
                  <c:v>59496.434651510193</c:v>
                </c:pt>
                <c:pt idx="26">
                  <c:v>93044.421412912678</c:v>
                </c:pt>
                <c:pt idx="27">
                  <c:v>74099.667707568442</c:v>
                </c:pt>
                <c:pt idx="28">
                  <c:v>145488.26539630225</c:v>
                </c:pt>
                <c:pt idx="29">
                  <c:v>104824.84812923952</c:v>
                </c:pt>
                <c:pt idx="30">
                  <c:v>74192.135211992776</c:v>
                </c:pt>
                <c:pt idx="31">
                  <c:v>151591.3569870166</c:v>
                </c:pt>
                <c:pt idx="32">
                  <c:v>86574.662853166228</c:v>
                </c:pt>
                <c:pt idx="33">
                  <c:v>206781.72293911988</c:v>
                </c:pt>
                <c:pt idx="34">
                  <c:v>185652.42406208673</c:v>
                </c:pt>
                <c:pt idx="35">
                  <c:v>193891.87019994526</c:v>
                </c:pt>
                <c:pt idx="36">
                  <c:v>90834.341722752375</c:v>
                </c:pt>
                <c:pt idx="37">
                  <c:v>183327.22076142865</c:v>
                </c:pt>
                <c:pt idx="38">
                  <c:v>78926.657776021835</c:v>
                </c:pt>
                <c:pt idx="39">
                  <c:v>159580.9153285457</c:v>
                </c:pt>
                <c:pt idx="40">
                  <c:v>74653.061016489664</c:v>
                </c:pt>
                <c:pt idx="41">
                  <c:v>205655.34588590427</c:v>
                </c:pt>
                <c:pt idx="42">
                  <c:v>91989.415142696264</c:v>
                </c:pt>
                <c:pt idx="43">
                  <c:v>87096.998374341871</c:v>
                </c:pt>
                <c:pt idx="44">
                  <c:v>60387.93433157081</c:v>
                </c:pt>
                <c:pt idx="45">
                  <c:v>138327.14145595004</c:v>
                </c:pt>
                <c:pt idx="46">
                  <c:v>142122.16258280555</c:v>
                </c:pt>
                <c:pt idx="47">
                  <c:v>180831.37807673152</c:v>
                </c:pt>
                <c:pt idx="48">
                  <c:v>123633.51727149637</c:v>
                </c:pt>
                <c:pt idx="49">
                  <c:v>149355.07811998087</c:v>
                </c:pt>
                <c:pt idx="50">
                  <c:v>60449.344048249564</c:v>
                </c:pt>
                <c:pt idx="51">
                  <c:v>75022.225175374624</c:v>
                </c:pt>
                <c:pt idx="52">
                  <c:v>185275.80308773456</c:v>
                </c:pt>
                <c:pt idx="53">
                  <c:v>69953.463947275508</c:v>
                </c:pt>
                <c:pt idx="54">
                  <c:v>136811.20938123675</c:v>
                </c:pt>
                <c:pt idx="55">
                  <c:v>140758.03135316647</c:v>
                </c:pt>
                <c:pt idx="56">
                  <c:v>143794.04825465084</c:v>
                </c:pt>
                <c:pt idx="57">
                  <c:v>243982.60600363562</c:v>
                </c:pt>
                <c:pt idx="58">
                  <c:v>125669.70849135643</c:v>
                </c:pt>
                <c:pt idx="59">
                  <c:v>104217.78051777818</c:v>
                </c:pt>
                <c:pt idx="60">
                  <c:v>105086.90913675376</c:v>
                </c:pt>
                <c:pt idx="61">
                  <c:v>62298.280038651974</c:v>
                </c:pt>
                <c:pt idx="62">
                  <c:v>227115.57936359814</c:v>
                </c:pt>
                <c:pt idx="63">
                  <c:v>327588.52958990331</c:v>
                </c:pt>
                <c:pt idx="64">
                  <c:v>160737.78007953003</c:v>
                </c:pt>
                <c:pt idx="65">
                  <c:v>508135.33578556625</c:v>
                </c:pt>
                <c:pt idx="66">
                  <c:v>96892.878449599142</c:v>
                </c:pt>
                <c:pt idx="67">
                  <c:v>248910.89797019749</c:v>
                </c:pt>
                <c:pt idx="68">
                  <c:v>200279.25809042333</c:v>
                </c:pt>
                <c:pt idx="69">
                  <c:v>175009.13589253553</c:v>
                </c:pt>
                <c:pt idx="70">
                  <c:v>104623.81077867138</c:v>
                </c:pt>
                <c:pt idx="71">
                  <c:v>136580.348991304</c:v>
                </c:pt>
                <c:pt idx="72">
                  <c:v>127253.27941083515</c:v>
                </c:pt>
                <c:pt idx="73">
                  <c:v>352487.31507532066</c:v>
                </c:pt>
                <c:pt idx="74">
                  <c:v>352487.31507532066</c:v>
                </c:pt>
                <c:pt idx="75">
                  <c:v>497105.51161293837</c:v>
                </c:pt>
                <c:pt idx="76">
                  <c:v>75637.028200974615</c:v>
                </c:pt>
                <c:pt idx="77">
                  <c:v>66309.958620505786</c:v>
                </c:pt>
                <c:pt idx="78">
                  <c:v>211412.35729863151</c:v>
                </c:pt>
                <c:pt idx="79">
                  <c:v>218395.1961720456</c:v>
                </c:pt>
                <c:pt idx="80">
                  <c:v>465724.93718642567</c:v>
                </c:pt>
                <c:pt idx="81">
                  <c:v>301436.29868829844</c:v>
                </c:pt>
                <c:pt idx="82">
                  <c:v>64945.827390866682</c:v>
                </c:pt>
                <c:pt idx="83">
                  <c:v>382786.26324091759</c:v>
                </c:pt>
                <c:pt idx="84">
                  <c:v>382786.26324091759</c:v>
                </c:pt>
                <c:pt idx="85">
                  <c:v>338325.98041736265</c:v>
                </c:pt>
                <c:pt idx="86">
                  <c:v>459311.25394151558</c:v>
                </c:pt>
                <c:pt idx="87">
                  <c:v>158682.28346928523</c:v>
                </c:pt>
                <c:pt idx="88">
                  <c:v>132773.90010335497</c:v>
                </c:pt>
                <c:pt idx="89">
                  <c:v>288750.59017080057</c:v>
                </c:pt>
                <c:pt idx="90">
                  <c:v>235141.71876214707</c:v>
                </c:pt>
                <c:pt idx="91">
                  <c:v>87120.082355239661</c:v>
                </c:pt>
                <c:pt idx="92">
                  <c:v>323149.34280318604</c:v>
                </c:pt>
                <c:pt idx="93">
                  <c:v>294461.05946018745</c:v>
                </c:pt>
                <c:pt idx="94">
                  <c:v>49714.009188097996</c:v>
                </c:pt>
                <c:pt idx="95">
                  <c:v>142537.58382004232</c:v>
                </c:pt>
                <c:pt idx="96">
                  <c:v>187774.23565215972</c:v>
                </c:pt>
                <c:pt idx="97">
                  <c:v>283085.95714594144</c:v>
                </c:pt>
                <c:pt idx="98">
                  <c:v>89616.534721192569</c:v>
                </c:pt>
                <c:pt idx="99">
                  <c:v>130239.82786043346</c:v>
                </c:pt>
                <c:pt idx="100">
                  <c:v>216508.87225106673</c:v>
                </c:pt>
                <c:pt idx="101">
                  <c:v>238452.77675588714</c:v>
                </c:pt>
                <c:pt idx="102">
                  <c:v>283385.82689785608</c:v>
                </c:pt>
                <c:pt idx="103">
                  <c:v>366249.87909555179</c:v>
                </c:pt>
                <c:pt idx="104">
                  <c:v>757876.8501742098</c:v>
                </c:pt>
                <c:pt idx="105">
                  <c:v>757876.8501742098</c:v>
                </c:pt>
                <c:pt idx="106">
                  <c:v>172839.7900114528</c:v>
                </c:pt>
                <c:pt idx="107">
                  <c:v>371260.67750021757</c:v>
                </c:pt>
                <c:pt idx="108">
                  <c:v>198770.82948345653</c:v>
                </c:pt>
                <c:pt idx="109">
                  <c:v>330751.13745425793</c:v>
                </c:pt>
                <c:pt idx="110">
                  <c:v>157360.25656594019</c:v>
                </c:pt>
                <c:pt idx="111">
                  <c:v>88323.068415740272</c:v>
                </c:pt>
                <c:pt idx="112">
                  <c:v>117280.86958172031</c:v>
                </c:pt>
                <c:pt idx="113">
                  <c:v>173816.15755063467</c:v>
                </c:pt>
                <c:pt idx="114">
                  <c:v>197831.04300129451</c:v>
                </c:pt>
                <c:pt idx="115">
                  <c:v>232910.96316438558</c:v>
                </c:pt>
                <c:pt idx="116">
                  <c:v>207731.2320948932</c:v>
                </c:pt>
                <c:pt idx="117">
                  <c:v>376883.53789605026</c:v>
                </c:pt>
                <c:pt idx="118">
                  <c:v>422423.79141831608</c:v>
                </c:pt>
                <c:pt idx="119">
                  <c:v>507347.68184574624</c:v>
                </c:pt>
                <c:pt idx="120">
                  <c:v>496502.60381453519</c:v>
                </c:pt>
                <c:pt idx="121">
                  <c:v>573075.60333324654</c:v>
                </c:pt>
                <c:pt idx="122">
                  <c:v>686993.45516985259</c:v>
                </c:pt>
                <c:pt idx="123">
                  <c:v>411756.90227648651</c:v>
                </c:pt>
                <c:pt idx="124">
                  <c:v>421505.29052501102</c:v>
                </c:pt>
                <c:pt idx="125">
                  <c:v>471610.71211560862</c:v>
                </c:pt>
                <c:pt idx="126">
                  <c:v>565339.05155734345</c:v>
                </c:pt>
                <c:pt idx="127">
                  <c:v>748191.85184083623</c:v>
                </c:pt>
                <c:pt idx="128">
                  <c:v>60569.184054464953</c:v>
                </c:pt>
                <c:pt idx="129">
                  <c:v>115411.48963010887</c:v>
                </c:pt>
                <c:pt idx="130">
                  <c:v>300304.91893050814</c:v>
                </c:pt>
                <c:pt idx="131">
                  <c:v>325715.22534494486</c:v>
                </c:pt>
                <c:pt idx="132">
                  <c:v>323603.00065964763</c:v>
                </c:pt>
                <c:pt idx="133">
                  <c:v>635869.18755223451</c:v>
                </c:pt>
                <c:pt idx="134">
                  <c:v>75775.888552586257</c:v>
                </c:pt>
                <c:pt idx="135">
                  <c:v>339870.94055607193</c:v>
                </c:pt>
                <c:pt idx="136">
                  <c:v>348068.18619007978</c:v>
                </c:pt>
                <c:pt idx="137">
                  <c:v>365525.28337361501</c:v>
                </c:pt>
                <c:pt idx="138">
                  <c:v>671042.7568695345</c:v>
                </c:pt>
                <c:pt idx="139">
                  <c:v>308359.8508733419</c:v>
                </c:pt>
                <c:pt idx="140">
                  <c:v>316739.24928135728</c:v>
                </c:pt>
                <c:pt idx="141">
                  <c:v>510417.91838323313</c:v>
                </c:pt>
                <c:pt idx="142">
                  <c:v>309399.28369140753</c:v>
                </c:pt>
                <c:pt idx="143">
                  <c:v>132061.58083116004</c:v>
                </c:pt>
                <c:pt idx="144">
                  <c:v>428138.60232719267</c:v>
                </c:pt>
                <c:pt idx="145">
                  <c:v>521580.70486197039</c:v>
                </c:pt>
                <c:pt idx="146">
                  <c:v>63764.601446326684</c:v>
                </c:pt>
                <c:pt idx="147">
                  <c:v>495361.35916798108</c:v>
                </c:pt>
                <c:pt idx="148">
                  <c:v>379890.47720826138</c:v>
                </c:pt>
                <c:pt idx="149">
                  <c:v>402789.46366340655</c:v>
                </c:pt>
                <c:pt idx="150">
                  <c:v>114958.06729335847</c:v>
                </c:pt>
                <c:pt idx="151">
                  <c:v>220221.42653109724</c:v>
                </c:pt>
                <c:pt idx="152">
                  <c:v>257844.86301204958</c:v>
                </c:pt>
                <c:pt idx="153">
                  <c:v>490449.92205423047</c:v>
                </c:pt>
                <c:pt idx="154">
                  <c:v>486825.91098527727</c:v>
                </c:pt>
                <c:pt idx="155">
                  <c:v>538438.19831051189</c:v>
                </c:pt>
                <c:pt idx="156">
                  <c:v>500386.27139102505</c:v>
                </c:pt>
                <c:pt idx="157">
                  <c:v>176846.6978351241</c:v>
                </c:pt>
                <c:pt idx="158">
                  <c:v>392317.47059674619</c:v>
                </c:pt>
                <c:pt idx="159">
                  <c:v>358125.41435303853</c:v>
                </c:pt>
                <c:pt idx="160">
                  <c:v>353700.01674843219</c:v>
                </c:pt>
                <c:pt idx="161">
                  <c:v>368880.10125585413</c:v>
                </c:pt>
                <c:pt idx="162">
                  <c:v>432788.25703210046</c:v>
                </c:pt>
                <c:pt idx="163">
                  <c:v>280691.69495802419</c:v>
                </c:pt>
                <c:pt idx="164">
                  <c:v>256211.63477325306</c:v>
                </c:pt>
                <c:pt idx="165">
                  <c:v>479789.26204048749</c:v>
                </c:pt>
                <c:pt idx="166">
                  <c:v>497712.9044753504</c:v>
                </c:pt>
                <c:pt idx="167">
                  <c:v>364851.00479221263</c:v>
                </c:pt>
                <c:pt idx="168">
                  <c:v>439235.26330821693</c:v>
                </c:pt>
                <c:pt idx="169">
                  <c:v>228282.35565562555</c:v>
                </c:pt>
                <c:pt idx="170">
                  <c:v>353887.02813330968</c:v>
                </c:pt>
                <c:pt idx="171">
                  <c:v>438318.64992350887</c:v>
                </c:pt>
                <c:pt idx="172">
                  <c:v>447134.94751273107</c:v>
                </c:pt>
                <c:pt idx="173">
                  <c:v>82032.294335427243</c:v>
                </c:pt>
                <c:pt idx="174">
                  <c:v>269174.46075903554</c:v>
                </c:pt>
                <c:pt idx="175">
                  <c:v>347419.11400319997</c:v>
                </c:pt>
                <c:pt idx="176">
                  <c:v>413062.45267656748</c:v>
                </c:pt>
                <c:pt idx="177">
                  <c:v>660004.00918666623</c:v>
                </c:pt>
                <c:pt idx="178">
                  <c:v>369306.94319318398</c:v>
                </c:pt>
                <c:pt idx="179">
                  <c:v>347607.30703786213</c:v>
                </c:pt>
                <c:pt idx="180">
                  <c:v>394849.79816090642</c:v>
                </c:pt>
                <c:pt idx="181">
                  <c:v>510654.63373970776</c:v>
                </c:pt>
                <c:pt idx="182">
                  <c:v>521213.47486396169</c:v>
                </c:pt>
                <c:pt idx="183">
                  <c:v>703897.10951918911</c:v>
                </c:pt>
                <c:pt idx="184">
                  <c:v>251211.88290713582</c:v>
                </c:pt>
                <c:pt idx="185">
                  <c:v>349313.69739069848</c:v>
                </c:pt>
                <c:pt idx="186">
                  <c:v>380736.47232106188</c:v>
                </c:pt>
                <c:pt idx="187">
                  <c:v>480231.39944598032</c:v>
                </c:pt>
                <c:pt idx="188">
                  <c:v>673654.47567582107</c:v>
                </c:pt>
                <c:pt idx="189">
                  <c:v>607117.69671519962</c:v>
                </c:pt>
                <c:pt idx="190">
                  <c:v>724592.34158981743</c:v>
                </c:pt>
                <c:pt idx="191">
                  <c:v>502911.13507871772</c:v>
                </c:pt>
                <c:pt idx="192">
                  <c:v>412616.72616267682</c:v>
                </c:pt>
                <c:pt idx="193">
                  <c:v>614930.20473817165</c:v>
                </c:pt>
                <c:pt idx="194">
                  <c:v>697965.26699376968</c:v>
                </c:pt>
                <c:pt idx="195">
                  <c:v>589635.77087200549</c:v>
                </c:pt>
                <c:pt idx="196">
                  <c:v>579950.86871618859</c:v>
                </c:pt>
                <c:pt idx="197">
                  <c:v>356152.33506434143</c:v>
                </c:pt>
                <c:pt idx="198">
                  <c:v>434026.16858741594</c:v>
                </c:pt>
                <c:pt idx="199">
                  <c:v>549052.79072801815</c:v>
                </c:pt>
                <c:pt idx="200">
                  <c:v>235570.30956624047</c:v>
                </c:pt>
                <c:pt idx="201">
                  <c:v>395169.30500047351</c:v>
                </c:pt>
                <c:pt idx="202">
                  <c:v>521732.79136671638</c:v>
                </c:pt>
                <c:pt idx="203">
                  <c:v>476818.95043757546</c:v>
                </c:pt>
                <c:pt idx="204">
                  <c:v>801263.52074965904</c:v>
                </c:pt>
                <c:pt idx="205">
                  <c:v>801263.52074965904</c:v>
                </c:pt>
                <c:pt idx="206">
                  <c:v>1135797.5616208671</c:v>
                </c:pt>
                <c:pt idx="207">
                  <c:v>145236.00846876987</c:v>
                </c:pt>
                <c:pt idx="208">
                  <c:v>387855.95940122323</c:v>
                </c:pt>
                <c:pt idx="209">
                  <c:v>391529.53161193768</c:v>
                </c:pt>
                <c:pt idx="210">
                  <c:v>702379.24389828299</c:v>
                </c:pt>
                <c:pt idx="211">
                  <c:v>748830.3024909941</c:v>
                </c:pt>
                <c:pt idx="212">
                  <c:v>902908.16024132678</c:v>
                </c:pt>
                <c:pt idx="213">
                  <c:v>339008.5155922866</c:v>
                </c:pt>
                <c:pt idx="214">
                  <c:v>155437.2058851076</c:v>
                </c:pt>
                <c:pt idx="215">
                  <c:v>231470.2200544634</c:v>
                </c:pt>
                <c:pt idx="216">
                  <c:v>486845.40585777711</c:v>
                </c:pt>
                <c:pt idx="217">
                  <c:v>486845.40585777711</c:v>
                </c:pt>
                <c:pt idx="218">
                  <c:v>660351.92734797322</c:v>
                </c:pt>
                <c:pt idx="219">
                  <c:v>532629.22187072912</c:v>
                </c:pt>
                <c:pt idx="220">
                  <c:v>322431.35455888294</c:v>
                </c:pt>
                <c:pt idx="221">
                  <c:v>482475.60965558677</c:v>
                </c:pt>
                <c:pt idx="222">
                  <c:v>284208.59938792523</c:v>
                </c:pt>
                <c:pt idx="223">
                  <c:v>181075.78638306793</c:v>
                </c:pt>
                <c:pt idx="224">
                  <c:v>505823.95838529989</c:v>
                </c:pt>
                <c:pt idx="225">
                  <c:v>566069.68466693698</c:v>
                </c:pt>
                <c:pt idx="226">
                  <c:v>278847.37918578275</c:v>
                </c:pt>
                <c:pt idx="227">
                  <c:v>239400.44505534269</c:v>
                </c:pt>
                <c:pt idx="228">
                  <c:v>343541.1591780996</c:v>
                </c:pt>
                <c:pt idx="229">
                  <c:v>175396.0898364381</c:v>
                </c:pt>
                <c:pt idx="230">
                  <c:v>518731.18296866631</c:v>
                </c:pt>
                <c:pt idx="231">
                  <c:v>561320.00240358058</c:v>
                </c:pt>
                <c:pt idx="232">
                  <c:v>663462.76192570222</c:v>
                </c:pt>
                <c:pt idx="233">
                  <c:v>597823.57600439235</c:v>
                </c:pt>
                <c:pt idx="234">
                  <c:v>748826.99842758453</c:v>
                </c:pt>
                <c:pt idx="235">
                  <c:v>250942.83255025756</c:v>
                </c:pt>
                <c:pt idx="236">
                  <c:v>306844.01210318715</c:v>
                </c:pt>
                <c:pt idx="237">
                  <c:v>412022.78852679313</c:v>
                </c:pt>
                <c:pt idx="238">
                  <c:v>719181.2717132438</c:v>
                </c:pt>
                <c:pt idx="239">
                  <c:v>154374.74279942393</c:v>
                </c:pt>
                <c:pt idx="240">
                  <c:v>371518.77175010787</c:v>
                </c:pt>
                <c:pt idx="241">
                  <c:v>397324.91541272507</c:v>
                </c:pt>
                <c:pt idx="242">
                  <c:v>435123.32583620574</c:v>
                </c:pt>
                <c:pt idx="243">
                  <c:v>494158.79810930672</c:v>
                </c:pt>
                <c:pt idx="244">
                  <c:v>604279.78438942065</c:v>
                </c:pt>
                <c:pt idx="245">
                  <c:v>628331.5359420887</c:v>
                </c:pt>
                <c:pt idx="246">
                  <c:v>1056456.083439864</c:v>
                </c:pt>
                <c:pt idx="247">
                  <c:v>292467.11252345925</c:v>
                </c:pt>
                <c:pt idx="248">
                  <c:v>184412.00473373471</c:v>
                </c:pt>
                <c:pt idx="249">
                  <c:v>286215.00232251198</c:v>
                </c:pt>
                <c:pt idx="250">
                  <c:v>568781.7486069391</c:v>
                </c:pt>
                <c:pt idx="251">
                  <c:v>569705.96163695015</c:v>
                </c:pt>
                <c:pt idx="252">
                  <c:v>377760.58792359824</c:v>
                </c:pt>
                <c:pt idx="253">
                  <c:v>552519.75279361289</c:v>
                </c:pt>
                <c:pt idx="254">
                  <c:v>439981.09570841666</c:v>
                </c:pt>
                <c:pt idx="255">
                  <c:v>826815.81334600435</c:v>
                </c:pt>
                <c:pt idx="256">
                  <c:v>257442.03998782398</c:v>
                </c:pt>
                <c:pt idx="257">
                  <c:v>402240.83697580127</c:v>
                </c:pt>
                <c:pt idx="258">
                  <c:v>529599.90156343463</c:v>
                </c:pt>
                <c:pt idx="259">
                  <c:v>565947.52156711451</c:v>
                </c:pt>
                <c:pt idx="260">
                  <c:v>565947.52156711451</c:v>
                </c:pt>
                <c:pt idx="261">
                  <c:v>596780.45790037233</c:v>
                </c:pt>
                <c:pt idx="262">
                  <c:v>396741.21682714997</c:v>
                </c:pt>
                <c:pt idx="263">
                  <c:v>363595.10757458291</c:v>
                </c:pt>
                <c:pt idx="264">
                  <c:v>438319.59191671573</c:v>
                </c:pt>
                <c:pt idx="265">
                  <c:v>554210.8547392867</c:v>
                </c:pt>
                <c:pt idx="266">
                  <c:v>738091.28940588841</c:v>
                </c:pt>
                <c:pt idx="267">
                  <c:v>540667.86617773061</c:v>
                </c:pt>
                <c:pt idx="268">
                  <c:v>709900.505863406</c:v>
                </c:pt>
                <c:pt idx="269">
                  <c:v>182654.34815165497</c:v>
                </c:pt>
                <c:pt idx="270">
                  <c:v>360240.24016706657</c:v>
                </c:pt>
                <c:pt idx="271">
                  <c:v>484509.05696801585</c:v>
                </c:pt>
                <c:pt idx="272">
                  <c:v>362492.23531608912</c:v>
                </c:pt>
                <c:pt idx="273">
                  <c:v>854011.81223884737</c:v>
                </c:pt>
                <c:pt idx="274">
                  <c:v>520178.95149704802</c:v>
                </c:pt>
                <c:pt idx="275">
                  <c:v>545817.53199500847</c:v>
                </c:pt>
                <c:pt idx="276">
                  <c:v>472536.14224981656</c:v>
                </c:pt>
                <c:pt idx="277">
                  <c:v>410828.01598085382</c:v>
                </c:pt>
                <c:pt idx="278">
                  <c:v>410465.50176387944</c:v>
                </c:pt>
                <c:pt idx="279">
                  <c:v>854661.729626694</c:v>
                </c:pt>
                <c:pt idx="280">
                  <c:v>426627.05626593356</c:v>
                </c:pt>
                <c:pt idx="281">
                  <c:v>470397.99698631535</c:v>
                </c:pt>
                <c:pt idx="282">
                  <c:v>519708.44297577767</c:v>
                </c:pt>
                <c:pt idx="283">
                  <c:v>800466.70203389134</c:v>
                </c:pt>
                <c:pt idx="284">
                  <c:v>423769.93472732638</c:v>
                </c:pt>
                <c:pt idx="285">
                  <c:v>467676.95294979529</c:v>
                </c:pt>
                <c:pt idx="286">
                  <c:v>587203.9792386801</c:v>
                </c:pt>
                <c:pt idx="287">
                  <c:v>594856.09103028639</c:v>
                </c:pt>
                <c:pt idx="288">
                  <c:v>128454.36512124038</c:v>
                </c:pt>
                <c:pt idx="289">
                  <c:v>290497.3733672672</c:v>
                </c:pt>
                <c:pt idx="290">
                  <c:v>789518.67779136985</c:v>
                </c:pt>
                <c:pt idx="291">
                  <c:v>699937.10871222336</c:v>
                </c:pt>
                <c:pt idx="292">
                  <c:v>569980.24382293283</c:v>
                </c:pt>
                <c:pt idx="293">
                  <c:v>501540.71880053333</c:v>
                </c:pt>
                <c:pt idx="294">
                  <c:v>586710.90085489454</c:v>
                </c:pt>
                <c:pt idx="295">
                  <c:v>175134.63272968173</c:v>
                </c:pt>
                <c:pt idx="296">
                  <c:v>664442.52043767064</c:v>
                </c:pt>
                <c:pt idx="297">
                  <c:v>1161508.1563938635</c:v>
                </c:pt>
                <c:pt idx="298">
                  <c:v>645389.71806556557</c:v>
                </c:pt>
                <c:pt idx="299">
                  <c:v>642131.32869937876</c:v>
                </c:pt>
                <c:pt idx="300">
                  <c:v>926060.31870484771</c:v>
                </c:pt>
                <c:pt idx="301">
                  <c:v>862239.01866187854</c:v>
                </c:pt>
                <c:pt idx="302">
                  <c:v>812205.95714895171</c:v>
                </c:pt>
                <c:pt idx="303">
                  <c:v>466339.42892049288</c:v>
                </c:pt>
                <c:pt idx="304">
                  <c:v>329197.74360683409</c:v>
                </c:pt>
                <c:pt idx="305">
                  <c:v>418991.99505848589</c:v>
                </c:pt>
                <c:pt idx="306">
                  <c:v>1125216.4480460088</c:v>
                </c:pt>
                <c:pt idx="307">
                  <c:v>1058866.0212637316</c:v>
                </c:pt>
                <c:pt idx="308">
                  <c:v>1211974.8960062095</c:v>
                </c:pt>
                <c:pt idx="309">
                  <c:v>690613.83478042856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2A-4E18-94D8-4B8A0A001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7240304"/>
        <c:axId val="817245400"/>
      </c:scatterChart>
      <c:valAx>
        <c:axId val="81724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245400"/>
        <c:crosses val="autoZero"/>
        <c:crossBetween val="midCat"/>
      </c:valAx>
      <c:valAx>
        <c:axId val="817245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72403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LOT 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 PRICE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MX!$C$19:$C$328</c:f>
              <c:numCache>
                <c:formatCode>General</c:formatCode>
                <c:ptCount val="310"/>
                <c:pt idx="0">
                  <c:v>1655</c:v>
                </c:pt>
                <c:pt idx="1">
                  <c:v>2614</c:v>
                </c:pt>
                <c:pt idx="2">
                  <c:v>2614</c:v>
                </c:pt>
                <c:pt idx="3">
                  <c:v>3006</c:v>
                </c:pt>
                <c:pt idx="4">
                  <c:v>3049</c:v>
                </c:pt>
                <c:pt idx="5">
                  <c:v>3093</c:v>
                </c:pt>
                <c:pt idx="6">
                  <c:v>3136</c:v>
                </c:pt>
                <c:pt idx="7">
                  <c:v>3136</c:v>
                </c:pt>
                <c:pt idx="8">
                  <c:v>3311</c:v>
                </c:pt>
                <c:pt idx="9">
                  <c:v>3354</c:v>
                </c:pt>
                <c:pt idx="10">
                  <c:v>3485</c:v>
                </c:pt>
                <c:pt idx="11">
                  <c:v>3615</c:v>
                </c:pt>
                <c:pt idx="12">
                  <c:v>3920</c:v>
                </c:pt>
                <c:pt idx="13">
                  <c:v>4008</c:v>
                </c:pt>
                <c:pt idx="14">
                  <c:v>4095</c:v>
                </c:pt>
                <c:pt idx="15">
                  <c:v>4835</c:v>
                </c:pt>
                <c:pt idx="16">
                  <c:v>4835</c:v>
                </c:pt>
                <c:pt idx="17">
                  <c:v>4879</c:v>
                </c:pt>
                <c:pt idx="18">
                  <c:v>4966</c:v>
                </c:pt>
                <c:pt idx="19">
                  <c:v>5009</c:v>
                </c:pt>
                <c:pt idx="20">
                  <c:v>5009</c:v>
                </c:pt>
                <c:pt idx="21">
                  <c:v>5009</c:v>
                </c:pt>
                <c:pt idx="22">
                  <c:v>5053</c:v>
                </c:pt>
                <c:pt idx="23">
                  <c:v>5184</c:v>
                </c:pt>
                <c:pt idx="24">
                  <c:v>5227</c:v>
                </c:pt>
                <c:pt idx="25">
                  <c:v>5271</c:v>
                </c:pt>
                <c:pt idx="26">
                  <c:v>5271</c:v>
                </c:pt>
                <c:pt idx="27">
                  <c:v>5314</c:v>
                </c:pt>
                <c:pt idx="28">
                  <c:v>5401</c:v>
                </c:pt>
                <c:pt idx="29">
                  <c:v>5401</c:v>
                </c:pt>
                <c:pt idx="30">
                  <c:v>5445</c:v>
                </c:pt>
                <c:pt idx="31">
                  <c:v>5445</c:v>
                </c:pt>
                <c:pt idx="32">
                  <c:v>5663</c:v>
                </c:pt>
                <c:pt idx="33">
                  <c:v>5663</c:v>
                </c:pt>
                <c:pt idx="34">
                  <c:v>5837</c:v>
                </c:pt>
                <c:pt idx="35">
                  <c:v>5924</c:v>
                </c:pt>
                <c:pt idx="36">
                  <c:v>6011</c:v>
                </c:pt>
                <c:pt idx="37">
                  <c:v>6011</c:v>
                </c:pt>
                <c:pt idx="38">
                  <c:v>6011</c:v>
                </c:pt>
                <c:pt idx="39">
                  <c:v>6011</c:v>
                </c:pt>
                <c:pt idx="40">
                  <c:v>6098</c:v>
                </c:pt>
                <c:pt idx="41">
                  <c:v>6098</c:v>
                </c:pt>
                <c:pt idx="42">
                  <c:v>6142</c:v>
                </c:pt>
                <c:pt idx="43">
                  <c:v>6403</c:v>
                </c:pt>
                <c:pt idx="44">
                  <c:v>6534</c:v>
                </c:pt>
                <c:pt idx="45">
                  <c:v>6534</c:v>
                </c:pt>
                <c:pt idx="46">
                  <c:v>6534</c:v>
                </c:pt>
                <c:pt idx="47">
                  <c:v>6534</c:v>
                </c:pt>
                <c:pt idx="48">
                  <c:v>6578</c:v>
                </c:pt>
                <c:pt idx="49">
                  <c:v>6578</c:v>
                </c:pt>
                <c:pt idx="50">
                  <c:v>6621</c:v>
                </c:pt>
                <c:pt idx="51">
                  <c:v>6621</c:v>
                </c:pt>
                <c:pt idx="52">
                  <c:v>6621</c:v>
                </c:pt>
                <c:pt idx="53">
                  <c:v>6752</c:v>
                </c:pt>
                <c:pt idx="54">
                  <c:v>6752</c:v>
                </c:pt>
                <c:pt idx="55">
                  <c:v>6752</c:v>
                </c:pt>
                <c:pt idx="56">
                  <c:v>6752</c:v>
                </c:pt>
                <c:pt idx="57">
                  <c:v>6752</c:v>
                </c:pt>
                <c:pt idx="58">
                  <c:v>6882</c:v>
                </c:pt>
                <c:pt idx="59">
                  <c:v>6882</c:v>
                </c:pt>
                <c:pt idx="60">
                  <c:v>6970</c:v>
                </c:pt>
                <c:pt idx="61">
                  <c:v>6970</c:v>
                </c:pt>
                <c:pt idx="62">
                  <c:v>6970</c:v>
                </c:pt>
                <c:pt idx="63">
                  <c:v>6970</c:v>
                </c:pt>
                <c:pt idx="64">
                  <c:v>7100</c:v>
                </c:pt>
                <c:pt idx="65">
                  <c:v>7144</c:v>
                </c:pt>
                <c:pt idx="66">
                  <c:v>7187</c:v>
                </c:pt>
                <c:pt idx="67">
                  <c:v>7187</c:v>
                </c:pt>
                <c:pt idx="68">
                  <c:v>7231</c:v>
                </c:pt>
                <c:pt idx="69">
                  <c:v>7318</c:v>
                </c:pt>
                <c:pt idx="70">
                  <c:v>7362</c:v>
                </c:pt>
                <c:pt idx="71">
                  <c:v>7405</c:v>
                </c:pt>
                <c:pt idx="72">
                  <c:v>7405</c:v>
                </c:pt>
                <c:pt idx="73">
                  <c:v>7405</c:v>
                </c:pt>
                <c:pt idx="74">
                  <c:v>7405</c:v>
                </c:pt>
                <c:pt idx="75">
                  <c:v>7405</c:v>
                </c:pt>
                <c:pt idx="76">
                  <c:v>7492</c:v>
                </c:pt>
                <c:pt idx="77">
                  <c:v>7492</c:v>
                </c:pt>
                <c:pt idx="78">
                  <c:v>7492</c:v>
                </c:pt>
                <c:pt idx="79">
                  <c:v>7492</c:v>
                </c:pt>
                <c:pt idx="80">
                  <c:v>7492</c:v>
                </c:pt>
                <c:pt idx="81">
                  <c:v>7623</c:v>
                </c:pt>
                <c:pt idx="82">
                  <c:v>7710</c:v>
                </c:pt>
                <c:pt idx="83">
                  <c:v>7841</c:v>
                </c:pt>
                <c:pt idx="84">
                  <c:v>7841</c:v>
                </c:pt>
                <c:pt idx="85">
                  <c:v>7841</c:v>
                </c:pt>
                <c:pt idx="86">
                  <c:v>7841</c:v>
                </c:pt>
                <c:pt idx="87">
                  <c:v>8059</c:v>
                </c:pt>
                <c:pt idx="88">
                  <c:v>8102</c:v>
                </c:pt>
                <c:pt idx="89">
                  <c:v>8146</c:v>
                </c:pt>
                <c:pt idx="90">
                  <c:v>8233</c:v>
                </c:pt>
                <c:pt idx="91">
                  <c:v>8276</c:v>
                </c:pt>
                <c:pt idx="92">
                  <c:v>8276</c:v>
                </c:pt>
                <c:pt idx="93">
                  <c:v>8494</c:v>
                </c:pt>
                <c:pt idx="94">
                  <c:v>8712</c:v>
                </c:pt>
                <c:pt idx="95">
                  <c:v>8843</c:v>
                </c:pt>
                <c:pt idx="96">
                  <c:v>8843</c:v>
                </c:pt>
                <c:pt idx="97">
                  <c:v>8843</c:v>
                </c:pt>
                <c:pt idx="98">
                  <c:v>9017</c:v>
                </c:pt>
                <c:pt idx="99">
                  <c:v>9148</c:v>
                </c:pt>
                <c:pt idx="100">
                  <c:v>9148</c:v>
                </c:pt>
                <c:pt idx="101">
                  <c:v>9148</c:v>
                </c:pt>
                <c:pt idx="102">
                  <c:v>9148</c:v>
                </c:pt>
                <c:pt idx="103">
                  <c:v>9148</c:v>
                </c:pt>
                <c:pt idx="104">
                  <c:v>9148</c:v>
                </c:pt>
                <c:pt idx="105">
                  <c:v>9148</c:v>
                </c:pt>
                <c:pt idx="106">
                  <c:v>9191</c:v>
                </c:pt>
                <c:pt idx="107">
                  <c:v>9365</c:v>
                </c:pt>
                <c:pt idx="108">
                  <c:v>9583</c:v>
                </c:pt>
                <c:pt idx="109">
                  <c:v>9583</c:v>
                </c:pt>
                <c:pt idx="110">
                  <c:v>9627</c:v>
                </c:pt>
                <c:pt idx="111">
                  <c:v>9670</c:v>
                </c:pt>
                <c:pt idx="112">
                  <c:v>9714</c:v>
                </c:pt>
                <c:pt idx="113">
                  <c:v>9714</c:v>
                </c:pt>
                <c:pt idx="114">
                  <c:v>9757</c:v>
                </c:pt>
                <c:pt idx="115">
                  <c:v>10019</c:v>
                </c:pt>
                <c:pt idx="116">
                  <c:v>10019</c:v>
                </c:pt>
                <c:pt idx="117">
                  <c:v>10019</c:v>
                </c:pt>
                <c:pt idx="118">
                  <c:v>10019</c:v>
                </c:pt>
                <c:pt idx="119">
                  <c:v>10019</c:v>
                </c:pt>
                <c:pt idx="120">
                  <c:v>10019</c:v>
                </c:pt>
                <c:pt idx="121">
                  <c:v>10019</c:v>
                </c:pt>
                <c:pt idx="122">
                  <c:v>10019</c:v>
                </c:pt>
                <c:pt idx="123">
                  <c:v>10149</c:v>
                </c:pt>
                <c:pt idx="124">
                  <c:v>10411</c:v>
                </c:pt>
                <c:pt idx="125">
                  <c:v>10454</c:v>
                </c:pt>
                <c:pt idx="126">
                  <c:v>10454</c:v>
                </c:pt>
                <c:pt idx="127">
                  <c:v>10454</c:v>
                </c:pt>
                <c:pt idx="128">
                  <c:v>10542</c:v>
                </c:pt>
                <c:pt idx="129">
                  <c:v>10629</c:v>
                </c:pt>
                <c:pt idx="130">
                  <c:v>10629</c:v>
                </c:pt>
                <c:pt idx="131">
                  <c:v>10716</c:v>
                </c:pt>
                <c:pt idx="132">
                  <c:v>10759</c:v>
                </c:pt>
                <c:pt idx="133">
                  <c:v>10803</c:v>
                </c:pt>
                <c:pt idx="134">
                  <c:v>10890</c:v>
                </c:pt>
                <c:pt idx="135">
                  <c:v>10890</c:v>
                </c:pt>
                <c:pt idx="136">
                  <c:v>10890</c:v>
                </c:pt>
                <c:pt idx="137">
                  <c:v>10890</c:v>
                </c:pt>
                <c:pt idx="138">
                  <c:v>10890</c:v>
                </c:pt>
                <c:pt idx="139">
                  <c:v>11195</c:v>
                </c:pt>
                <c:pt idx="140">
                  <c:v>11238</c:v>
                </c:pt>
                <c:pt idx="141">
                  <c:v>11238</c:v>
                </c:pt>
                <c:pt idx="142">
                  <c:v>11282</c:v>
                </c:pt>
                <c:pt idx="143">
                  <c:v>11326</c:v>
                </c:pt>
                <c:pt idx="144">
                  <c:v>11326</c:v>
                </c:pt>
                <c:pt idx="145">
                  <c:v>11326</c:v>
                </c:pt>
                <c:pt idx="146">
                  <c:v>11413</c:v>
                </c:pt>
                <c:pt idx="147">
                  <c:v>11413</c:v>
                </c:pt>
                <c:pt idx="148">
                  <c:v>11456</c:v>
                </c:pt>
                <c:pt idx="149">
                  <c:v>11761</c:v>
                </c:pt>
                <c:pt idx="150">
                  <c:v>12110</c:v>
                </c:pt>
                <c:pt idx="151">
                  <c:v>12110</c:v>
                </c:pt>
                <c:pt idx="152">
                  <c:v>12197</c:v>
                </c:pt>
                <c:pt idx="153">
                  <c:v>12197</c:v>
                </c:pt>
                <c:pt idx="154">
                  <c:v>12197</c:v>
                </c:pt>
                <c:pt idx="155">
                  <c:v>12197</c:v>
                </c:pt>
                <c:pt idx="156">
                  <c:v>12415</c:v>
                </c:pt>
                <c:pt idx="157">
                  <c:v>12502</c:v>
                </c:pt>
                <c:pt idx="158">
                  <c:v>12502</c:v>
                </c:pt>
                <c:pt idx="159">
                  <c:v>12545</c:v>
                </c:pt>
                <c:pt idx="160">
                  <c:v>12632</c:v>
                </c:pt>
                <c:pt idx="161">
                  <c:v>12632</c:v>
                </c:pt>
                <c:pt idx="162">
                  <c:v>12632</c:v>
                </c:pt>
                <c:pt idx="163">
                  <c:v>12763</c:v>
                </c:pt>
                <c:pt idx="164">
                  <c:v>12894</c:v>
                </c:pt>
                <c:pt idx="165">
                  <c:v>12981</c:v>
                </c:pt>
                <c:pt idx="166">
                  <c:v>13024</c:v>
                </c:pt>
                <c:pt idx="167">
                  <c:v>13068</c:v>
                </c:pt>
                <c:pt idx="168">
                  <c:v>13068</c:v>
                </c:pt>
                <c:pt idx="169">
                  <c:v>13112</c:v>
                </c:pt>
                <c:pt idx="170">
                  <c:v>13112</c:v>
                </c:pt>
                <c:pt idx="171">
                  <c:v>13155</c:v>
                </c:pt>
                <c:pt idx="172">
                  <c:v>13199</c:v>
                </c:pt>
                <c:pt idx="173">
                  <c:v>13329</c:v>
                </c:pt>
                <c:pt idx="174">
                  <c:v>13504</c:v>
                </c:pt>
                <c:pt idx="175">
                  <c:v>13504</c:v>
                </c:pt>
                <c:pt idx="176">
                  <c:v>13504</c:v>
                </c:pt>
                <c:pt idx="177">
                  <c:v>13504</c:v>
                </c:pt>
                <c:pt idx="178">
                  <c:v>13547</c:v>
                </c:pt>
                <c:pt idx="179">
                  <c:v>13678</c:v>
                </c:pt>
                <c:pt idx="180">
                  <c:v>13939</c:v>
                </c:pt>
                <c:pt idx="181">
                  <c:v>13939</c:v>
                </c:pt>
                <c:pt idx="182">
                  <c:v>13939</c:v>
                </c:pt>
                <c:pt idx="183">
                  <c:v>13939</c:v>
                </c:pt>
                <c:pt idx="184">
                  <c:v>13983</c:v>
                </c:pt>
                <c:pt idx="185">
                  <c:v>14375</c:v>
                </c:pt>
                <c:pt idx="186">
                  <c:v>14375</c:v>
                </c:pt>
                <c:pt idx="187">
                  <c:v>14375</c:v>
                </c:pt>
                <c:pt idx="188">
                  <c:v>14375</c:v>
                </c:pt>
                <c:pt idx="189">
                  <c:v>14375</c:v>
                </c:pt>
                <c:pt idx="190">
                  <c:v>14375</c:v>
                </c:pt>
                <c:pt idx="191">
                  <c:v>14462</c:v>
                </c:pt>
                <c:pt idx="192">
                  <c:v>14593</c:v>
                </c:pt>
                <c:pt idx="193">
                  <c:v>14810</c:v>
                </c:pt>
                <c:pt idx="194">
                  <c:v>14810</c:v>
                </c:pt>
                <c:pt idx="195">
                  <c:v>14985</c:v>
                </c:pt>
                <c:pt idx="196">
                  <c:v>15028</c:v>
                </c:pt>
                <c:pt idx="197">
                  <c:v>15246</c:v>
                </c:pt>
                <c:pt idx="198">
                  <c:v>15246</c:v>
                </c:pt>
                <c:pt idx="199">
                  <c:v>15246</c:v>
                </c:pt>
                <c:pt idx="200">
                  <c:v>15507</c:v>
                </c:pt>
                <c:pt idx="201">
                  <c:v>15682</c:v>
                </c:pt>
                <c:pt idx="202">
                  <c:v>15682</c:v>
                </c:pt>
                <c:pt idx="203">
                  <c:v>15682</c:v>
                </c:pt>
                <c:pt idx="204">
                  <c:v>15682</c:v>
                </c:pt>
                <c:pt idx="205">
                  <c:v>15682</c:v>
                </c:pt>
                <c:pt idx="206">
                  <c:v>15725</c:v>
                </c:pt>
                <c:pt idx="207">
                  <c:v>15987</c:v>
                </c:pt>
                <c:pt idx="208">
                  <c:v>16074</c:v>
                </c:pt>
                <c:pt idx="209">
                  <c:v>16117</c:v>
                </c:pt>
                <c:pt idx="210">
                  <c:v>16117</c:v>
                </c:pt>
                <c:pt idx="211">
                  <c:v>16117</c:v>
                </c:pt>
                <c:pt idx="212">
                  <c:v>16117</c:v>
                </c:pt>
                <c:pt idx="213">
                  <c:v>16335</c:v>
                </c:pt>
                <c:pt idx="214">
                  <c:v>16553</c:v>
                </c:pt>
                <c:pt idx="215">
                  <c:v>16553</c:v>
                </c:pt>
                <c:pt idx="216">
                  <c:v>16553</c:v>
                </c:pt>
                <c:pt idx="217">
                  <c:v>16553</c:v>
                </c:pt>
                <c:pt idx="218">
                  <c:v>16553</c:v>
                </c:pt>
                <c:pt idx="219">
                  <c:v>16683</c:v>
                </c:pt>
                <c:pt idx="220">
                  <c:v>16814</c:v>
                </c:pt>
                <c:pt idx="221">
                  <c:v>16814</c:v>
                </c:pt>
                <c:pt idx="222">
                  <c:v>16858</c:v>
                </c:pt>
                <c:pt idx="223">
                  <c:v>16988</c:v>
                </c:pt>
                <c:pt idx="224">
                  <c:v>16988</c:v>
                </c:pt>
                <c:pt idx="225">
                  <c:v>16988</c:v>
                </c:pt>
                <c:pt idx="226">
                  <c:v>17032</c:v>
                </c:pt>
                <c:pt idx="227">
                  <c:v>17250</c:v>
                </c:pt>
                <c:pt idx="228">
                  <c:v>17380</c:v>
                </c:pt>
                <c:pt idx="229">
                  <c:v>17424</c:v>
                </c:pt>
                <c:pt idx="230">
                  <c:v>17424</c:v>
                </c:pt>
                <c:pt idx="231">
                  <c:v>17424</c:v>
                </c:pt>
                <c:pt idx="232">
                  <c:v>17424</c:v>
                </c:pt>
                <c:pt idx="233">
                  <c:v>17860</c:v>
                </c:pt>
                <c:pt idx="234">
                  <c:v>17860</c:v>
                </c:pt>
                <c:pt idx="235">
                  <c:v>17903</c:v>
                </c:pt>
                <c:pt idx="236">
                  <c:v>18295</c:v>
                </c:pt>
                <c:pt idx="237">
                  <c:v>18295</c:v>
                </c:pt>
                <c:pt idx="238">
                  <c:v>18295</c:v>
                </c:pt>
                <c:pt idx="239">
                  <c:v>18731</c:v>
                </c:pt>
                <c:pt idx="240">
                  <c:v>19166</c:v>
                </c:pt>
                <c:pt idx="241">
                  <c:v>19166</c:v>
                </c:pt>
                <c:pt idx="242">
                  <c:v>19166</c:v>
                </c:pt>
                <c:pt idx="243">
                  <c:v>19602</c:v>
                </c:pt>
                <c:pt idx="244">
                  <c:v>19602</c:v>
                </c:pt>
                <c:pt idx="245">
                  <c:v>19602</c:v>
                </c:pt>
                <c:pt idx="246">
                  <c:v>19602</c:v>
                </c:pt>
                <c:pt idx="247">
                  <c:v>19863</c:v>
                </c:pt>
                <c:pt idx="248">
                  <c:v>19994</c:v>
                </c:pt>
                <c:pt idx="249">
                  <c:v>20038</c:v>
                </c:pt>
                <c:pt idx="250">
                  <c:v>20038</c:v>
                </c:pt>
                <c:pt idx="251">
                  <c:v>20822</c:v>
                </c:pt>
                <c:pt idx="252">
                  <c:v>21127</c:v>
                </c:pt>
                <c:pt idx="253">
                  <c:v>21301</c:v>
                </c:pt>
                <c:pt idx="254">
                  <c:v>21344</c:v>
                </c:pt>
                <c:pt idx="255">
                  <c:v>21344</c:v>
                </c:pt>
                <c:pt idx="256">
                  <c:v>21519</c:v>
                </c:pt>
                <c:pt idx="257">
                  <c:v>21519</c:v>
                </c:pt>
                <c:pt idx="258">
                  <c:v>21519</c:v>
                </c:pt>
                <c:pt idx="259">
                  <c:v>21519</c:v>
                </c:pt>
                <c:pt idx="260">
                  <c:v>21519</c:v>
                </c:pt>
                <c:pt idx="261">
                  <c:v>21519</c:v>
                </c:pt>
                <c:pt idx="262">
                  <c:v>21780</c:v>
                </c:pt>
                <c:pt idx="263">
                  <c:v>21824</c:v>
                </c:pt>
                <c:pt idx="264">
                  <c:v>22216</c:v>
                </c:pt>
                <c:pt idx="265">
                  <c:v>22216</c:v>
                </c:pt>
                <c:pt idx="266">
                  <c:v>22651</c:v>
                </c:pt>
                <c:pt idx="267">
                  <c:v>22695</c:v>
                </c:pt>
                <c:pt idx="268">
                  <c:v>23522</c:v>
                </c:pt>
                <c:pt idx="269">
                  <c:v>24481</c:v>
                </c:pt>
                <c:pt idx="270">
                  <c:v>24786</c:v>
                </c:pt>
                <c:pt idx="271">
                  <c:v>24829</c:v>
                </c:pt>
                <c:pt idx="272">
                  <c:v>24873</c:v>
                </c:pt>
                <c:pt idx="273">
                  <c:v>26136</c:v>
                </c:pt>
                <c:pt idx="274">
                  <c:v>26572</c:v>
                </c:pt>
                <c:pt idx="275">
                  <c:v>27007</c:v>
                </c:pt>
                <c:pt idx="276">
                  <c:v>27007</c:v>
                </c:pt>
                <c:pt idx="277">
                  <c:v>27878</c:v>
                </c:pt>
                <c:pt idx="278">
                  <c:v>28750</c:v>
                </c:pt>
                <c:pt idx="279">
                  <c:v>28750</c:v>
                </c:pt>
                <c:pt idx="280">
                  <c:v>29185</c:v>
                </c:pt>
                <c:pt idx="281">
                  <c:v>31102</c:v>
                </c:pt>
                <c:pt idx="282">
                  <c:v>31712</c:v>
                </c:pt>
                <c:pt idx="283">
                  <c:v>33236</c:v>
                </c:pt>
                <c:pt idx="284">
                  <c:v>34412</c:v>
                </c:pt>
                <c:pt idx="285">
                  <c:v>34412</c:v>
                </c:pt>
                <c:pt idx="286">
                  <c:v>35719</c:v>
                </c:pt>
                <c:pt idx="287">
                  <c:v>37462</c:v>
                </c:pt>
                <c:pt idx="288">
                  <c:v>40075</c:v>
                </c:pt>
                <c:pt idx="289">
                  <c:v>41992</c:v>
                </c:pt>
                <c:pt idx="290">
                  <c:v>43560</c:v>
                </c:pt>
                <c:pt idx="291">
                  <c:v>43691</c:v>
                </c:pt>
                <c:pt idx="292">
                  <c:v>44867</c:v>
                </c:pt>
                <c:pt idx="293">
                  <c:v>45302</c:v>
                </c:pt>
                <c:pt idx="294">
                  <c:v>46609</c:v>
                </c:pt>
                <c:pt idx="295">
                  <c:v>48787</c:v>
                </c:pt>
                <c:pt idx="296">
                  <c:v>49658</c:v>
                </c:pt>
                <c:pt idx="297">
                  <c:v>52272</c:v>
                </c:pt>
                <c:pt idx="298">
                  <c:v>60113</c:v>
                </c:pt>
                <c:pt idx="299">
                  <c:v>66560</c:v>
                </c:pt>
                <c:pt idx="300">
                  <c:v>66647</c:v>
                </c:pt>
                <c:pt idx="301">
                  <c:v>73181</c:v>
                </c:pt>
                <c:pt idx="302">
                  <c:v>75794</c:v>
                </c:pt>
                <c:pt idx="303">
                  <c:v>88122</c:v>
                </c:pt>
                <c:pt idx="304">
                  <c:v>117612</c:v>
                </c:pt>
                <c:pt idx="305">
                  <c:v>130724</c:v>
                </c:pt>
                <c:pt idx="306">
                  <c:v>148104</c:v>
                </c:pt>
                <c:pt idx="307">
                  <c:v>152024</c:v>
                </c:pt>
                <c:pt idx="308">
                  <c:v>230868</c:v>
                </c:pt>
                <c:pt idx="309">
                  <c:v>295772</c:v>
                </c:pt>
              </c:numCache>
            </c:numRef>
          </c:xVal>
          <c:yVal>
            <c:numRef>
              <c:f>MX!$A$19:$A$328</c:f>
              <c:numCache>
                <c:formatCode>General</c:formatCode>
                <c:ptCount val="310"/>
                <c:pt idx="0">
                  <c:v>285000</c:v>
                </c:pt>
                <c:pt idx="1">
                  <c:v>149900</c:v>
                </c:pt>
                <c:pt idx="2">
                  <c:v>429900</c:v>
                </c:pt>
                <c:pt idx="3">
                  <c:v>49900</c:v>
                </c:pt>
                <c:pt idx="4">
                  <c:v>144900</c:v>
                </c:pt>
                <c:pt idx="5">
                  <c:v>79900</c:v>
                </c:pt>
                <c:pt idx="6">
                  <c:v>84900</c:v>
                </c:pt>
                <c:pt idx="7">
                  <c:v>127900</c:v>
                </c:pt>
                <c:pt idx="8">
                  <c:v>82500</c:v>
                </c:pt>
                <c:pt idx="9">
                  <c:v>77900</c:v>
                </c:pt>
                <c:pt idx="10">
                  <c:v>200000</c:v>
                </c:pt>
                <c:pt idx="11">
                  <c:v>38900</c:v>
                </c:pt>
                <c:pt idx="12">
                  <c:v>425000</c:v>
                </c:pt>
                <c:pt idx="13">
                  <c:v>109500</c:v>
                </c:pt>
                <c:pt idx="14">
                  <c:v>259900</c:v>
                </c:pt>
                <c:pt idx="15">
                  <c:v>124900</c:v>
                </c:pt>
                <c:pt idx="16">
                  <c:v>126500</c:v>
                </c:pt>
                <c:pt idx="17">
                  <c:v>109900</c:v>
                </c:pt>
                <c:pt idx="18">
                  <c:v>113000</c:v>
                </c:pt>
                <c:pt idx="19">
                  <c:v>92500</c:v>
                </c:pt>
                <c:pt idx="20">
                  <c:v>139000</c:v>
                </c:pt>
                <c:pt idx="21">
                  <c:v>114900</c:v>
                </c:pt>
                <c:pt idx="22">
                  <c:v>116900</c:v>
                </c:pt>
                <c:pt idx="23">
                  <c:v>125000</c:v>
                </c:pt>
                <c:pt idx="24">
                  <c:v>229989</c:v>
                </c:pt>
                <c:pt idx="25">
                  <c:v>94900</c:v>
                </c:pt>
                <c:pt idx="26">
                  <c:v>132900</c:v>
                </c:pt>
                <c:pt idx="27">
                  <c:v>124900</c:v>
                </c:pt>
                <c:pt idx="28">
                  <c:v>42000</c:v>
                </c:pt>
                <c:pt idx="29">
                  <c:v>109000</c:v>
                </c:pt>
                <c:pt idx="30">
                  <c:v>120000</c:v>
                </c:pt>
                <c:pt idx="31">
                  <c:v>139900</c:v>
                </c:pt>
                <c:pt idx="32">
                  <c:v>139900</c:v>
                </c:pt>
                <c:pt idx="33">
                  <c:v>82000</c:v>
                </c:pt>
                <c:pt idx="34">
                  <c:v>164900</c:v>
                </c:pt>
                <c:pt idx="35">
                  <c:v>136900</c:v>
                </c:pt>
                <c:pt idx="36">
                  <c:v>97500</c:v>
                </c:pt>
                <c:pt idx="37">
                  <c:v>159900</c:v>
                </c:pt>
                <c:pt idx="38">
                  <c:v>95500</c:v>
                </c:pt>
                <c:pt idx="39">
                  <c:v>99900</c:v>
                </c:pt>
                <c:pt idx="40">
                  <c:v>104900</c:v>
                </c:pt>
                <c:pt idx="41">
                  <c:v>205000</c:v>
                </c:pt>
                <c:pt idx="42">
                  <c:v>154900</c:v>
                </c:pt>
                <c:pt idx="43">
                  <c:v>143900</c:v>
                </c:pt>
                <c:pt idx="44">
                  <c:v>97000</c:v>
                </c:pt>
                <c:pt idx="45">
                  <c:v>142500</c:v>
                </c:pt>
                <c:pt idx="46">
                  <c:v>155000</c:v>
                </c:pt>
                <c:pt idx="47">
                  <c:v>147900</c:v>
                </c:pt>
                <c:pt idx="48">
                  <c:v>149475</c:v>
                </c:pt>
                <c:pt idx="49">
                  <c:v>129900</c:v>
                </c:pt>
                <c:pt idx="50">
                  <c:v>89000</c:v>
                </c:pt>
                <c:pt idx="51">
                  <c:v>125000</c:v>
                </c:pt>
                <c:pt idx="52">
                  <c:v>105000</c:v>
                </c:pt>
                <c:pt idx="53">
                  <c:v>46900</c:v>
                </c:pt>
                <c:pt idx="54">
                  <c:v>130000</c:v>
                </c:pt>
                <c:pt idx="55">
                  <c:v>124900</c:v>
                </c:pt>
                <c:pt idx="56">
                  <c:v>139700</c:v>
                </c:pt>
                <c:pt idx="57">
                  <c:v>85500</c:v>
                </c:pt>
                <c:pt idx="58">
                  <c:v>150000</c:v>
                </c:pt>
                <c:pt idx="59">
                  <c:v>134900</c:v>
                </c:pt>
                <c:pt idx="60">
                  <c:v>129900</c:v>
                </c:pt>
                <c:pt idx="61">
                  <c:v>124900</c:v>
                </c:pt>
                <c:pt idx="62">
                  <c:v>199900</c:v>
                </c:pt>
                <c:pt idx="63">
                  <c:v>229900</c:v>
                </c:pt>
                <c:pt idx="64">
                  <c:v>124900</c:v>
                </c:pt>
                <c:pt idx="65">
                  <c:v>649900</c:v>
                </c:pt>
                <c:pt idx="66">
                  <c:v>55900</c:v>
                </c:pt>
                <c:pt idx="67">
                  <c:v>49900</c:v>
                </c:pt>
                <c:pt idx="68">
                  <c:v>179900</c:v>
                </c:pt>
                <c:pt idx="69">
                  <c:v>214900</c:v>
                </c:pt>
                <c:pt idx="70">
                  <c:v>154900</c:v>
                </c:pt>
                <c:pt idx="71">
                  <c:v>131000</c:v>
                </c:pt>
                <c:pt idx="72">
                  <c:v>129900</c:v>
                </c:pt>
                <c:pt idx="73">
                  <c:v>997000</c:v>
                </c:pt>
                <c:pt idx="74">
                  <c:v>997000</c:v>
                </c:pt>
                <c:pt idx="75">
                  <c:v>599000</c:v>
                </c:pt>
                <c:pt idx="76">
                  <c:v>134900</c:v>
                </c:pt>
                <c:pt idx="77">
                  <c:v>149900</c:v>
                </c:pt>
                <c:pt idx="78">
                  <c:v>189900</c:v>
                </c:pt>
                <c:pt idx="79">
                  <c:v>219900</c:v>
                </c:pt>
                <c:pt idx="80">
                  <c:v>599900</c:v>
                </c:pt>
                <c:pt idx="81">
                  <c:v>279000</c:v>
                </c:pt>
                <c:pt idx="82">
                  <c:v>129900</c:v>
                </c:pt>
                <c:pt idx="83">
                  <c:v>635000</c:v>
                </c:pt>
                <c:pt idx="84">
                  <c:v>635000</c:v>
                </c:pt>
                <c:pt idx="85">
                  <c:v>279000</c:v>
                </c:pt>
                <c:pt idx="86">
                  <c:v>634900</c:v>
                </c:pt>
                <c:pt idx="87">
                  <c:v>139900</c:v>
                </c:pt>
                <c:pt idx="88">
                  <c:v>130000</c:v>
                </c:pt>
                <c:pt idx="89">
                  <c:v>284500</c:v>
                </c:pt>
                <c:pt idx="90">
                  <c:v>214500</c:v>
                </c:pt>
                <c:pt idx="91">
                  <c:v>84000</c:v>
                </c:pt>
                <c:pt idx="92">
                  <c:v>267000</c:v>
                </c:pt>
                <c:pt idx="93">
                  <c:v>329900</c:v>
                </c:pt>
                <c:pt idx="94">
                  <c:v>112500</c:v>
                </c:pt>
                <c:pt idx="95">
                  <c:v>159900</c:v>
                </c:pt>
                <c:pt idx="96">
                  <c:v>275000</c:v>
                </c:pt>
                <c:pt idx="97">
                  <c:v>175000</c:v>
                </c:pt>
                <c:pt idx="98">
                  <c:v>95000</c:v>
                </c:pt>
                <c:pt idx="99">
                  <c:v>139999</c:v>
                </c:pt>
                <c:pt idx="100">
                  <c:v>234900</c:v>
                </c:pt>
                <c:pt idx="101">
                  <c:v>254900</c:v>
                </c:pt>
                <c:pt idx="102">
                  <c:v>272000</c:v>
                </c:pt>
                <c:pt idx="103">
                  <c:v>244900</c:v>
                </c:pt>
                <c:pt idx="104">
                  <c:v>954000</c:v>
                </c:pt>
                <c:pt idx="105">
                  <c:v>954000</c:v>
                </c:pt>
                <c:pt idx="106">
                  <c:v>155000</c:v>
                </c:pt>
                <c:pt idx="107">
                  <c:v>298900</c:v>
                </c:pt>
                <c:pt idx="108">
                  <c:v>259900</c:v>
                </c:pt>
                <c:pt idx="109">
                  <c:v>283300</c:v>
                </c:pt>
                <c:pt idx="110">
                  <c:v>159900</c:v>
                </c:pt>
                <c:pt idx="111">
                  <c:v>56500</c:v>
                </c:pt>
                <c:pt idx="112">
                  <c:v>99000</c:v>
                </c:pt>
                <c:pt idx="113">
                  <c:v>239000</c:v>
                </c:pt>
                <c:pt idx="114">
                  <c:v>159900</c:v>
                </c:pt>
                <c:pt idx="115">
                  <c:v>225000</c:v>
                </c:pt>
                <c:pt idx="116">
                  <c:v>234900</c:v>
                </c:pt>
                <c:pt idx="117">
                  <c:v>354900</c:v>
                </c:pt>
                <c:pt idx="118">
                  <c:v>389900</c:v>
                </c:pt>
                <c:pt idx="119">
                  <c:v>520000</c:v>
                </c:pt>
                <c:pt idx="120">
                  <c:v>379000</c:v>
                </c:pt>
                <c:pt idx="121">
                  <c:v>510000</c:v>
                </c:pt>
                <c:pt idx="122">
                  <c:v>599900</c:v>
                </c:pt>
                <c:pt idx="123">
                  <c:v>379900</c:v>
                </c:pt>
                <c:pt idx="124">
                  <c:v>322000</c:v>
                </c:pt>
                <c:pt idx="125">
                  <c:v>405000</c:v>
                </c:pt>
                <c:pt idx="126">
                  <c:v>579900</c:v>
                </c:pt>
                <c:pt idx="127">
                  <c:v>575000</c:v>
                </c:pt>
                <c:pt idx="128">
                  <c:v>139900</c:v>
                </c:pt>
                <c:pt idx="129">
                  <c:v>129900</c:v>
                </c:pt>
                <c:pt idx="130">
                  <c:v>289900</c:v>
                </c:pt>
                <c:pt idx="131">
                  <c:v>339900</c:v>
                </c:pt>
                <c:pt idx="132">
                  <c:v>295000</c:v>
                </c:pt>
                <c:pt idx="133">
                  <c:v>845000</c:v>
                </c:pt>
                <c:pt idx="134">
                  <c:v>124900</c:v>
                </c:pt>
                <c:pt idx="135">
                  <c:v>314900</c:v>
                </c:pt>
                <c:pt idx="136">
                  <c:v>349900</c:v>
                </c:pt>
                <c:pt idx="137">
                  <c:v>349900</c:v>
                </c:pt>
                <c:pt idx="138">
                  <c:v>560000</c:v>
                </c:pt>
                <c:pt idx="139">
                  <c:v>284900</c:v>
                </c:pt>
                <c:pt idx="140">
                  <c:v>394444</c:v>
                </c:pt>
                <c:pt idx="141">
                  <c:v>439900</c:v>
                </c:pt>
                <c:pt idx="142">
                  <c:v>299900</c:v>
                </c:pt>
                <c:pt idx="143">
                  <c:v>142000</c:v>
                </c:pt>
                <c:pt idx="144">
                  <c:v>345000</c:v>
                </c:pt>
                <c:pt idx="145">
                  <c:v>440000</c:v>
                </c:pt>
                <c:pt idx="146">
                  <c:v>93000</c:v>
                </c:pt>
                <c:pt idx="147">
                  <c:v>409500</c:v>
                </c:pt>
                <c:pt idx="148">
                  <c:v>349500</c:v>
                </c:pt>
                <c:pt idx="149">
                  <c:v>387950</c:v>
                </c:pt>
                <c:pt idx="150">
                  <c:v>144900</c:v>
                </c:pt>
                <c:pt idx="151">
                  <c:v>276500</c:v>
                </c:pt>
                <c:pt idx="152">
                  <c:v>258000</c:v>
                </c:pt>
                <c:pt idx="153">
                  <c:v>339900</c:v>
                </c:pt>
                <c:pt idx="154">
                  <c:v>472000</c:v>
                </c:pt>
                <c:pt idx="155">
                  <c:v>518000</c:v>
                </c:pt>
                <c:pt idx="156">
                  <c:v>539885</c:v>
                </c:pt>
                <c:pt idx="157">
                  <c:v>114900</c:v>
                </c:pt>
                <c:pt idx="158">
                  <c:v>274900</c:v>
                </c:pt>
                <c:pt idx="159">
                  <c:v>279900</c:v>
                </c:pt>
                <c:pt idx="160">
                  <c:v>345900</c:v>
                </c:pt>
                <c:pt idx="161">
                  <c:v>319900</c:v>
                </c:pt>
                <c:pt idx="162">
                  <c:v>499900</c:v>
                </c:pt>
                <c:pt idx="163">
                  <c:v>310000</c:v>
                </c:pt>
                <c:pt idx="164">
                  <c:v>289900</c:v>
                </c:pt>
                <c:pt idx="165">
                  <c:v>459000</c:v>
                </c:pt>
                <c:pt idx="166">
                  <c:v>345000</c:v>
                </c:pt>
                <c:pt idx="167">
                  <c:v>265000</c:v>
                </c:pt>
                <c:pt idx="168">
                  <c:v>415000</c:v>
                </c:pt>
                <c:pt idx="169">
                  <c:v>189900</c:v>
                </c:pt>
                <c:pt idx="170">
                  <c:v>259900</c:v>
                </c:pt>
                <c:pt idx="171">
                  <c:v>425000</c:v>
                </c:pt>
                <c:pt idx="172">
                  <c:v>374900</c:v>
                </c:pt>
                <c:pt idx="173">
                  <c:v>229900</c:v>
                </c:pt>
                <c:pt idx="174">
                  <c:v>350000</c:v>
                </c:pt>
                <c:pt idx="175">
                  <c:v>469500</c:v>
                </c:pt>
                <c:pt idx="176">
                  <c:v>369900</c:v>
                </c:pt>
                <c:pt idx="177">
                  <c:v>529900</c:v>
                </c:pt>
                <c:pt idx="178">
                  <c:v>309000</c:v>
                </c:pt>
                <c:pt idx="179">
                  <c:v>359900</c:v>
                </c:pt>
                <c:pt idx="180">
                  <c:v>400000</c:v>
                </c:pt>
                <c:pt idx="181">
                  <c:v>399900</c:v>
                </c:pt>
                <c:pt idx="182">
                  <c:v>549900</c:v>
                </c:pt>
                <c:pt idx="183">
                  <c:v>589000</c:v>
                </c:pt>
                <c:pt idx="184">
                  <c:v>198900</c:v>
                </c:pt>
                <c:pt idx="185">
                  <c:v>419000</c:v>
                </c:pt>
                <c:pt idx="186">
                  <c:v>325000</c:v>
                </c:pt>
                <c:pt idx="187">
                  <c:v>389900</c:v>
                </c:pt>
                <c:pt idx="188">
                  <c:v>475000</c:v>
                </c:pt>
                <c:pt idx="189">
                  <c:v>469000</c:v>
                </c:pt>
                <c:pt idx="190">
                  <c:v>475000</c:v>
                </c:pt>
                <c:pt idx="191">
                  <c:v>434900</c:v>
                </c:pt>
                <c:pt idx="192">
                  <c:v>359900</c:v>
                </c:pt>
                <c:pt idx="193">
                  <c:v>579000</c:v>
                </c:pt>
                <c:pt idx="194">
                  <c:v>792000</c:v>
                </c:pt>
                <c:pt idx="195">
                  <c:v>474800</c:v>
                </c:pt>
                <c:pt idx="196">
                  <c:v>487000</c:v>
                </c:pt>
                <c:pt idx="197">
                  <c:v>394800</c:v>
                </c:pt>
                <c:pt idx="198">
                  <c:v>339000</c:v>
                </c:pt>
                <c:pt idx="199">
                  <c:v>385000</c:v>
                </c:pt>
                <c:pt idx="200">
                  <c:v>207000</c:v>
                </c:pt>
                <c:pt idx="201">
                  <c:v>374900</c:v>
                </c:pt>
                <c:pt idx="202">
                  <c:v>510000</c:v>
                </c:pt>
                <c:pt idx="203">
                  <c:v>395000</c:v>
                </c:pt>
                <c:pt idx="204">
                  <c:v>825000</c:v>
                </c:pt>
                <c:pt idx="205">
                  <c:v>825000</c:v>
                </c:pt>
                <c:pt idx="206">
                  <c:v>799000</c:v>
                </c:pt>
                <c:pt idx="207">
                  <c:v>182000</c:v>
                </c:pt>
                <c:pt idx="208">
                  <c:v>369900</c:v>
                </c:pt>
                <c:pt idx="209">
                  <c:v>487900</c:v>
                </c:pt>
                <c:pt idx="210">
                  <c:v>679900</c:v>
                </c:pt>
                <c:pt idx="211">
                  <c:v>780000</c:v>
                </c:pt>
                <c:pt idx="212">
                  <c:v>795000</c:v>
                </c:pt>
                <c:pt idx="213">
                  <c:v>240000</c:v>
                </c:pt>
                <c:pt idx="214">
                  <c:v>135000</c:v>
                </c:pt>
                <c:pt idx="215">
                  <c:v>264900</c:v>
                </c:pt>
                <c:pt idx="216">
                  <c:v>374900</c:v>
                </c:pt>
                <c:pt idx="217">
                  <c:v>519900</c:v>
                </c:pt>
                <c:pt idx="218">
                  <c:v>774500</c:v>
                </c:pt>
                <c:pt idx="219">
                  <c:v>520000</c:v>
                </c:pt>
                <c:pt idx="220">
                  <c:v>215000</c:v>
                </c:pt>
                <c:pt idx="221">
                  <c:v>444900</c:v>
                </c:pt>
                <c:pt idx="222">
                  <c:v>204900</c:v>
                </c:pt>
                <c:pt idx="223">
                  <c:v>179900</c:v>
                </c:pt>
                <c:pt idx="224">
                  <c:v>398500</c:v>
                </c:pt>
                <c:pt idx="225">
                  <c:v>524900</c:v>
                </c:pt>
                <c:pt idx="226">
                  <c:v>274900</c:v>
                </c:pt>
                <c:pt idx="227">
                  <c:v>239900</c:v>
                </c:pt>
                <c:pt idx="228">
                  <c:v>342500</c:v>
                </c:pt>
                <c:pt idx="229">
                  <c:v>135000</c:v>
                </c:pt>
                <c:pt idx="230">
                  <c:v>587000</c:v>
                </c:pt>
                <c:pt idx="231">
                  <c:v>424900</c:v>
                </c:pt>
                <c:pt idx="232">
                  <c:v>850000</c:v>
                </c:pt>
                <c:pt idx="233">
                  <c:v>575000</c:v>
                </c:pt>
                <c:pt idx="234">
                  <c:v>815000</c:v>
                </c:pt>
                <c:pt idx="235">
                  <c:v>250000</c:v>
                </c:pt>
                <c:pt idx="236">
                  <c:v>229900</c:v>
                </c:pt>
                <c:pt idx="237">
                  <c:v>459000</c:v>
                </c:pt>
                <c:pt idx="238">
                  <c:v>738000</c:v>
                </c:pt>
                <c:pt idx="239">
                  <c:v>200000</c:v>
                </c:pt>
                <c:pt idx="240">
                  <c:v>348000</c:v>
                </c:pt>
                <c:pt idx="241">
                  <c:v>349900</c:v>
                </c:pt>
                <c:pt idx="242">
                  <c:v>475000</c:v>
                </c:pt>
                <c:pt idx="243">
                  <c:v>425000</c:v>
                </c:pt>
                <c:pt idx="244">
                  <c:v>719500</c:v>
                </c:pt>
                <c:pt idx="245">
                  <c:v>759900</c:v>
                </c:pt>
                <c:pt idx="246">
                  <c:v>875000</c:v>
                </c:pt>
                <c:pt idx="247">
                  <c:v>285000</c:v>
                </c:pt>
                <c:pt idx="248">
                  <c:v>215000</c:v>
                </c:pt>
                <c:pt idx="249">
                  <c:v>399500</c:v>
                </c:pt>
                <c:pt idx="250">
                  <c:v>570000</c:v>
                </c:pt>
                <c:pt idx="251">
                  <c:v>537900</c:v>
                </c:pt>
                <c:pt idx="252">
                  <c:v>369900</c:v>
                </c:pt>
                <c:pt idx="253">
                  <c:v>599000</c:v>
                </c:pt>
                <c:pt idx="254">
                  <c:v>419500</c:v>
                </c:pt>
                <c:pt idx="255">
                  <c:v>789000</c:v>
                </c:pt>
                <c:pt idx="256">
                  <c:v>449990</c:v>
                </c:pt>
                <c:pt idx="257">
                  <c:v>499990</c:v>
                </c:pt>
                <c:pt idx="258">
                  <c:v>519990</c:v>
                </c:pt>
                <c:pt idx="259">
                  <c:v>469990</c:v>
                </c:pt>
                <c:pt idx="260">
                  <c:v>534990</c:v>
                </c:pt>
                <c:pt idx="261">
                  <c:v>609990</c:v>
                </c:pt>
                <c:pt idx="262">
                  <c:v>329900</c:v>
                </c:pt>
                <c:pt idx="263">
                  <c:v>329000</c:v>
                </c:pt>
                <c:pt idx="264">
                  <c:v>425000</c:v>
                </c:pt>
                <c:pt idx="265">
                  <c:v>450000</c:v>
                </c:pt>
                <c:pt idx="266">
                  <c:v>774900</c:v>
                </c:pt>
                <c:pt idx="267">
                  <c:v>479900</c:v>
                </c:pt>
                <c:pt idx="268">
                  <c:v>669000</c:v>
                </c:pt>
                <c:pt idx="269">
                  <c:v>205000</c:v>
                </c:pt>
                <c:pt idx="270">
                  <c:v>379900</c:v>
                </c:pt>
                <c:pt idx="271">
                  <c:v>399000</c:v>
                </c:pt>
                <c:pt idx="272">
                  <c:v>329900</c:v>
                </c:pt>
                <c:pt idx="273">
                  <c:v>799000</c:v>
                </c:pt>
                <c:pt idx="274">
                  <c:v>474900</c:v>
                </c:pt>
                <c:pt idx="275">
                  <c:v>639900</c:v>
                </c:pt>
                <c:pt idx="276">
                  <c:v>375000</c:v>
                </c:pt>
                <c:pt idx="277">
                  <c:v>369900</c:v>
                </c:pt>
                <c:pt idx="278">
                  <c:v>337900</c:v>
                </c:pt>
                <c:pt idx="279">
                  <c:v>999000</c:v>
                </c:pt>
                <c:pt idx="280">
                  <c:v>410000</c:v>
                </c:pt>
                <c:pt idx="281">
                  <c:v>375000</c:v>
                </c:pt>
                <c:pt idx="282">
                  <c:v>575000</c:v>
                </c:pt>
                <c:pt idx="283">
                  <c:v>1450000</c:v>
                </c:pt>
                <c:pt idx="284">
                  <c:v>362750</c:v>
                </c:pt>
                <c:pt idx="285">
                  <c:v>279900</c:v>
                </c:pt>
                <c:pt idx="286">
                  <c:v>609000</c:v>
                </c:pt>
                <c:pt idx="287">
                  <c:v>859900</c:v>
                </c:pt>
                <c:pt idx="288">
                  <c:v>150000</c:v>
                </c:pt>
                <c:pt idx="289">
                  <c:v>249900</c:v>
                </c:pt>
                <c:pt idx="290">
                  <c:v>975000</c:v>
                </c:pt>
                <c:pt idx="291">
                  <c:v>449000</c:v>
                </c:pt>
                <c:pt idx="292">
                  <c:v>419000</c:v>
                </c:pt>
                <c:pt idx="293">
                  <c:v>529000</c:v>
                </c:pt>
                <c:pt idx="294">
                  <c:v>925000</c:v>
                </c:pt>
                <c:pt idx="295">
                  <c:v>204900</c:v>
                </c:pt>
                <c:pt idx="296">
                  <c:v>1249900</c:v>
                </c:pt>
                <c:pt idx="297">
                  <c:v>1725000</c:v>
                </c:pt>
                <c:pt idx="298">
                  <c:v>519900</c:v>
                </c:pt>
                <c:pt idx="299">
                  <c:v>579900</c:v>
                </c:pt>
                <c:pt idx="300">
                  <c:v>800000</c:v>
                </c:pt>
                <c:pt idx="301">
                  <c:v>749900</c:v>
                </c:pt>
                <c:pt idx="302">
                  <c:v>849000</c:v>
                </c:pt>
                <c:pt idx="303">
                  <c:v>594900</c:v>
                </c:pt>
                <c:pt idx="304">
                  <c:v>275000</c:v>
                </c:pt>
                <c:pt idx="305">
                  <c:v>249900</c:v>
                </c:pt>
                <c:pt idx="306">
                  <c:v>1295000</c:v>
                </c:pt>
                <c:pt idx="307">
                  <c:v>1195000</c:v>
                </c:pt>
                <c:pt idx="308">
                  <c:v>1149000</c:v>
                </c:pt>
                <c:pt idx="309">
                  <c:v>549900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9F-4EDF-B1A8-5B141C058F28}"/>
            </c:ext>
          </c:extLst>
        </c:ser>
        <c:ser>
          <c:idx val="1"/>
          <c:order val="1"/>
          <c:tx>
            <c:v>Predicted LIST PRICE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402756389768623"/>
                  <c:y val="0.54135581826113699"/>
                </c:manualLayout>
              </c:layout>
              <c:numFmt formatCode="General" sourceLinked="0"/>
            </c:trendlineLbl>
          </c:trendline>
          <c:xVal>
            <c:numRef>
              <c:f>MX!$C$19:$C$328</c:f>
              <c:numCache>
                <c:formatCode>General</c:formatCode>
                <c:ptCount val="310"/>
                <c:pt idx="0">
                  <c:v>1655</c:v>
                </c:pt>
                <c:pt idx="1">
                  <c:v>2614</c:v>
                </c:pt>
                <c:pt idx="2">
                  <c:v>2614</c:v>
                </c:pt>
                <c:pt idx="3">
                  <c:v>3006</c:v>
                </c:pt>
                <c:pt idx="4">
                  <c:v>3049</c:v>
                </c:pt>
                <c:pt idx="5">
                  <c:v>3093</c:v>
                </c:pt>
                <c:pt idx="6">
                  <c:v>3136</c:v>
                </c:pt>
                <c:pt idx="7">
                  <c:v>3136</c:v>
                </c:pt>
                <c:pt idx="8">
                  <c:v>3311</c:v>
                </c:pt>
                <c:pt idx="9">
                  <c:v>3354</c:v>
                </c:pt>
                <c:pt idx="10">
                  <c:v>3485</c:v>
                </c:pt>
                <c:pt idx="11">
                  <c:v>3615</c:v>
                </c:pt>
                <c:pt idx="12">
                  <c:v>3920</c:v>
                </c:pt>
                <c:pt idx="13">
                  <c:v>4008</c:v>
                </c:pt>
                <c:pt idx="14">
                  <c:v>4095</c:v>
                </c:pt>
                <c:pt idx="15">
                  <c:v>4835</c:v>
                </c:pt>
                <c:pt idx="16">
                  <c:v>4835</c:v>
                </c:pt>
                <c:pt idx="17">
                  <c:v>4879</c:v>
                </c:pt>
                <c:pt idx="18">
                  <c:v>4966</c:v>
                </c:pt>
                <c:pt idx="19">
                  <c:v>5009</c:v>
                </c:pt>
                <c:pt idx="20">
                  <c:v>5009</c:v>
                </c:pt>
                <c:pt idx="21">
                  <c:v>5009</c:v>
                </c:pt>
                <c:pt idx="22">
                  <c:v>5053</c:v>
                </c:pt>
                <c:pt idx="23">
                  <c:v>5184</c:v>
                </c:pt>
                <c:pt idx="24">
                  <c:v>5227</c:v>
                </c:pt>
                <c:pt idx="25">
                  <c:v>5271</c:v>
                </c:pt>
                <c:pt idx="26">
                  <c:v>5271</c:v>
                </c:pt>
                <c:pt idx="27">
                  <c:v>5314</c:v>
                </c:pt>
                <c:pt idx="28">
                  <c:v>5401</c:v>
                </c:pt>
                <c:pt idx="29">
                  <c:v>5401</c:v>
                </c:pt>
                <c:pt idx="30">
                  <c:v>5445</c:v>
                </c:pt>
                <c:pt idx="31">
                  <c:v>5445</c:v>
                </c:pt>
                <c:pt idx="32">
                  <c:v>5663</c:v>
                </c:pt>
                <c:pt idx="33">
                  <c:v>5663</c:v>
                </c:pt>
                <c:pt idx="34">
                  <c:v>5837</c:v>
                </c:pt>
                <c:pt idx="35">
                  <c:v>5924</c:v>
                </c:pt>
                <c:pt idx="36">
                  <c:v>6011</c:v>
                </c:pt>
                <c:pt idx="37">
                  <c:v>6011</c:v>
                </c:pt>
                <c:pt idx="38">
                  <c:v>6011</c:v>
                </c:pt>
                <c:pt idx="39">
                  <c:v>6011</c:v>
                </c:pt>
                <c:pt idx="40">
                  <c:v>6098</c:v>
                </c:pt>
                <c:pt idx="41">
                  <c:v>6098</c:v>
                </c:pt>
                <c:pt idx="42">
                  <c:v>6142</c:v>
                </c:pt>
                <c:pt idx="43">
                  <c:v>6403</c:v>
                </c:pt>
                <c:pt idx="44">
                  <c:v>6534</c:v>
                </c:pt>
                <c:pt idx="45">
                  <c:v>6534</c:v>
                </c:pt>
                <c:pt idx="46">
                  <c:v>6534</c:v>
                </c:pt>
                <c:pt idx="47">
                  <c:v>6534</c:v>
                </c:pt>
                <c:pt idx="48">
                  <c:v>6578</c:v>
                </c:pt>
                <c:pt idx="49">
                  <c:v>6578</c:v>
                </c:pt>
                <c:pt idx="50">
                  <c:v>6621</c:v>
                </c:pt>
                <c:pt idx="51">
                  <c:v>6621</c:v>
                </c:pt>
                <c:pt idx="52">
                  <c:v>6621</c:v>
                </c:pt>
                <c:pt idx="53">
                  <c:v>6752</c:v>
                </c:pt>
                <c:pt idx="54">
                  <c:v>6752</c:v>
                </c:pt>
                <c:pt idx="55">
                  <c:v>6752</c:v>
                </c:pt>
                <c:pt idx="56">
                  <c:v>6752</c:v>
                </c:pt>
                <c:pt idx="57">
                  <c:v>6752</c:v>
                </c:pt>
                <c:pt idx="58">
                  <c:v>6882</c:v>
                </c:pt>
                <c:pt idx="59">
                  <c:v>6882</c:v>
                </c:pt>
                <c:pt idx="60">
                  <c:v>6970</c:v>
                </c:pt>
                <c:pt idx="61">
                  <c:v>6970</c:v>
                </c:pt>
                <c:pt idx="62">
                  <c:v>6970</c:v>
                </c:pt>
                <c:pt idx="63">
                  <c:v>6970</c:v>
                </c:pt>
                <c:pt idx="64">
                  <c:v>7100</c:v>
                </c:pt>
                <c:pt idx="65">
                  <c:v>7144</c:v>
                </c:pt>
                <c:pt idx="66">
                  <c:v>7187</c:v>
                </c:pt>
                <c:pt idx="67">
                  <c:v>7187</c:v>
                </c:pt>
                <c:pt idx="68">
                  <c:v>7231</c:v>
                </c:pt>
                <c:pt idx="69">
                  <c:v>7318</c:v>
                </c:pt>
                <c:pt idx="70">
                  <c:v>7362</c:v>
                </c:pt>
                <c:pt idx="71">
                  <c:v>7405</c:v>
                </c:pt>
                <c:pt idx="72">
                  <c:v>7405</c:v>
                </c:pt>
                <c:pt idx="73">
                  <c:v>7405</c:v>
                </c:pt>
                <c:pt idx="74">
                  <c:v>7405</c:v>
                </c:pt>
                <c:pt idx="75">
                  <c:v>7405</c:v>
                </c:pt>
                <c:pt idx="76">
                  <c:v>7492</c:v>
                </c:pt>
                <c:pt idx="77">
                  <c:v>7492</c:v>
                </c:pt>
                <c:pt idx="78">
                  <c:v>7492</c:v>
                </c:pt>
                <c:pt idx="79">
                  <c:v>7492</c:v>
                </c:pt>
                <c:pt idx="80">
                  <c:v>7492</c:v>
                </c:pt>
                <c:pt idx="81">
                  <c:v>7623</c:v>
                </c:pt>
                <c:pt idx="82">
                  <c:v>7710</c:v>
                </c:pt>
                <c:pt idx="83">
                  <c:v>7841</c:v>
                </c:pt>
                <c:pt idx="84">
                  <c:v>7841</c:v>
                </c:pt>
                <c:pt idx="85">
                  <c:v>7841</c:v>
                </c:pt>
                <c:pt idx="86">
                  <c:v>7841</c:v>
                </c:pt>
                <c:pt idx="87">
                  <c:v>8059</c:v>
                </c:pt>
                <c:pt idx="88">
                  <c:v>8102</c:v>
                </c:pt>
                <c:pt idx="89">
                  <c:v>8146</c:v>
                </c:pt>
                <c:pt idx="90">
                  <c:v>8233</c:v>
                </c:pt>
                <c:pt idx="91">
                  <c:v>8276</c:v>
                </c:pt>
                <c:pt idx="92">
                  <c:v>8276</c:v>
                </c:pt>
                <c:pt idx="93">
                  <c:v>8494</c:v>
                </c:pt>
                <c:pt idx="94">
                  <c:v>8712</c:v>
                </c:pt>
                <c:pt idx="95">
                  <c:v>8843</c:v>
                </c:pt>
                <c:pt idx="96">
                  <c:v>8843</c:v>
                </c:pt>
                <c:pt idx="97">
                  <c:v>8843</c:v>
                </c:pt>
                <c:pt idx="98">
                  <c:v>9017</c:v>
                </c:pt>
                <c:pt idx="99">
                  <c:v>9148</c:v>
                </c:pt>
                <c:pt idx="100">
                  <c:v>9148</c:v>
                </c:pt>
                <c:pt idx="101">
                  <c:v>9148</c:v>
                </c:pt>
                <c:pt idx="102">
                  <c:v>9148</c:v>
                </c:pt>
                <c:pt idx="103">
                  <c:v>9148</c:v>
                </c:pt>
                <c:pt idx="104">
                  <c:v>9148</c:v>
                </c:pt>
                <c:pt idx="105">
                  <c:v>9148</c:v>
                </c:pt>
                <c:pt idx="106">
                  <c:v>9191</c:v>
                </c:pt>
                <c:pt idx="107">
                  <c:v>9365</c:v>
                </c:pt>
                <c:pt idx="108">
                  <c:v>9583</c:v>
                </c:pt>
                <c:pt idx="109">
                  <c:v>9583</c:v>
                </c:pt>
                <c:pt idx="110">
                  <c:v>9627</c:v>
                </c:pt>
                <c:pt idx="111">
                  <c:v>9670</c:v>
                </c:pt>
                <c:pt idx="112">
                  <c:v>9714</c:v>
                </c:pt>
                <c:pt idx="113">
                  <c:v>9714</c:v>
                </c:pt>
                <c:pt idx="114">
                  <c:v>9757</c:v>
                </c:pt>
                <c:pt idx="115">
                  <c:v>10019</c:v>
                </c:pt>
                <c:pt idx="116">
                  <c:v>10019</c:v>
                </c:pt>
                <c:pt idx="117">
                  <c:v>10019</c:v>
                </c:pt>
                <c:pt idx="118">
                  <c:v>10019</c:v>
                </c:pt>
                <c:pt idx="119">
                  <c:v>10019</c:v>
                </c:pt>
                <c:pt idx="120">
                  <c:v>10019</c:v>
                </c:pt>
                <c:pt idx="121">
                  <c:v>10019</c:v>
                </c:pt>
                <c:pt idx="122">
                  <c:v>10019</c:v>
                </c:pt>
                <c:pt idx="123">
                  <c:v>10149</c:v>
                </c:pt>
                <c:pt idx="124">
                  <c:v>10411</c:v>
                </c:pt>
                <c:pt idx="125">
                  <c:v>10454</c:v>
                </c:pt>
                <c:pt idx="126">
                  <c:v>10454</c:v>
                </c:pt>
                <c:pt idx="127">
                  <c:v>10454</c:v>
                </c:pt>
                <c:pt idx="128">
                  <c:v>10542</c:v>
                </c:pt>
                <c:pt idx="129">
                  <c:v>10629</c:v>
                </c:pt>
                <c:pt idx="130">
                  <c:v>10629</c:v>
                </c:pt>
                <c:pt idx="131">
                  <c:v>10716</c:v>
                </c:pt>
                <c:pt idx="132">
                  <c:v>10759</c:v>
                </c:pt>
                <c:pt idx="133">
                  <c:v>10803</c:v>
                </c:pt>
                <c:pt idx="134">
                  <c:v>10890</c:v>
                </c:pt>
                <c:pt idx="135">
                  <c:v>10890</c:v>
                </c:pt>
                <c:pt idx="136">
                  <c:v>10890</c:v>
                </c:pt>
                <c:pt idx="137">
                  <c:v>10890</c:v>
                </c:pt>
                <c:pt idx="138">
                  <c:v>10890</c:v>
                </c:pt>
                <c:pt idx="139">
                  <c:v>11195</c:v>
                </c:pt>
                <c:pt idx="140">
                  <c:v>11238</c:v>
                </c:pt>
                <c:pt idx="141">
                  <c:v>11238</c:v>
                </c:pt>
                <c:pt idx="142">
                  <c:v>11282</c:v>
                </c:pt>
                <c:pt idx="143">
                  <c:v>11326</c:v>
                </c:pt>
                <c:pt idx="144">
                  <c:v>11326</c:v>
                </c:pt>
                <c:pt idx="145">
                  <c:v>11326</c:v>
                </c:pt>
                <c:pt idx="146">
                  <c:v>11413</c:v>
                </c:pt>
                <c:pt idx="147">
                  <c:v>11413</c:v>
                </c:pt>
                <c:pt idx="148">
                  <c:v>11456</c:v>
                </c:pt>
                <c:pt idx="149">
                  <c:v>11761</c:v>
                </c:pt>
                <c:pt idx="150">
                  <c:v>12110</c:v>
                </c:pt>
                <c:pt idx="151">
                  <c:v>12110</c:v>
                </c:pt>
                <c:pt idx="152">
                  <c:v>12197</c:v>
                </c:pt>
                <c:pt idx="153">
                  <c:v>12197</c:v>
                </c:pt>
                <c:pt idx="154">
                  <c:v>12197</c:v>
                </c:pt>
                <c:pt idx="155">
                  <c:v>12197</c:v>
                </c:pt>
                <c:pt idx="156">
                  <c:v>12415</c:v>
                </c:pt>
                <c:pt idx="157">
                  <c:v>12502</c:v>
                </c:pt>
                <c:pt idx="158">
                  <c:v>12502</c:v>
                </c:pt>
                <c:pt idx="159">
                  <c:v>12545</c:v>
                </c:pt>
                <c:pt idx="160">
                  <c:v>12632</c:v>
                </c:pt>
                <c:pt idx="161">
                  <c:v>12632</c:v>
                </c:pt>
                <c:pt idx="162">
                  <c:v>12632</c:v>
                </c:pt>
                <c:pt idx="163">
                  <c:v>12763</c:v>
                </c:pt>
                <c:pt idx="164">
                  <c:v>12894</c:v>
                </c:pt>
                <c:pt idx="165">
                  <c:v>12981</c:v>
                </c:pt>
                <c:pt idx="166">
                  <c:v>13024</c:v>
                </c:pt>
                <c:pt idx="167">
                  <c:v>13068</c:v>
                </c:pt>
                <c:pt idx="168">
                  <c:v>13068</c:v>
                </c:pt>
                <c:pt idx="169">
                  <c:v>13112</c:v>
                </c:pt>
                <c:pt idx="170">
                  <c:v>13112</c:v>
                </c:pt>
                <c:pt idx="171">
                  <c:v>13155</c:v>
                </c:pt>
                <c:pt idx="172">
                  <c:v>13199</c:v>
                </c:pt>
                <c:pt idx="173">
                  <c:v>13329</c:v>
                </c:pt>
                <c:pt idx="174">
                  <c:v>13504</c:v>
                </c:pt>
                <c:pt idx="175">
                  <c:v>13504</c:v>
                </c:pt>
                <c:pt idx="176">
                  <c:v>13504</c:v>
                </c:pt>
                <c:pt idx="177">
                  <c:v>13504</c:v>
                </c:pt>
                <c:pt idx="178">
                  <c:v>13547</c:v>
                </c:pt>
                <c:pt idx="179">
                  <c:v>13678</c:v>
                </c:pt>
                <c:pt idx="180">
                  <c:v>13939</c:v>
                </c:pt>
                <c:pt idx="181">
                  <c:v>13939</c:v>
                </c:pt>
                <c:pt idx="182">
                  <c:v>13939</c:v>
                </c:pt>
                <c:pt idx="183">
                  <c:v>13939</c:v>
                </c:pt>
                <c:pt idx="184">
                  <c:v>13983</c:v>
                </c:pt>
                <c:pt idx="185">
                  <c:v>14375</c:v>
                </c:pt>
                <c:pt idx="186">
                  <c:v>14375</c:v>
                </c:pt>
                <c:pt idx="187">
                  <c:v>14375</c:v>
                </c:pt>
                <c:pt idx="188">
                  <c:v>14375</c:v>
                </c:pt>
                <c:pt idx="189">
                  <c:v>14375</c:v>
                </c:pt>
                <c:pt idx="190">
                  <c:v>14375</c:v>
                </c:pt>
                <c:pt idx="191">
                  <c:v>14462</c:v>
                </c:pt>
                <c:pt idx="192">
                  <c:v>14593</c:v>
                </c:pt>
                <c:pt idx="193">
                  <c:v>14810</c:v>
                </c:pt>
                <c:pt idx="194">
                  <c:v>14810</c:v>
                </c:pt>
                <c:pt idx="195">
                  <c:v>14985</c:v>
                </c:pt>
                <c:pt idx="196">
                  <c:v>15028</c:v>
                </c:pt>
                <c:pt idx="197">
                  <c:v>15246</c:v>
                </c:pt>
                <c:pt idx="198">
                  <c:v>15246</c:v>
                </c:pt>
                <c:pt idx="199">
                  <c:v>15246</c:v>
                </c:pt>
                <c:pt idx="200">
                  <c:v>15507</c:v>
                </c:pt>
                <c:pt idx="201">
                  <c:v>15682</c:v>
                </c:pt>
                <c:pt idx="202">
                  <c:v>15682</c:v>
                </c:pt>
                <c:pt idx="203">
                  <c:v>15682</c:v>
                </c:pt>
                <c:pt idx="204">
                  <c:v>15682</c:v>
                </c:pt>
                <c:pt idx="205">
                  <c:v>15682</c:v>
                </c:pt>
                <c:pt idx="206">
                  <c:v>15725</c:v>
                </c:pt>
                <c:pt idx="207">
                  <c:v>15987</c:v>
                </c:pt>
                <c:pt idx="208">
                  <c:v>16074</c:v>
                </c:pt>
                <c:pt idx="209">
                  <c:v>16117</c:v>
                </c:pt>
                <c:pt idx="210">
                  <c:v>16117</c:v>
                </c:pt>
                <c:pt idx="211">
                  <c:v>16117</c:v>
                </c:pt>
                <c:pt idx="212">
                  <c:v>16117</c:v>
                </c:pt>
                <c:pt idx="213">
                  <c:v>16335</c:v>
                </c:pt>
                <c:pt idx="214">
                  <c:v>16553</c:v>
                </c:pt>
                <c:pt idx="215">
                  <c:v>16553</c:v>
                </c:pt>
                <c:pt idx="216">
                  <c:v>16553</c:v>
                </c:pt>
                <c:pt idx="217">
                  <c:v>16553</c:v>
                </c:pt>
                <c:pt idx="218">
                  <c:v>16553</c:v>
                </c:pt>
                <c:pt idx="219">
                  <c:v>16683</c:v>
                </c:pt>
                <c:pt idx="220">
                  <c:v>16814</c:v>
                </c:pt>
                <c:pt idx="221">
                  <c:v>16814</c:v>
                </c:pt>
                <c:pt idx="222">
                  <c:v>16858</c:v>
                </c:pt>
                <c:pt idx="223">
                  <c:v>16988</c:v>
                </c:pt>
                <c:pt idx="224">
                  <c:v>16988</c:v>
                </c:pt>
                <c:pt idx="225">
                  <c:v>16988</c:v>
                </c:pt>
                <c:pt idx="226">
                  <c:v>17032</c:v>
                </c:pt>
                <c:pt idx="227">
                  <c:v>17250</c:v>
                </c:pt>
                <c:pt idx="228">
                  <c:v>17380</c:v>
                </c:pt>
                <c:pt idx="229">
                  <c:v>17424</c:v>
                </c:pt>
                <c:pt idx="230">
                  <c:v>17424</c:v>
                </c:pt>
                <c:pt idx="231">
                  <c:v>17424</c:v>
                </c:pt>
                <c:pt idx="232">
                  <c:v>17424</c:v>
                </c:pt>
                <c:pt idx="233">
                  <c:v>17860</c:v>
                </c:pt>
                <c:pt idx="234">
                  <c:v>17860</c:v>
                </c:pt>
                <c:pt idx="235">
                  <c:v>17903</c:v>
                </c:pt>
                <c:pt idx="236">
                  <c:v>18295</c:v>
                </c:pt>
                <c:pt idx="237">
                  <c:v>18295</c:v>
                </c:pt>
                <c:pt idx="238">
                  <c:v>18295</c:v>
                </c:pt>
                <c:pt idx="239">
                  <c:v>18731</c:v>
                </c:pt>
                <c:pt idx="240">
                  <c:v>19166</c:v>
                </c:pt>
                <c:pt idx="241">
                  <c:v>19166</c:v>
                </c:pt>
                <c:pt idx="242">
                  <c:v>19166</c:v>
                </c:pt>
                <c:pt idx="243">
                  <c:v>19602</c:v>
                </c:pt>
                <c:pt idx="244">
                  <c:v>19602</c:v>
                </c:pt>
                <c:pt idx="245">
                  <c:v>19602</c:v>
                </c:pt>
                <c:pt idx="246">
                  <c:v>19602</c:v>
                </c:pt>
                <c:pt idx="247">
                  <c:v>19863</c:v>
                </c:pt>
                <c:pt idx="248">
                  <c:v>19994</c:v>
                </c:pt>
                <c:pt idx="249">
                  <c:v>20038</c:v>
                </c:pt>
                <c:pt idx="250">
                  <c:v>20038</c:v>
                </c:pt>
                <c:pt idx="251">
                  <c:v>20822</c:v>
                </c:pt>
                <c:pt idx="252">
                  <c:v>21127</c:v>
                </c:pt>
                <c:pt idx="253">
                  <c:v>21301</c:v>
                </c:pt>
                <c:pt idx="254">
                  <c:v>21344</c:v>
                </c:pt>
                <c:pt idx="255">
                  <c:v>21344</c:v>
                </c:pt>
                <c:pt idx="256">
                  <c:v>21519</c:v>
                </c:pt>
                <c:pt idx="257">
                  <c:v>21519</c:v>
                </c:pt>
                <c:pt idx="258">
                  <c:v>21519</c:v>
                </c:pt>
                <c:pt idx="259">
                  <c:v>21519</c:v>
                </c:pt>
                <c:pt idx="260">
                  <c:v>21519</c:v>
                </c:pt>
                <c:pt idx="261">
                  <c:v>21519</c:v>
                </c:pt>
                <c:pt idx="262">
                  <c:v>21780</c:v>
                </c:pt>
                <c:pt idx="263">
                  <c:v>21824</c:v>
                </c:pt>
                <c:pt idx="264">
                  <c:v>22216</c:v>
                </c:pt>
                <c:pt idx="265">
                  <c:v>22216</c:v>
                </c:pt>
                <c:pt idx="266">
                  <c:v>22651</c:v>
                </c:pt>
                <c:pt idx="267">
                  <c:v>22695</c:v>
                </c:pt>
                <c:pt idx="268">
                  <c:v>23522</c:v>
                </c:pt>
                <c:pt idx="269">
                  <c:v>24481</c:v>
                </c:pt>
                <c:pt idx="270">
                  <c:v>24786</c:v>
                </c:pt>
                <c:pt idx="271">
                  <c:v>24829</c:v>
                </c:pt>
                <c:pt idx="272">
                  <c:v>24873</c:v>
                </c:pt>
                <c:pt idx="273">
                  <c:v>26136</c:v>
                </c:pt>
                <c:pt idx="274">
                  <c:v>26572</c:v>
                </c:pt>
                <c:pt idx="275">
                  <c:v>27007</c:v>
                </c:pt>
                <c:pt idx="276">
                  <c:v>27007</c:v>
                </c:pt>
                <c:pt idx="277">
                  <c:v>27878</c:v>
                </c:pt>
                <c:pt idx="278">
                  <c:v>28750</c:v>
                </c:pt>
                <c:pt idx="279">
                  <c:v>28750</c:v>
                </c:pt>
                <c:pt idx="280">
                  <c:v>29185</c:v>
                </c:pt>
                <c:pt idx="281">
                  <c:v>31102</c:v>
                </c:pt>
                <c:pt idx="282">
                  <c:v>31712</c:v>
                </c:pt>
                <c:pt idx="283">
                  <c:v>33236</c:v>
                </c:pt>
                <c:pt idx="284">
                  <c:v>34412</c:v>
                </c:pt>
                <c:pt idx="285">
                  <c:v>34412</c:v>
                </c:pt>
                <c:pt idx="286">
                  <c:v>35719</c:v>
                </c:pt>
                <c:pt idx="287">
                  <c:v>37462</c:v>
                </c:pt>
                <c:pt idx="288">
                  <c:v>40075</c:v>
                </c:pt>
                <c:pt idx="289">
                  <c:v>41992</c:v>
                </c:pt>
                <c:pt idx="290">
                  <c:v>43560</c:v>
                </c:pt>
                <c:pt idx="291">
                  <c:v>43691</c:v>
                </c:pt>
                <c:pt idx="292">
                  <c:v>44867</c:v>
                </c:pt>
                <c:pt idx="293">
                  <c:v>45302</c:v>
                </c:pt>
                <c:pt idx="294">
                  <c:v>46609</c:v>
                </c:pt>
                <c:pt idx="295">
                  <c:v>48787</c:v>
                </c:pt>
                <c:pt idx="296">
                  <c:v>49658</c:v>
                </c:pt>
                <c:pt idx="297">
                  <c:v>52272</c:v>
                </c:pt>
                <c:pt idx="298">
                  <c:v>60113</c:v>
                </c:pt>
                <c:pt idx="299">
                  <c:v>66560</c:v>
                </c:pt>
                <c:pt idx="300">
                  <c:v>66647</c:v>
                </c:pt>
                <c:pt idx="301">
                  <c:v>73181</c:v>
                </c:pt>
                <c:pt idx="302">
                  <c:v>75794</c:v>
                </c:pt>
                <c:pt idx="303">
                  <c:v>88122</c:v>
                </c:pt>
                <c:pt idx="304">
                  <c:v>117612</c:v>
                </c:pt>
                <c:pt idx="305">
                  <c:v>130724</c:v>
                </c:pt>
                <c:pt idx="306">
                  <c:v>148104</c:v>
                </c:pt>
                <c:pt idx="307">
                  <c:v>152024</c:v>
                </c:pt>
                <c:pt idx="308">
                  <c:v>230868</c:v>
                </c:pt>
                <c:pt idx="309">
                  <c:v>295772</c:v>
                </c:pt>
              </c:numCache>
            </c:numRef>
          </c:xVal>
          <c:yVal>
            <c:numRef>
              <c:f>MX!$H$45:$H$354</c:f>
              <c:numCache>
                <c:formatCode>General</c:formatCode>
                <c:ptCount val="310"/>
                <c:pt idx="0">
                  <c:v>296113.11856226512</c:v>
                </c:pt>
                <c:pt idx="1">
                  <c:v>211356.80542149275</c:v>
                </c:pt>
                <c:pt idx="2">
                  <c:v>272701.71161466872</c:v>
                </c:pt>
                <c:pt idx="3">
                  <c:v>45753.596835487682</c:v>
                </c:pt>
                <c:pt idx="4">
                  <c:v>156731.1573008472</c:v>
                </c:pt>
                <c:pt idx="5">
                  <c:v>177170.74635947961</c:v>
                </c:pt>
                <c:pt idx="6">
                  <c:v>133263.43603102193</c:v>
                </c:pt>
                <c:pt idx="7">
                  <c:v>277691.41329790931</c:v>
                </c:pt>
                <c:pt idx="8">
                  <c:v>67828.205463957143</c:v>
                </c:pt>
                <c:pt idx="9">
                  <c:v>60116.714294105135</c:v>
                </c:pt>
                <c:pt idx="10">
                  <c:v>271325.73887111252</c:v>
                </c:pt>
                <c:pt idx="11">
                  <c:v>126789.71358664951</c:v>
                </c:pt>
                <c:pt idx="12">
                  <c:v>264734.53139522503</c:v>
                </c:pt>
                <c:pt idx="13">
                  <c:v>179807.3829419814</c:v>
                </c:pt>
                <c:pt idx="14">
                  <c:v>220551.41913855093</c:v>
                </c:pt>
                <c:pt idx="15">
                  <c:v>35288.729501710106</c:v>
                </c:pt>
                <c:pt idx="16">
                  <c:v>80744.400209843152</c:v>
                </c:pt>
                <c:pt idx="17">
                  <c:v>62862.95827883084</c:v>
                </c:pt>
                <c:pt idx="18">
                  <c:v>107402.01560225588</c:v>
                </c:pt>
                <c:pt idx="19">
                  <c:v>94529.2956998804</c:v>
                </c:pt>
                <c:pt idx="20">
                  <c:v>108494.97344670861</c:v>
                </c:pt>
                <c:pt idx="21">
                  <c:v>110249.36555665778</c:v>
                </c:pt>
                <c:pt idx="22">
                  <c:v>150859.25779733332</c:v>
                </c:pt>
                <c:pt idx="23">
                  <c:v>220343.92071350402</c:v>
                </c:pt>
                <c:pt idx="24">
                  <c:v>248048.19083442178</c:v>
                </c:pt>
                <c:pt idx="25">
                  <c:v>59496.434651510193</c:v>
                </c:pt>
                <c:pt idx="26">
                  <c:v>93044.421412912678</c:v>
                </c:pt>
                <c:pt idx="27">
                  <c:v>74099.667707568442</c:v>
                </c:pt>
                <c:pt idx="28">
                  <c:v>145488.26539630225</c:v>
                </c:pt>
                <c:pt idx="29">
                  <c:v>104824.84812923952</c:v>
                </c:pt>
                <c:pt idx="30">
                  <c:v>74192.135211992776</c:v>
                </c:pt>
                <c:pt idx="31">
                  <c:v>151591.3569870166</c:v>
                </c:pt>
                <c:pt idx="32">
                  <c:v>86574.662853166228</c:v>
                </c:pt>
                <c:pt idx="33">
                  <c:v>206781.72293911988</c:v>
                </c:pt>
                <c:pt idx="34">
                  <c:v>185652.42406208673</c:v>
                </c:pt>
                <c:pt idx="35">
                  <c:v>193891.87019994526</c:v>
                </c:pt>
                <c:pt idx="36">
                  <c:v>90834.341722752375</c:v>
                </c:pt>
                <c:pt idx="37">
                  <c:v>183327.22076142865</c:v>
                </c:pt>
                <c:pt idx="38">
                  <c:v>78926.657776021835</c:v>
                </c:pt>
                <c:pt idx="39">
                  <c:v>159580.9153285457</c:v>
                </c:pt>
                <c:pt idx="40">
                  <c:v>74653.061016489664</c:v>
                </c:pt>
                <c:pt idx="41">
                  <c:v>205655.34588590427</c:v>
                </c:pt>
                <c:pt idx="42">
                  <c:v>91989.415142696264</c:v>
                </c:pt>
                <c:pt idx="43">
                  <c:v>87096.998374341871</c:v>
                </c:pt>
                <c:pt idx="44">
                  <c:v>60387.93433157081</c:v>
                </c:pt>
                <c:pt idx="45">
                  <c:v>138327.14145595004</c:v>
                </c:pt>
                <c:pt idx="46">
                  <c:v>142122.16258280555</c:v>
                </c:pt>
                <c:pt idx="47">
                  <c:v>180831.37807673152</c:v>
                </c:pt>
                <c:pt idx="48">
                  <c:v>123633.51727149637</c:v>
                </c:pt>
                <c:pt idx="49">
                  <c:v>149355.07811998087</c:v>
                </c:pt>
                <c:pt idx="50">
                  <c:v>60449.344048249564</c:v>
                </c:pt>
                <c:pt idx="51">
                  <c:v>75022.225175374624</c:v>
                </c:pt>
                <c:pt idx="52">
                  <c:v>185275.80308773456</c:v>
                </c:pt>
                <c:pt idx="53">
                  <c:v>69953.463947275508</c:v>
                </c:pt>
                <c:pt idx="54">
                  <c:v>136811.20938123675</c:v>
                </c:pt>
                <c:pt idx="55">
                  <c:v>140758.03135316647</c:v>
                </c:pt>
                <c:pt idx="56">
                  <c:v>143794.04825465084</c:v>
                </c:pt>
                <c:pt idx="57">
                  <c:v>243982.60600363562</c:v>
                </c:pt>
                <c:pt idx="58">
                  <c:v>125669.70849135643</c:v>
                </c:pt>
                <c:pt idx="59">
                  <c:v>104217.78051777818</c:v>
                </c:pt>
                <c:pt idx="60">
                  <c:v>105086.90913675376</c:v>
                </c:pt>
                <c:pt idx="61">
                  <c:v>62298.280038651974</c:v>
                </c:pt>
                <c:pt idx="62">
                  <c:v>227115.57936359814</c:v>
                </c:pt>
                <c:pt idx="63">
                  <c:v>327588.52958990331</c:v>
                </c:pt>
                <c:pt idx="64">
                  <c:v>160737.78007953003</c:v>
                </c:pt>
                <c:pt idx="65">
                  <c:v>508135.33578556625</c:v>
                </c:pt>
                <c:pt idx="66">
                  <c:v>96892.878449599142</c:v>
                </c:pt>
                <c:pt idx="67">
                  <c:v>248910.89797019749</c:v>
                </c:pt>
                <c:pt idx="68">
                  <c:v>200279.25809042333</c:v>
                </c:pt>
                <c:pt idx="69">
                  <c:v>175009.13589253553</c:v>
                </c:pt>
                <c:pt idx="70">
                  <c:v>104623.81077867138</c:v>
                </c:pt>
                <c:pt idx="71">
                  <c:v>136580.348991304</c:v>
                </c:pt>
                <c:pt idx="72">
                  <c:v>127253.27941083515</c:v>
                </c:pt>
                <c:pt idx="73">
                  <c:v>352487.31507532066</c:v>
                </c:pt>
                <c:pt idx="74">
                  <c:v>352487.31507532066</c:v>
                </c:pt>
                <c:pt idx="75">
                  <c:v>497105.51161293837</c:v>
                </c:pt>
                <c:pt idx="76">
                  <c:v>75637.028200974615</c:v>
                </c:pt>
                <c:pt idx="77">
                  <c:v>66309.958620505786</c:v>
                </c:pt>
                <c:pt idx="78">
                  <c:v>211412.35729863151</c:v>
                </c:pt>
                <c:pt idx="79">
                  <c:v>218395.1961720456</c:v>
                </c:pt>
                <c:pt idx="80">
                  <c:v>465724.93718642567</c:v>
                </c:pt>
                <c:pt idx="81">
                  <c:v>301436.29868829844</c:v>
                </c:pt>
                <c:pt idx="82">
                  <c:v>64945.827390866682</c:v>
                </c:pt>
                <c:pt idx="83">
                  <c:v>382786.26324091759</c:v>
                </c:pt>
                <c:pt idx="84">
                  <c:v>382786.26324091759</c:v>
                </c:pt>
                <c:pt idx="85">
                  <c:v>338325.98041736265</c:v>
                </c:pt>
                <c:pt idx="86">
                  <c:v>459311.25394151558</c:v>
                </c:pt>
                <c:pt idx="87">
                  <c:v>158682.28346928523</c:v>
                </c:pt>
                <c:pt idx="88">
                  <c:v>132773.90010335497</c:v>
                </c:pt>
                <c:pt idx="89">
                  <c:v>288750.59017080057</c:v>
                </c:pt>
                <c:pt idx="90">
                  <c:v>235141.71876214707</c:v>
                </c:pt>
                <c:pt idx="91">
                  <c:v>87120.082355239661</c:v>
                </c:pt>
                <c:pt idx="92">
                  <c:v>323149.34280318604</c:v>
                </c:pt>
                <c:pt idx="93">
                  <c:v>294461.05946018745</c:v>
                </c:pt>
                <c:pt idx="94">
                  <c:v>49714.009188097996</c:v>
                </c:pt>
                <c:pt idx="95">
                  <c:v>142537.58382004232</c:v>
                </c:pt>
                <c:pt idx="96">
                  <c:v>187774.23565215972</c:v>
                </c:pt>
                <c:pt idx="97">
                  <c:v>283085.95714594144</c:v>
                </c:pt>
                <c:pt idx="98">
                  <c:v>89616.534721192569</c:v>
                </c:pt>
                <c:pt idx="99">
                  <c:v>130239.82786043346</c:v>
                </c:pt>
                <c:pt idx="100">
                  <c:v>216508.87225106673</c:v>
                </c:pt>
                <c:pt idx="101">
                  <c:v>238452.77675588714</c:v>
                </c:pt>
                <c:pt idx="102">
                  <c:v>283385.82689785608</c:v>
                </c:pt>
                <c:pt idx="103">
                  <c:v>366249.87909555179</c:v>
                </c:pt>
                <c:pt idx="104">
                  <c:v>757876.8501742098</c:v>
                </c:pt>
                <c:pt idx="105">
                  <c:v>757876.8501742098</c:v>
                </c:pt>
                <c:pt idx="106">
                  <c:v>172839.7900114528</c:v>
                </c:pt>
                <c:pt idx="107">
                  <c:v>371260.67750021757</c:v>
                </c:pt>
                <c:pt idx="108">
                  <c:v>198770.82948345653</c:v>
                </c:pt>
                <c:pt idx="109">
                  <c:v>330751.13745425793</c:v>
                </c:pt>
                <c:pt idx="110">
                  <c:v>157360.25656594019</c:v>
                </c:pt>
                <c:pt idx="111">
                  <c:v>88323.068415740272</c:v>
                </c:pt>
                <c:pt idx="112">
                  <c:v>117280.86958172031</c:v>
                </c:pt>
                <c:pt idx="113">
                  <c:v>173816.15755063467</c:v>
                </c:pt>
                <c:pt idx="114">
                  <c:v>197831.04300129451</c:v>
                </c:pt>
                <c:pt idx="115">
                  <c:v>232910.96316438558</c:v>
                </c:pt>
                <c:pt idx="116">
                  <c:v>207731.2320948932</c:v>
                </c:pt>
                <c:pt idx="117">
                  <c:v>376883.53789605026</c:v>
                </c:pt>
                <c:pt idx="118">
                  <c:v>422423.79141831608</c:v>
                </c:pt>
                <c:pt idx="119">
                  <c:v>507347.68184574624</c:v>
                </c:pt>
                <c:pt idx="120">
                  <c:v>496502.60381453519</c:v>
                </c:pt>
                <c:pt idx="121">
                  <c:v>573075.60333324654</c:v>
                </c:pt>
                <c:pt idx="122">
                  <c:v>686993.45516985259</c:v>
                </c:pt>
                <c:pt idx="123">
                  <c:v>411756.90227648651</c:v>
                </c:pt>
                <c:pt idx="124">
                  <c:v>421505.29052501102</c:v>
                </c:pt>
                <c:pt idx="125">
                  <c:v>471610.71211560862</c:v>
                </c:pt>
                <c:pt idx="126">
                  <c:v>565339.05155734345</c:v>
                </c:pt>
                <c:pt idx="127">
                  <c:v>748191.85184083623</c:v>
                </c:pt>
                <c:pt idx="128">
                  <c:v>60569.184054464953</c:v>
                </c:pt>
                <c:pt idx="129">
                  <c:v>115411.48963010887</c:v>
                </c:pt>
                <c:pt idx="130">
                  <c:v>300304.91893050814</c:v>
                </c:pt>
                <c:pt idx="131">
                  <c:v>325715.22534494486</c:v>
                </c:pt>
                <c:pt idx="132">
                  <c:v>323603.00065964763</c:v>
                </c:pt>
                <c:pt idx="133">
                  <c:v>635869.18755223451</c:v>
                </c:pt>
                <c:pt idx="134">
                  <c:v>75775.888552586257</c:v>
                </c:pt>
                <c:pt idx="135">
                  <c:v>339870.94055607193</c:v>
                </c:pt>
                <c:pt idx="136">
                  <c:v>348068.18619007978</c:v>
                </c:pt>
                <c:pt idx="137">
                  <c:v>365525.28337361501</c:v>
                </c:pt>
                <c:pt idx="138">
                  <c:v>671042.7568695345</c:v>
                </c:pt>
                <c:pt idx="139">
                  <c:v>308359.8508733419</c:v>
                </c:pt>
                <c:pt idx="140">
                  <c:v>316739.24928135728</c:v>
                </c:pt>
                <c:pt idx="141">
                  <c:v>510417.91838323313</c:v>
                </c:pt>
                <c:pt idx="142">
                  <c:v>309399.28369140753</c:v>
                </c:pt>
                <c:pt idx="143">
                  <c:v>132061.58083116004</c:v>
                </c:pt>
                <c:pt idx="144">
                  <c:v>428138.60232719267</c:v>
                </c:pt>
                <c:pt idx="145">
                  <c:v>521580.70486197039</c:v>
                </c:pt>
                <c:pt idx="146">
                  <c:v>63764.601446326684</c:v>
                </c:pt>
                <c:pt idx="147">
                  <c:v>495361.35916798108</c:v>
                </c:pt>
                <c:pt idx="148">
                  <c:v>379890.47720826138</c:v>
                </c:pt>
                <c:pt idx="149">
                  <c:v>402789.46366340655</c:v>
                </c:pt>
                <c:pt idx="150">
                  <c:v>114958.06729335847</c:v>
                </c:pt>
                <c:pt idx="151">
                  <c:v>220221.42653109724</c:v>
                </c:pt>
                <c:pt idx="152">
                  <c:v>257844.86301204958</c:v>
                </c:pt>
                <c:pt idx="153">
                  <c:v>490449.92205423047</c:v>
                </c:pt>
                <c:pt idx="154">
                  <c:v>486825.91098527727</c:v>
                </c:pt>
                <c:pt idx="155">
                  <c:v>538438.19831051189</c:v>
                </c:pt>
                <c:pt idx="156">
                  <c:v>500386.27139102505</c:v>
                </c:pt>
                <c:pt idx="157">
                  <c:v>176846.6978351241</c:v>
                </c:pt>
                <c:pt idx="158">
                  <c:v>392317.47059674619</c:v>
                </c:pt>
                <c:pt idx="159">
                  <c:v>358125.41435303853</c:v>
                </c:pt>
                <c:pt idx="160">
                  <c:v>353700.01674843219</c:v>
                </c:pt>
                <c:pt idx="161">
                  <c:v>368880.10125585413</c:v>
                </c:pt>
                <c:pt idx="162">
                  <c:v>432788.25703210046</c:v>
                </c:pt>
                <c:pt idx="163">
                  <c:v>280691.69495802419</c:v>
                </c:pt>
                <c:pt idx="164">
                  <c:v>256211.63477325306</c:v>
                </c:pt>
                <c:pt idx="165">
                  <c:v>479789.26204048749</c:v>
                </c:pt>
                <c:pt idx="166">
                  <c:v>497712.9044753504</c:v>
                </c:pt>
                <c:pt idx="167">
                  <c:v>364851.00479221263</c:v>
                </c:pt>
                <c:pt idx="168">
                  <c:v>439235.26330821693</c:v>
                </c:pt>
                <c:pt idx="169">
                  <c:v>228282.35565562555</c:v>
                </c:pt>
                <c:pt idx="170">
                  <c:v>353887.02813330968</c:v>
                </c:pt>
                <c:pt idx="171">
                  <c:v>438318.64992350887</c:v>
                </c:pt>
                <c:pt idx="172">
                  <c:v>447134.94751273107</c:v>
                </c:pt>
                <c:pt idx="173">
                  <c:v>82032.294335427243</c:v>
                </c:pt>
                <c:pt idx="174">
                  <c:v>269174.46075903554</c:v>
                </c:pt>
                <c:pt idx="175">
                  <c:v>347419.11400319997</c:v>
                </c:pt>
                <c:pt idx="176">
                  <c:v>413062.45267656748</c:v>
                </c:pt>
                <c:pt idx="177">
                  <c:v>660004.00918666623</c:v>
                </c:pt>
                <c:pt idx="178">
                  <c:v>369306.94319318398</c:v>
                </c:pt>
                <c:pt idx="179">
                  <c:v>347607.30703786213</c:v>
                </c:pt>
                <c:pt idx="180">
                  <c:v>394849.79816090642</c:v>
                </c:pt>
                <c:pt idx="181">
                  <c:v>510654.63373970776</c:v>
                </c:pt>
                <c:pt idx="182">
                  <c:v>521213.47486396169</c:v>
                </c:pt>
                <c:pt idx="183">
                  <c:v>703897.10951918911</c:v>
                </c:pt>
                <c:pt idx="184">
                  <c:v>251211.88290713582</c:v>
                </c:pt>
                <c:pt idx="185">
                  <c:v>349313.69739069848</c:v>
                </c:pt>
                <c:pt idx="186">
                  <c:v>380736.47232106188</c:v>
                </c:pt>
                <c:pt idx="187">
                  <c:v>480231.39944598032</c:v>
                </c:pt>
                <c:pt idx="188">
                  <c:v>673654.47567582107</c:v>
                </c:pt>
                <c:pt idx="189">
                  <c:v>607117.69671519962</c:v>
                </c:pt>
                <c:pt idx="190">
                  <c:v>724592.34158981743</c:v>
                </c:pt>
                <c:pt idx="191">
                  <c:v>502911.13507871772</c:v>
                </c:pt>
                <c:pt idx="192">
                  <c:v>412616.72616267682</c:v>
                </c:pt>
                <c:pt idx="193">
                  <c:v>614930.20473817165</c:v>
                </c:pt>
                <c:pt idx="194">
                  <c:v>697965.26699376968</c:v>
                </c:pt>
                <c:pt idx="195">
                  <c:v>589635.77087200549</c:v>
                </c:pt>
                <c:pt idx="196">
                  <c:v>579950.86871618859</c:v>
                </c:pt>
                <c:pt idx="197">
                  <c:v>356152.33506434143</c:v>
                </c:pt>
                <c:pt idx="198">
                  <c:v>434026.16858741594</c:v>
                </c:pt>
                <c:pt idx="199">
                  <c:v>549052.79072801815</c:v>
                </c:pt>
                <c:pt idx="200">
                  <c:v>235570.30956624047</c:v>
                </c:pt>
                <c:pt idx="201">
                  <c:v>395169.30500047351</c:v>
                </c:pt>
                <c:pt idx="202">
                  <c:v>521732.79136671638</c:v>
                </c:pt>
                <c:pt idx="203">
                  <c:v>476818.95043757546</c:v>
                </c:pt>
                <c:pt idx="204">
                  <c:v>801263.52074965904</c:v>
                </c:pt>
                <c:pt idx="205">
                  <c:v>801263.52074965904</c:v>
                </c:pt>
                <c:pt idx="206">
                  <c:v>1135797.5616208671</c:v>
                </c:pt>
                <c:pt idx="207">
                  <c:v>145236.00846876987</c:v>
                </c:pt>
                <c:pt idx="208">
                  <c:v>387855.95940122323</c:v>
                </c:pt>
                <c:pt idx="209">
                  <c:v>391529.53161193768</c:v>
                </c:pt>
                <c:pt idx="210">
                  <c:v>702379.24389828299</c:v>
                </c:pt>
                <c:pt idx="211">
                  <c:v>748830.3024909941</c:v>
                </c:pt>
                <c:pt idx="212">
                  <c:v>902908.16024132678</c:v>
                </c:pt>
                <c:pt idx="213">
                  <c:v>339008.5155922866</c:v>
                </c:pt>
                <c:pt idx="214">
                  <c:v>155437.2058851076</c:v>
                </c:pt>
                <c:pt idx="215">
                  <c:v>231470.2200544634</c:v>
                </c:pt>
                <c:pt idx="216">
                  <c:v>486845.40585777711</c:v>
                </c:pt>
                <c:pt idx="217">
                  <c:v>486845.40585777711</c:v>
                </c:pt>
                <c:pt idx="218">
                  <c:v>660351.92734797322</c:v>
                </c:pt>
                <c:pt idx="219">
                  <c:v>532629.22187072912</c:v>
                </c:pt>
                <c:pt idx="220">
                  <c:v>322431.35455888294</c:v>
                </c:pt>
                <c:pt idx="221">
                  <c:v>482475.60965558677</c:v>
                </c:pt>
                <c:pt idx="222">
                  <c:v>284208.59938792523</c:v>
                </c:pt>
                <c:pt idx="223">
                  <c:v>181075.78638306793</c:v>
                </c:pt>
                <c:pt idx="224">
                  <c:v>505823.95838529989</c:v>
                </c:pt>
                <c:pt idx="225">
                  <c:v>566069.68466693698</c:v>
                </c:pt>
                <c:pt idx="226">
                  <c:v>278847.37918578275</c:v>
                </c:pt>
                <c:pt idx="227">
                  <c:v>239400.44505534269</c:v>
                </c:pt>
                <c:pt idx="228">
                  <c:v>343541.1591780996</c:v>
                </c:pt>
                <c:pt idx="229">
                  <c:v>175396.0898364381</c:v>
                </c:pt>
                <c:pt idx="230">
                  <c:v>518731.18296866631</c:v>
                </c:pt>
                <c:pt idx="231">
                  <c:v>561320.00240358058</c:v>
                </c:pt>
                <c:pt idx="232">
                  <c:v>663462.76192570222</c:v>
                </c:pt>
                <c:pt idx="233">
                  <c:v>597823.57600439235</c:v>
                </c:pt>
                <c:pt idx="234">
                  <c:v>748826.99842758453</c:v>
                </c:pt>
                <c:pt idx="235">
                  <c:v>250942.83255025756</c:v>
                </c:pt>
                <c:pt idx="236">
                  <c:v>306844.01210318715</c:v>
                </c:pt>
                <c:pt idx="237">
                  <c:v>412022.78852679313</c:v>
                </c:pt>
                <c:pt idx="238">
                  <c:v>719181.2717132438</c:v>
                </c:pt>
                <c:pt idx="239">
                  <c:v>154374.74279942393</c:v>
                </c:pt>
                <c:pt idx="240">
                  <c:v>371518.77175010787</c:v>
                </c:pt>
                <c:pt idx="241">
                  <c:v>397324.91541272507</c:v>
                </c:pt>
                <c:pt idx="242">
                  <c:v>435123.32583620574</c:v>
                </c:pt>
                <c:pt idx="243">
                  <c:v>494158.79810930672</c:v>
                </c:pt>
                <c:pt idx="244">
                  <c:v>604279.78438942065</c:v>
                </c:pt>
                <c:pt idx="245">
                  <c:v>628331.5359420887</c:v>
                </c:pt>
                <c:pt idx="246">
                  <c:v>1056456.083439864</c:v>
                </c:pt>
                <c:pt idx="247">
                  <c:v>292467.11252345925</c:v>
                </c:pt>
                <c:pt idx="248">
                  <c:v>184412.00473373471</c:v>
                </c:pt>
                <c:pt idx="249">
                  <c:v>286215.00232251198</c:v>
                </c:pt>
                <c:pt idx="250">
                  <c:v>568781.7486069391</c:v>
                </c:pt>
                <c:pt idx="251">
                  <c:v>569705.96163695015</c:v>
                </c:pt>
                <c:pt idx="252">
                  <c:v>377760.58792359824</c:v>
                </c:pt>
                <c:pt idx="253">
                  <c:v>552519.75279361289</c:v>
                </c:pt>
                <c:pt idx="254">
                  <c:v>439981.09570841666</c:v>
                </c:pt>
                <c:pt idx="255">
                  <c:v>826815.81334600435</c:v>
                </c:pt>
                <c:pt idx="256">
                  <c:v>257442.03998782398</c:v>
                </c:pt>
                <c:pt idx="257">
                  <c:v>402240.83697580127</c:v>
                </c:pt>
                <c:pt idx="258">
                  <c:v>529599.90156343463</c:v>
                </c:pt>
                <c:pt idx="259">
                  <c:v>565947.52156711451</c:v>
                </c:pt>
                <c:pt idx="260">
                  <c:v>565947.52156711451</c:v>
                </c:pt>
                <c:pt idx="261">
                  <c:v>596780.45790037233</c:v>
                </c:pt>
                <c:pt idx="262">
                  <c:v>396741.21682714997</c:v>
                </c:pt>
                <c:pt idx="263">
                  <c:v>363595.10757458291</c:v>
                </c:pt>
                <c:pt idx="264">
                  <c:v>438319.59191671573</c:v>
                </c:pt>
                <c:pt idx="265">
                  <c:v>554210.8547392867</c:v>
                </c:pt>
                <c:pt idx="266">
                  <c:v>738091.28940588841</c:v>
                </c:pt>
                <c:pt idx="267">
                  <c:v>540667.86617773061</c:v>
                </c:pt>
                <c:pt idx="268">
                  <c:v>709900.505863406</c:v>
                </c:pt>
                <c:pt idx="269">
                  <c:v>182654.34815165497</c:v>
                </c:pt>
                <c:pt idx="270">
                  <c:v>360240.24016706657</c:v>
                </c:pt>
                <c:pt idx="271">
                  <c:v>484509.05696801585</c:v>
                </c:pt>
                <c:pt idx="272">
                  <c:v>362492.23531608912</c:v>
                </c:pt>
                <c:pt idx="273">
                  <c:v>854011.81223884737</c:v>
                </c:pt>
                <c:pt idx="274">
                  <c:v>520178.95149704802</c:v>
                </c:pt>
                <c:pt idx="275">
                  <c:v>545817.53199500847</c:v>
                </c:pt>
                <c:pt idx="276">
                  <c:v>472536.14224981656</c:v>
                </c:pt>
                <c:pt idx="277">
                  <c:v>410828.01598085382</c:v>
                </c:pt>
                <c:pt idx="278">
                  <c:v>410465.50176387944</c:v>
                </c:pt>
                <c:pt idx="279">
                  <c:v>854661.729626694</c:v>
                </c:pt>
                <c:pt idx="280">
                  <c:v>426627.05626593356</c:v>
                </c:pt>
                <c:pt idx="281">
                  <c:v>470397.99698631535</c:v>
                </c:pt>
                <c:pt idx="282">
                  <c:v>519708.44297577767</c:v>
                </c:pt>
                <c:pt idx="283">
                  <c:v>800466.70203389134</c:v>
                </c:pt>
                <c:pt idx="284">
                  <c:v>423769.93472732638</c:v>
                </c:pt>
                <c:pt idx="285">
                  <c:v>467676.95294979529</c:v>
                </c:pt>
                <c:pt idx="286">
                  <c:v>587203.9792386801</c:v>
                </c:pt>
                <c:pt idx="287">
                  <c:v>594856.09103028639</c:v>
                </c:pt>
                <c:pt idx="288">
                  <c:v>128454.36512124038</c:v>
                </c:pt>
                <c:pt idx="289">
                  <c:v>290497.3733672672</c:v>
                </c:pt>
                <c:pt idx="290">
                  <c:v>789518.67779136985</c:v>
                </c:pt>
                <c:pt idx="291">
                  <c:v>699937.10871222336</c:v>
                </c:pt>
                <c:pt idx="292">
                  <c:v>569980.24382293283</c:v>
                </c:pt>
                <c:pt idx="293">
                  <c:v>501540.71880053333</c:v>
                </c:pt>
                <c:pt idx="294">
                  <c:v>586710.90085489454</c:v>
                </c:pt>
                <c:pt idx="295">
                  <c:v>175134.63272968173</c:v>
                </c:pt>
                <c:pt idx="296">
                  <c:v>664442.52043767064</c:v>
                </c:pt>
                <c:pt idx="297">
                  <c:v>1161508.1563938635</c:v>
                </c:pt>
                <c:pt idx="298">
                  <c:v>645389.71806556557</c:v>
                </c:pt>
                <c:pt idx="299">
                  <c:v>642131.32869937876</c:v>
                </c:pt>
                <c:pt idx="300">
                  <c:v>926060.31870484771</c:v>
                </c:pt>
                <c:pt idx="301">
                  <c:v>862239.01866187854</c:v>
                </c:pt>
                <c:pt idx="302">
                  <c:v>812205.95714895171</c:v>
                </c:pt>
                <c:pt idx="303">
                  <c:v>466339.42892049288</c:v>
                </c:pt>
                <c:pt idx="304">
                  <c:v>329197.74360683409</c:v>
                </c:pt>
                <c:pt idx="305">
                  <c:v>418991.99505848589</c:v>
                </c:pt>
                <c:pt idx="306">
                  <c:v>1125216.4480460088</c:v>
                </c:pt>
                <c:pt idx="307">
                  <c:v>1058866.0212637316</c:v>
                </c:pt>
                <c:pt idx="308">
                  <c:v>1211974.8960062095</c:v>
                </c:pt>
                <c:pt idx="309">
                  <c:v>690613.83478042856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9F-4EDF-B1A8-5B141C058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799664"/>
        <c:axId val="577800840"/>
      </c:scatterChart>
      <c:valAx>
        <c:axId val="57779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LOT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800840"/>
        <c:crosses val="autoZero"/>
        <c:crossBetween val="midCat"/>
      </c:valAx>
      <c:valAx>
        <c:axId val="577800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799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 PRICE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MX!$D$19:$D$328</c:f>
              <c:numCache>
                <c:formatCode>General</c:formatCode>
                <c:ptCount val="31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5</c:v>
                </c:pt>
                <c:pt idx="256">
                  <c:v>3</c:v>
                </c:pt>
                <c:pt idx="257">
                  <c:v>3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3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5</c:v>
                </c:pt>
                <c:pt idx="309">
                  <c:v>4</c:v>
                </c:pt>
              </c:numCache>
            </c:numRef>
          </c:xVal>
          <c:yVal>
            <c:numRef>
              <c:f>MX!$A$19:$A$328</c:f>
              <c:numCache>
                <c:formatCode>General</c:formatCode>
                <c:ptCount val="310"/>
                <c:pt idx="0">
                  <c:v>285000</c:v>
                </c:pt>
                <c:pt idx="1">
                  <c:v>149900</c:v>
                </c:pt>
                <c:pt idx="2">
                  <c:v>429900</c:v>
                </c:pt>
                <c:pt idx="3">
                  <c:v>49900</c:v>
                </c:pt>
                <c:pt idx="4">
                  <c:v>144900</c:v>
                </c:pt>
                <c:pt idx="5">
                  <c:v>79900</c:v>
                </c:pt>
                <c:pt idx="6">
                  <c:v>84900</c:v>
                </c:pt>
                <c:pt idx="7">
                  <c:v>127900</c:v>
                </c:pt>
                <c:pt idx="8">
                  <c:v>82500</c:v>
                </c:pt>
                <c:pt idx="9">
                  <c:v>77900</c:v>
                </c:pt>
                <c:pt idx="10">
                  <c:v>200000</c:v>
                </c:pt>
                <c:pt idx="11">
                  <c:v>38900</c:v>
                </c:pt>
                <c:pt idx="12">
                  <c:v>425000</c:v>
                </c:pt>
                <c:pt idx="13">
                  <c:v>109500</c:v>
                </c:pt>
                <c:pt idx="14">
                  <c:v>259900</c:v>
                </c:pt>
                <c:pt idx="15">
                  <c:v>124900</c:v>
                </c:pt>
                <c:pt idx="16">
                  <c:v>126500</c:v>
                </c:pt>
                <c:pt idx="17">
                  <c:v>109900</c:v>
                </c:pt>
                <c:pt idx="18">
                  <c:v>113000</c:v>
                </c:pt>
                <c:pt idx="19">
                  <c:v>92500</c:v>
                </c:pt>
                <c:pt idx="20">
                  <c:v>139000</c:v>
                </c:pt>
                <c:pt idx="21">
                  <c:v>114900</c:v>
                </c:pt>
                <c:pt idx="22">
                  <c:v>116900</c:v>
                </c:pt>
                <c:pt idx="23">
                  <c:v>125000</c:v>
                </c:pt>
                <c:pt idx="24">
                  <c:v>229989</c:v>
                </c:pt>
                <c:pt idx="25">
                  <c:v>94900</c:v>
                </c:pt>
                <c:pt idx="26">
                  <c:v>132900</c:v>
                </c:pt>
                <c:pt idx="27">
                  <c:v>124900</c:v>
                </c:pt>
                <c:pt idx="28">
                  <c:v>42000</c:v>
                </c:pt>
                <c:pt idx="29">
                  <c:v>109000</c:v>
                </c:pt>
                <c:pt idx="30">
                  <c:v>120000</c:v>
                </c:pt>
                <c:pt idx="31">
                  <c:v>139900</c:v>
                </c:pt>
                <c:pt idx="32">
                  <c:v>139900</c:v>
                </c:pt>
                <c:pt idx="33">
                  <c:v>82000</c:v>
                </c:pt>
                <c:pt idx="34">
                  <c:v>164900</c:v>
                </c:pt>
                <c:pt idx="35">
                  <c:v>136900</c:v>
                </c:pt>
                <c:pt idx="36">
                  <c:v>97500</c:v>
                </c:pt>
                <c:pt idx="37">
                  <c:v>159900</c:v>
                </c:pt>
                <c:pt idx="38">
                  <c:v>95500</c:v>
                </c:pt>
                <c:pt idx="39">
                  <c:v>99900</c:v>
                </c:pt>
                <c:pt idx="40">
                  <c:v>104900</c:v>
                </c:pt>
                <c:pt idx="41">
                  <c:v>205000</c:v>
                </c:pt>
                <c:pt idx="42">
                  <c:v>154900</c:v>
                </c:pt>
                <c:pt idx="43">
                  <c:v>143900</c:v>
                </c:pt>
                <c:pt idx="44">
                  <c:v>97000</c:v>
                </c:pt>
                <c:pt idx="45">
                  <c:v>142500</c:v>
                </c:pt>
                <c:pt idx="46">
                  <c:v>155000</c:v>
                </c:pt>
                <c:pt idx="47">
                  <c:v>147900</c:v>
                </c:pt>
                <c:pt idx="48">
                  <c:v>149475</c:v>
                </c:pt>
                <c:pt idx="49">
                  <c:v>129900</c:v>
                </c:pt>
                <c:pt idx="50">
                  <c:v>89000</c:v>
                </c:pt>
                <c:pt idx="51">
                  <c:v>125000</c:v>
                </c:pt>
                <c:pt idx="52">
                  <c:v>105000</c:v>
                </c:pt>
                <c:pt idx="53">
                  <c:v>46900</c:v>
                </c:pt>
                <c:pt idx="54">
                  <c:v>130000</c:v>
                </c:pt>
                <c:pt idx="55">
                  <c:v>124900</c:v>
                </c:pt>
                <c:pt idx="56">
                  <c:v>139700</c:v>
                </c:pt>
                <c:pt idx="57">
                  <c:v>85500</c:v>
                </c:pt>
                <c:pt idx="58">
                  <c:v>150000</c:v>
                </c:pt>
                <c:pt idx="59">
                  <c:v>134900</c:v>
                </c:pt>
                <c:pt idx="60">
                  <c:v>129900</c:v>
                </c:pt>
                <c:pt idx="61">
                  <c:v>124900</c:v>
                </c:pt>
                <c:pt idx="62">
                  <c:v>199900</c:v>
                </c:pt>
                <c:pt idx="63">
                  <c:v>229900</c:v>
                </c:pt>
                <c:pt idx="64">
                  <c:v>124900</c:v>
                </c:pt>
                <c:pt idx="65">
                  <c:v>649900</c:v>
                </c:pt>
                <c:pt idx="66">
                  <c:v>55900</c:v>
                </c:pt>
                <c:pt idx="67">
                  <c:v>49900</c:v>
                </c:pt>
                <c:pt idx="68">
                  <c:v>179900</c:v>
                </c:pt>
                <c:pt idx="69">
                  <c:v>214900</c:v>
                </c:pt>
                <c:pt idx="70">
                  <c:v>154900</c:v>
                </c:pt>
                <c:pt idx="71">
                  <c:v>131000</c:v>
                </c:pt>
                <c:pt idx="72">
                  <c:v>129900</c:v>
                </c:pt>
                <c:pt idx="73">
                  <c:v>997000</c:v>
                </c:pt>
                <c:pt idx="74">
                  <c:v>997000</c:v>
                </c:pt>
                <c:pt idx="75">
                  <c:v>599000</c:v>
                </c:pt>
                <c:pt idx="76">
                  <c:v>134900</c:v>
                </c:pt>
                <c:pt idx="77">
                  <c:v>149900</c:v>
                </c:pt>
                <c:pt idx="78">
                  <c:v>189900</c:v>
                </c:pt>
                <c:pt idx="79">
                  <c:v>219900</c:v>
                </c:pt>
                <c:pt idx="80">
                  <c:v>599900</c:v>
                </c:pt>
                <c:pt idx="81">
                  <c:v>279000</c:v>
                </c:pt>
                <c:pt idx="82">
                  <c:v>129900</c:v>
                </c:pt>
                <c:pt idx="83">
                  <c:v>635000</c:v>
                </c:pt>
                <c:pt idx="84">
                  <c:v>635000</c:v>
                </c:pt>
                <c:pt idx="85">
                  <c:v>279000</c:v>
                </c:pt>
                <c:pt idx="86">
                  <c:v>634900</c:v>
                </c:pt>
                <c:pt idx="87">
                  <c:v>139900</c:v>
                </c:pt>
                <c:pt idx="88">
                  <c:v>130000</c:v>
                </c:pt>
                <c:pt idx="89">
                  <c:v>284500</c:v>
                </c:pt>
                <c:pt idx="90">
                  <c:v>214500</c:v>
                </c:pt>
                <c:pt idx="91">
                  <c:v>84000</c:v>
                </c:pt>
                <c:pt idx="92">
                  <c:v>267000</c:v>
                </c:pt>
                <c:pt idx="93">
                  <c:v>329900</c:v>
                </c:pt>
                <c:pt idx="94">
                  <c:v>112500</c:v>
                </c:pt>
                <c:pt idx="95">
                  <c:v>159900</c:v>
                </c:pt>
                <c:pt idx="96">
                  <c:v>275000</c:v>
                </c:pt>
                <c:pt idx="97">
                  <c:v>175000</c:v>
                </c:pt>
                <c:pt idx="98">
                  <c:v>95000</c:v>
                </c:pt>
                <c:pt idx="99">
                  <c:v>139999</c:v>
                </c:pt>
                <c:pt idx="100">
                  <c:v>234900</c:v>
                </c:pt>
                <c:pt idx="101">
                  <c:v>254900</c:v>
                </c:pt>
                <c:pt idx="102">
                  <c:v>272000</c:v>
                </c:pt>
                <c:pt idx="103">
                  <c:v>244900</c:v>
                </c:pt>
                <c:pt idx="104">
                  <c:v>954000</c:v>
                </c:pt>
                <c:pt idx="105">
                  <c:v>954000</c:v>
                </c:pt>
                <c:pt idx="106">
                  <c:v>155000</c:v>
                </c:pt>
                <c:pt idx="107">
                  <c:v>298900</c:v>
                </c:pt>
                <c:pt idx="108">
                  <c:v>259900</c:v>
                </c:pt>
                <c:pt idx="109">
                  <c:v>283300</c:v>
                </c:pt>
                <c:pt idx="110">
                  <c:v>159900</c:v>
                </c:pt>
                <c:pt idx="111">
                  <c:v>56500</c:v>
                </c:pt>
                <c:pt idx="112">
                  <c:v>99000</c:v>
                </c:pt>
                <c:pt idx="113">
                  <c:v>239000</c:v>
                </c:pt>
                <c:pt idx="114">
                  <c:v>159900</c:v>
                </c:pt>
                <c:pt idx="115">
                  <c:v>225000</c:v>
                </c:pt>
                <c:pt idx="116">
                  <c:v>234900</c:v>
                </c:pt>
                <c:pt idx="117">
                  <c:v>354900</c:v>
                </c:pt>
                <c:pt idx="118">
                  <c:v>389900</c:v>
                </c:pt>
                <c:pt idx="119">
                  <c:v>520000</c:v>
                </c:pt>
                <c:pt idx="120">
                  <c:v>379000</c:v>
                </c:pt>
                <c:pt idx="121">
                  <c:v>510000</c:v>
                </c:pt>
                <c:pt idx="122">
                  <c:v>599900</c:v>
                </c:pt>
                <c:pt idx="123">
                  <c:v>379900</c:v>
                </c:pt>
                <c:pt idx="124">
                  <c:v>322000</c:v>
                </c:pt>
                <c:pt idx="125">
                  <c:v>405000</c:v>
                </c:pt>
                <c:pt idx="126">
                  <c:v>579900</c:v>
                </c:pt>
                <c:pt idx="127">
                  <c:v>575000</c:v>
                </c:pt>
                <c:pt idx="128">
                  <c:v>139900</c:v>
                </c:pt>
                <c:pt idx="129">
                  <c:v>129900</c:v>
                </c:pt>
                <c:pt idx="130">
                  <c:v>289900</c:v>
                </c:pt>
                <c:pt idx="131">
                  <c:v>339900</c:v>
                </c:pt>
                <c:pt idx="132">
                  <c:v>295000</c:v>
                </c:pt>
                <c:pt idx="133">
                  <c:v>845000</c:v>
                </c:pt>
                <c:pt idx="134">
                  <c:v>124900</c:v>
                </c:pt>
                <c:pt idx="135">
                  <c:v>314900</c:v>
                </c:pt>
                <c:pt idx="136">
                  <c:v>349900</c:v>
                </c:pt>
                <c:pt idx="137">
                  <c:v>349900</c:v>
                </c:pt>
                <c:pt idx="138">
                  <c:v>560000</c:v>
                </c:pt>
                <c:pt idx="139">
                  <c:v>284900</c:v>
                </c:pt>
                <c:pt idx="140">
                  <c:v>394444</c:v>
                </c:pt>
                <c:pt idx="141">
                  <c:v>439900</c:v>
                </c:pt>
                <c:pt idx="142">
                  <c:v>299900</c:v>
                </c:pt>
                <c:pt idx="143">
                  <c:v>142000</c:v>
                </c:pt>
                <c:pt idx="144">
                  <c:v>345000</c:v>
                </c:pt>
                <c:pt idx="145">
                  <c:v>440000</c:v>
                </c:pt>
                <c:pt idx="146">
                  <c:v>93000</c:v>
                </c:pt>
                <c:pt idx="147">
                  <c:v>409500</c:v>
                </c:pt>
                <c:pt idx="148">
                  <c:v>349500</c:v>
                </c:pt>
                <c:pt idx="149">
                  <c:v>387950</c:v>
                </c:pt>
                <c:pt idx="150">
                  <c:v>144900</c:v>
                </c:pt>
                <c:pt idx="151">
                  <c:v>276500</c:v>
                </c:pt>
                <c:pt idx="152">
                  <c:v>258000</c:v>
                </c:pt>
                <c:pt idx="153">
                  <c:v>339900</c:v>
                </c:pt>
                <c:pt idx="154">
                  <c:v>472000</c:v>
                </c:pt>
                <c:pt idx="155">
                  <c:v>518000</c:v>
                </c:pt>
                <c:pt idx="156">
                  <c:v>539885</c:v>
                </c:pt>
                <c:pt idx="157">
                  <c:v>114900</c:v>
                </c:pt>
                <c:pt idx="158">
                  <c:v>274900</c:v>
                </c:pt>
                <c:pt idx="159">
                  <c:v>279900</c:v>
                </c:pt>
                <c:pt idx="160">
                  <c:v>345900</c:v>
                </c:pt>
                <c:pt idx="161">
                  <c:v>319900</c:v>
                </c:pt>
                <c:pt idx="162">
                  <c:v>499900</c:v>
                </c:pt>
                <c:pt idx="163">
                  <c:v>310000</c:v>
                </c:pt>
                <c:pt idx="164">
                  <c:v>289900</c:v>
                </c:pt>
                <c:pt idx="165">
                  <c:v>459000</c:v>
                </c:pt>
                <c:pt idx="166">
                  <c:v>345000</c:v>
                </c:pt>
                <c:pt idx="167">
                  <c:v>265000</c:v>
                </c:pt>
                <c:pt idx="168">
                  <c:v>415000</c:v>
                </c:pt>
                <c:pt idx="169">
                  <c:v>189900</c:v>
                </c:pt>
                <c:pt idx="170">
                  <c:v>259900</c:v>
                </c:pt>
                <c:pt idx="171">
                  <c:v>425000</c:v>
                </c:pt>
                <c:pt idx="172">
                  <c:v>374900</c:v>
                </c:pt>
                <c:pt idx="173">
                  <c:v>229900</c:v>
                </c:pt>
                <c:pt idx="174">
                  <c:v>350000</c:v>
                </c:pt>
                <c:pt idx="175">
                  <c:v>469500</c:v>
                </c:pt>
                <c:pt idx="176">
                  <c:v>369900</c:v>
                </c:pt>
                <c:pt idx="177">
                  <c:v>529900</c:v>
                </c:pt>
                <c:pt idx="178">
                  <c:v>309000</c:v>
                </c:pt>
                <c:pt idx="179">
                  <c:v>359900</c:v>
                </c:pt>
                <c:pt idx="180">
                  <c:v>400000</c:v>
                </c:pt>
                <c:pt idx="181">
                  <c:v>399900</c:v>
                </c:pt>
                <c:pt idx="182">
                  <c:v>549900</c:v>
                </c:pt>
                <c:pt idx="183">
                  <c:v>589000</c:v>
                </c:pt>
                <c:pt idx="184">
                  <c:v>198900</c:v>
                </c:pt>
                <c:pt idx="185">
                  <c:v>419000</c:v>
                </c:pt>
                <c:pt idx="186">
                  <c:v>325000</c:v>
                </c:pt>
                <c:pt idx="187">
                  <c:v>389900</c:v>
                </c:pt>
                <c:pt idx="188">
                  <c:v>475000</c:v>
                </c:pt>
                <c:pt idx="189">
                  <c:v>469000</c:v>
                </c:pt>
                <c:pt idx="190">
                  <c:v>475000</c:v>
                </c:pt>
                <c:pt idx="191">
                  <c:v>434900</c:v>
                </c:pt>
                <c:pt idx="192">
                  <c:v>359900</c:v>
                </c:pt>
                <c:pt idx="193">
                  <c:v>579000</c:v>
                </c:pt>
                <c:pt idx="194">
                  <c:v>792000</c:v>
                </c:pt>
                <c:pt idx="195">
                  <c:v>474800</c:v>
                </c:pt>
                <c:pt idx="196">
                  <c:v>487000</c:v>
                </c:pt>
                <c:pt idx="197">
                  <c:v>394800</c:v>
                </c:pt>
                <c:pt idx="198">
                  <c:v>339000</c:v>
                </c:pt>
                <c:pt idx="199">
                  <c:v>385000</c:v>
                </c:pt>
                <c:pt idx="200">
                  <c:v>207000</c:v>
                </c:pt>
                <c:pt idx="201">
                  <c:v>374900</c:v>
                </c:pt>
                <c:pt idx="202">
                  <c:v>510000</c:v>
                </c:pt>
                <c:pt idx="203">
                  <c:v>395000</c:v>
                </c:pt>
                <c:pt idx="204">
                  <c:v>825000</c:v>
                </c:pt>
                <c:pt idx="205">
                  <c:v>825000</c:v>
                </c:pt>
                <c:pt idx="206">
                  <c:v>799000</c:v>
                </c:pt>
                <c:pt idx="207">
                  <c:v>182000</c:v>
                </c:pt>
                <c:pt idx="208">
                  <c:v>369900</c:v>
                </c:pt>
                <c:pt idx="209">
                  <c:v>487900</c:v>
                </c:pt>
                <c:pt idx="210">
                  <c:v>679900</c:v>
                </c:pt>
                <c:pt idx="211">
                  <c:v>780000</c:v>
                </c:pt>
                <c:pt idx="212">
                  <c:v>795000</c:v>
                </c:pt>
                <c:pt idx="213">
                  <c:v>240000</c:v>
                </c:pt>
                <c:pt idx="214">
                  <c:v>135000</c:v>
                </c:pt>
                <c:pt idx="215">
                  <c:v>264900</c:v>
                </c:pt>
                <c:pt idx="216">
                  <c:v>374900</c:v>
                </c:pt>
                <c:pt idx="217">
                  <c:v>519900</c:v>
                </c:pt>
                <c:pt idx="218">
                  <c:v>774500</c:v>
                </c:pt>
                <c:pt idx="219">
                  <c:v>520000</c:v>
                </c:pt>
                <c:pt idx="220">
                  <c:v>215000</c:v>
                </c:pt>
                <c:pt idx="221">
                  <c:v>444900</c:v>
                </c:pt>
                <c:pt idx="222">
                  <c:v>204900</c:v>
                </c:pt>
                <c:pt idx="223">
                  <c:v>179900</c:v>
                </c:pt>
                <c:pt idx="224">
                  <c:v>398500</c:v>
                </c:pt>
                <c:pt idx="225">
                  <c:v>524900</c:v>
                </c:pt>
                <c:pt idx="226">
                  <c:v>274900</c:v>
                </c:pt>
                <c:pt idx="227">
                  <c:v>239900</c:v>
                </c:pt>
                <c:pt idx="228">
                  <c:v>342500</c:v>
                </c:pt>
                <c:pt idx="229">
                  <c:v>135000</c:v>
                </c:pt>
                <c:pt idx="230">
                  <c:v>587000</c:v>
                </c:pt>
                <c:pt idx="231">
                  <c:v>424900</c:v>
                </c:pt>
                <c:pt idx="232">
                  <c:v>850000</c:v>
                </c:pt>
                <c:pt idx="233">
                  <c:v>575000</c:v>
                </c:pt>
                <c:pt idx="234">
                  <c:v>815000</c:v>
                </c:pt>
                <c:pt idx="235">
                  <c:v>250000</c:v>
                </c:pt>
                <c:pt idx="236">
                  <c:v>229900</c:v>
                </c:pt>
                <c:pt idx="237">
                  <c:v>459000</c:v>
                </c:pt>
                <c:pt idx="238">
                  <c:v>738000</c:v>
                </c:pt>
                <c:pt idx="239">
                  <c:v>200000</c:v>
                </c:pt>
                <c:pt idx="240">
                  <c:v>348000</c:v>
                </c:pt>
                <c:pt idx="241">
                  <c:v>349900</c:v>
                </c:pt>
                <c:pt idx="242">
                  <c:v>475000</c:v>
                </c:pt>
                <c:pt idx="243">
                  <c:v>425000</c:v>
                </c:pt>
                <c:pt idx="244">
                  <c:v>719500</c:v>
                </c:pt>
                <c:pt idx="245">
                  <c:v>759900</c:v>
                </c:pt>
                <c:pt idx="246">
                  <c:v>875000</c:v>
                </c:pt>
                <c:pt idx="247">
                  <c:v>285000</c:v>
                </c:pt>
                <c:pt idx="248">
                  <c:v>215000</c:v>
                </c:pt>
                <c:pt idx="249">
                  <c:v>399500</c:v>
                </c:pt>
                <c:pt idx="250">
                  <c:v>570000</c:v>
                </c:pt>
                <c:pt idx="251">
                  <c:v>537900</c:v>
                </c:pt>
                <c:pt idx="252">
                  <c:v>369900</c:v>
                </c:pt>
                <c:pt idx="253">
                  <c:v>599000</c:v>
                </c:pt>
                <c:pt idx="254">
                  <c:v>419500</c:v>
                </c:pt>
                <c:pt idx="255">
                  <c:v>789000</c:v>
                </c:pt>
                <c:pt idx="256">
                  <c:v>449990</c:v>
                </c:pt>
                <c:pt idx="257">
                  <c:v>499990</c:v>
                </c:pt>
                <c:pt idx="258">
                  <c:v>519990</c:v>
                </c:pt>
                <c:pt idx="259">
                  <c:v>469990</c:v>
                </c:pt>
                <c:pt idx="260">
                  <c:v>534990</c:v>
                </c:pt>
                <c:pt idx="261">
                  <c:v>609990</c:v>
                </c:pt>
                <c:pt idx="262">
                  <c:v>329900</c:v>
                </c:pt>
                <c:pt idx="263">
                  <c:v>329000</c:v>
                </c:pt>
                <c:pt idx="264">
                  <c:v>425000</c:v>
                </c:pt>
                <c:pt idx="265">
                  <c:v>450000</c:v>
                </c:pt>
                <c:pt idx="266">
                  <c:v>774900</c:v>
                </c:pt>
                <c:pt idx="267">
                  <c:v>479900</c:v>
                </c:pt>
                <c:pt idx="268">
                  <c:v>669000</c:v>
                </c:pt>
                <c:pt idx="269">
                  <c:v>205000</c:v>
                </c:pt>
                <c:pt idx="270">
                  <c:v>379900</c:v>
                </c:pt>
                <c:pt idx="271">
                  <c:v>399000</c:v>
                </c:pt>
                <c:pt idx="272">
                  <c:v>329900</c:v>
                </c:pt>
                <c:pt idx="273">
                  <c:v>799000</c:v>
                </c:pt>
                <c:pt idx="274">
                  <c:v>474900</c:v>
                </c:pt>
                <c:pt idx="275">
                  <c:v>639900</c:v>
                </c:pt>
                <c:pt idx="276">
                  <c:v>375000</c:v>
                </c:pt>
                <c:pt idx="277">
                  <c:v>369900</c:v>
                </c:pt>
                <c:pt idx="278">
                  <c:v>337900</c:v>
                </c:pt>
                <c:pt idx="279">
                  <c:v>999000</c:v>
                </c:pt>
                <c:pt idx="280">
                  <c:v>410000</c:v>
                </c:pt>
                <c:pt idx="281">
                  <c:v>375000</c:v>
                </c:pt>
                <c:pt idx="282">
                  <c:v>575000</c:v>
                </c:pt>
                <c:pt idx="283">
                  <c:v>1450000</c:v>
                </c:pt>
                <c:pt idx="284">
                  <c:v>362750</c:v>
                </c:pt>
                <c:pt idx="285">
                  <c:v>279900</c:v>
                </c:pt>
                <c:pt idx="286">
                  <c:v>609000</c:v>
                </c:pt>
                <c:pt idx="287">
                  <c:v>859900</c:v>
                </c:pt>
                <c:pt idx="288">
                  <c:v>150000</c:v>
                </c:pt>
                <c:pt idx="289">
                  <c:v>249900</c:v>
                </c:pt>
                <c:pt idx="290">
                  <c:v>975000</c:v>
                </c:pt>
                <c:pt idx="291">
                  <c:v>449000</c:v>
                </c:pt>
                <c:pt idx="292">
                  <c:v>419000</c:v>
                </c:pt>
                <c:pt idx="293">
                  <c:v>529000</c:v>
                </c:pt>
                <c:pt idx="294">
                  <c:v>925000</c:v>
                </c:pt>
                <c:pt idx="295">
                  <c:v>204900</c:v>
                </c:pt>
                <c:pt idx="296">
                  <c:v>1249900</c:v>
                </c:pt>
                <c:pt idx="297">
                  <c:v>1725000</c:v>
                </c:pt>
                <c:pt idx="298">
                  <c:v>519900</c:v>
                </c:pt>
                <c:pt idx="299">
                  <c:v>579900</c:v>
                </c:pt>
                <c:pt idx="300">
                  <c:v>800000</c:v>
                </c:pt>
                <c:pt idx="301">
                  <c:v>749900</c:v>
                </c:pt>
                <c:pt idx="302">
                  <c:v>849000</c:v>
                </c:pt>
                <c:pt idx="303">
                  <c:v>594900</c:v>
                </c:pt>
                <c:pt idx="304">
                  <c:v>275000</c:v>
                </c:pt>
                <c:pt idx="305">
                  <c:v>249900</c:v>
                </c:pt>
                <c:pt idx="306">
                  <c:v>1295000</c:v>
                </c:pt>
                <c:pt idx="307">
                  <c:v>1195000</c:v>
                </c:pt>
                <c:pt idx="308">
                  <c:v>1149000</c:v>
                </c:pt>
                <c:pt idx="309">
                  <c:v>549900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0-421C-81F3-15F8001013A0}"/>
            </c:ext>
          </c:extLst>
        </c:ser>
        <c:ser>
          <c:idx val="1"/>
          <c:order val="1"/>
          <c:tx>
            <c:v>Predicted LIST PRICE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314406800067434"/>
                  <c:y val="0.31883605663441233"/>
                </c:manualLayout>
              </c:layout>
              <c:numFmt formatCode="General" sourceLinked="0"/>
            </c:trendlineLbl>
          </c:trendline>
          <c:xVal>
            <c:numRef>
              <c:f>MX!$D$19:$D$328</c:f>
              <c:numCache>
                <c:formatCode>General</c:formatCode>
                <c:ptCount val="31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5</c:v>
                </c:pt>
                <c:pt idx="256">
                  <c:v>3</c:v>
                </c:pt>
                <c:pt idx="257">
                  <c:v>3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3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5</c:v>
                </c:pt>
                <c:pt idx="309">
                  <c:v>4</c:v>
                </c:pt>
              </c:numCache>
            </c:numRef>
          </c:xVal>
          <c:yVal>
            <c:numRef>
              <c:f>MX!$H$45:$H$354</c:f>
              <c:numCache>
                <c:formatCode>General</c:formatCode>
                <c:ptCount val="310"/>
                <c:pt idx="0">
                  <c:v>296113.11856226512</c:v>
                </c:pt>
                <c:pt idx="1">
                  <c:v>211356.80542149275</c:v>
                </c:pt>
                <c:pt idx="2">
                  <c:v>272701.71161466872</c:v>
                </c:pt>
                <c:pt idx="3">
                  <c:v>45753.596835487682</c:v>
                </c:pt>
                <c:pt idx="4">
                  <c:v>156731.1573008472</c:v>
                </c:pt>
                <c:pt idx="5">
                  <c:v>177170.74635947961</c:v>
                </c:pt>
                <c:pt idx="6">
                  <c:v>133263.43603102193</c:v>
                </c:pt>
                <c:pt idx="7">
                  <c:v>277691.41329790931</c:v>
                </c:pt>
                <c:pt idx="8">
                  <c:v>67828.205463957143</c:v>
                </c:pt>
                <c:pt idx="9">
                  <c:v>60116.714294105135</c:v>
                </c:pt>
                <c:pt idx="10">
                  <c:v>271325.73887111252</c:v>
                </c:pt>
                <c:pt idx="11">
                  <c:v>126789.71358664951</c:v>
                </c:pt>
                <c:pt idx="12">
                  <c:v>264734.53139522503</c:v>
                </c:pt>
                <c:pt idx="13">
                  <c:v>179807.3829419814</c:v>
                </c:pt>
                <c:pt idx="14">
                  <c:v>220551.41913855093</c:v>
                </c:pt>
                <c:pt idx="15">
                  <c:v>35288.729501710106</c:v>
                </c:pt>
                <c:pt idx="16">
                  <c:v>80744.400209843152</c:v>
                </c:pt>
                <c:pt idx="17">
                  <c:v>62862.95827883084</c:v>
                </c:pt>
                <c:pt idx="18">
                  <c:v>107402.01560225588</c:v>
                </c:pt>
                <c:pt idx="19">
                  <c:v>94529.2956998804</c:v>
                </c:pt>
                <c:pt idx="20">
                  <c:v>108494.97344670861</c:v>
                </c:pt>
                <c:pt idx="21">
                  <c:v>110249.36555665778</c:v>
                </c:pt>
                <c:pt idx="22">
                  <c:v>150859.25779733332</c:v>
                </c:pt>
                <c:pt idx="23">
                  <c:v>220343.92071350402</c:v>
                </c:pt>
                <c:pt idx="24">
                  <c:v>248048.19083442178</c:v>
                </c:pt>
                <c:pt idx="25">
                  <c:v>59496.434651510193</c:v>
                </c:pt>
                <c:pt idx="26">
                  <c:v>93044.421412912678</c:v>
                </c:pt>
                <c:pt idx="27">
                  <c:v>74099.667707568442</c:v>
                </c:pt>
                <c:pt idx="28">
                  <c:v>145488.26539630225</c:v>
                </c:pt>
                <c:pt idx="29">
                  <c:v>104824.84812923952</c:v>
                </c:pt>
                <c:pt idx="30">
                  <c:v>74192.135211992776</c:v>
                </c:pt>
                <c:pt idx="31">
                  <c:v>151591.3569870166</c:v>
                </c:pt>
                <c:pt idx="32">
                  <c:v>86574.662853166228</c:v>
                </c:pt>
                <c:pt idx="33">
                  <c:v>206781.72293911988</c:v>
                </c:pt>
                <c:pt idx="34">
                  <c:v>185652.42406208673</c:v>
                </c:pt>
                <c:pt idx="35">
                  <c:v>193891.87019994526</c:v>
                </c:pt>
                <c:pt idx="36">
                  <c:v>90834.341722752375</c:v>
                </c:pt>
                <c:pt idx="37">
                  <c:v>183327.22076142865</c:v>
                </c:pt>
                <c:pt idx="38">
                  <c:v>78926.657776021835</c:v>
                </c:pt>
                <c:pt idx="39">
                  <c:v>159580.9153285457</c:v>
                </c:pt>
                <c:pt idx="40">
                  <c:v>74653.061016489664</c:v>
                </c:pt>
                <c:pt idx="41">
                  <c:v>205655.34588590427</c:v>
                </c:pt>
                <c:pt idx="42">
                  <c:v>91989.415142696264</c:v>
                </c:pt>
                <c:pt idx="43">
                  <c:v>87096.998374341871</c:v>
                </c:pt>
                <c:pt idx="44">
                  <c:v>60387.93433157081</c:v>
                </c:pt>
                <c:pt idx="45">
                  <c:v>138327.14145595004</c:v>
                </c:pt>
                <c:pt idx="46">
                  <c:v>142122.16258280555</c:v>
                </c:pt>
                <c:pt idx="47">
                  <c:v>180831.37807673152</c:v>
                </c:pt>
                <c:pt idx="48">
                  <c:v>123633.51727149637</c:v>
                </c:pt>
                <c:pt idx="49">
                  <c:v>149355.07811998087</c:v>
                </c:pt>
                <c:pt idx="50">
                  <c:v>60449.344048249564</c:v>
                </c:pt>
                <c:pt idx="51">
                  <c:v>75022.225175374624</c:v>
                </c:pt>
                <c:pt idx="52">
                  <c:v>185275.80308773456</c:v>
                </c:pt>
                <c:pt idx="53">
                  <c:v>69953.463947275508</c:v>
                </c:pt>
                <c:pt idx="54">
                  <c:v>136811.20938123675</c:v>
                </c:pt>
                <c:pt idx="55">
                  <c:v>140758.03135316647</c:v>
                </c:pt>
                <c:pt idx="56">
                  <c:v>143794.04825465084</c:v>
                </c:pt>
                <c:pt idx="57">
                  <c:v>243982.60600363562</c:v>
                </c:pt>
                <c:pt idx="58">
                  <c:v>125669.70849135643</c:v>
                </c:pt>
                <c:pt idx="59">
                  <c:v>104217.78051777818</c:v>
                </c:pt>
                <c:pt idx="60">
                  <c:v>105086.90913675376</c:v>
                </c:pt>
                <c:pt idx="61">
                  <c:v>62298.280038651974</c:v>
                </c:pt>
                <c:pt idx="62">
                  <c:v>227115.57936359814</c:v>
                </c:pt>
                <c:pt idx="63">
                  <c:v>327588.52958990331</c:v>
                </c:pt>
                <c:pt idx="64">
                  <c:v>160737.78007953003</c:v>
                </c:pt>
                <c:pt idx="65">
                  <c:v>508135.33578556625</c:v>
                </c:pt>
                <c:pt idx="66">
                  <c:v>96892.878449599142</c:v>
                </c:pt>
                <c:pt idx="67">
                  <c:v>248910.89797019749</c:v>
                </c:pt>
                <c:pt idx="68">
                  <c:v>200279.25809042333</c:v>
                </c:pt>
                <c:pt idx="69">
                  <c:v>175009.13589253553</c:v>
                </c:pt>
                <c:pt idx="70">
                  <c:v>104623.81077867138</c:v>
                </c:pt>
                <c:pt idx="71">
                  <c:v>136580.348991304</c:v>
                </c:pt>
                <c:pt idx="72">
                  <c:v>127253.27941083515</c:v>
                </c:pt>
                <c:pt idx="73">
                  <c:v>352487.31507532066</c:v>
                </c:pt>
                <c:pt idx="74">
                  <c:v>352487.31507532066</c:v>
                </c:pt>
                <c:pt idx="75">
                  <c:v>497105.51161293837</c:v>
                </c:pt>
                <c:pt idx="76">
                  <c:v>75637.028200974615</c:v>
                </c:pt>
                <c:pt idx="77">
                  <c:v>66309.958620505786</c:v>
                </c:pt>
                <c:pt idx="78">
                  <c:v>211412.35729863151</c:v>
                </c:pt>
                <c:pt idx="79">
                  <c:v>218395.1961720456</c:v>
                </c:pt>
                <c:pt idx="80">
                  <c:v>465724.93718642567</c:v>
                </c:pt>
                <c:pt idx="81">
                  <c:v>301436.29868829844</c:v>
                </c:pt>
                <c:pt idx="82">
                  <c:v>64945.827390866682</c:v>
                </c:pt>
                <c:pt idx="83">
                  <c:v>382786.26324091759</c:v>
                </c:pt>
                <c:pt idx="84">
                  <c:v>382786.26324091759</c:v>
                </c:pt>
                <c:pt idx="85">
                  <c:v>338325.98041736265</c:v>
                </c:pt>
                <c:pt idx="86">
                  <c:v>459311.25394151558</c:v>
                </c:pt>
                <c:pt idx="87">
                  <c:v>158682.28346928523</c:v>
                </c:pt>
                <c:pt idx="88">
                  <c:v>132773.90010335497</c:v>
                </c:pt>
                <c:pt idx="89">
                  <c:v>288750.59017080057</c:v>
                </c:pt>
                <c:pt idx="90">
                  <c:v>235141.71876214707</c:v>
                </c:pt>
                <c:pt idx="91">
                  <c:v>87120.082355239661</c:v>
                </c:pt>
                <c:pt idx="92">
                  <c:v>323149.34280318604</c:v>
                </c:pt>
                <c:pt idx="93">
                  <c:v>294461.05946018745</c:v>
                </c:pt>
                <c:pt idx="94">
                  <c:v>49714.009188097996</c:v>
                </c:pt>
                <c:pt idx="95">
                  <c:v>142537.58382004232</c:v>
                </c:pt>
                <c:pt idx="96">
                  <c:v>187774.23565215972</c:v>
                </c:pt>
                <c:pt idx="97">
                  <c:v>283085.95714594144</c:v>
                </c:pt>
                <c:pt idx="98">
                  <c:v>89616.534721192569</c:v>
                </c:pt>
                <c:pt idx="99">
                  <c:v>130239.82786043346</c:v>
                </c:pt>
                <c:pt idx="100">
                  <c:v>216508.87225106673</c:v>
                </c:pt>
                <c:pt idx="101">
                  <c:v>238452.77675588714</c:v>
                </c:pt>
                <c:pt idx="102">
                  <c:v>283385.82689785608</c:v>
                </c:pt>
                <c:pt idx="103">
                  <c:v>366249.87909555179</c:v>
                </c:pt>
                <c:pt idx="104">
                  <c:v>757876.8501742098</c:v>
                </c:pt>
                <c:pt idx="105">
                  <c:v>757876.8501742098</c:v>
                </c:pt>
                <c:pt idx="106">
                  <c:v>172839.7900114528</c:v>
                </c:pt>
                <c:pt idx="107">
                  <c:v>371260.67750021757</c:v>
                </c:pt>
                <c:pt idx="108">
                  <c:v>198770.82948345653</c:v>
                </c:pt>
                <c:pt idx="109">
                  <c:v>330751.13745425793</c:v>
                </c:pt>
                <c:pt idx="110">
                  <c:v>157360.25656594019</c:v>
                </c:pt>
                <c:pt idx="111">
                  <c:v>88323.068415740272</c:v>
                </c:pt>
                <c:pt idx="112">
                  <c:v>117280.86958172031</c:v>
                </c:pt>
                <c:pt idx="113">
                  <c:v>173816.15755063467</c:v>
                </c:pt>
                <c:pt idx="114">
                  <c:v>197831.04300129451</c:v>
                </c:pt>
                <c:pt idx="115">
                  <c:v>232910.96316438558</c:v>
                </c:pt>
                <c:pt idx="116">
                  <c:v>207731.2320948932</c:v>
                </c:pt>
                <c:pt idx="117">
                  <c:v>376883.53789605026</c:v>
                </c:pt>
                <c:pt idx="118">
                  <c:v>422423.79141831608</c:v>
                </c:pt>
                <c:pt idx="119">
                  <c:v>507347.68184574624</c:v>
                </c:pt>
                <c:pt idx="120">
                  <c:v>496502.60381453519</c:v>
                </c:pt>
                <c:pt idx="121">
                  <c:v>573075.60333324654</c:v>
                </c:pt>
                <c:pt idx="122">
                  <c:v>686993.45516985259</c:v>
                </c:pt>
                <c:pt idx="123">
                  <c:v>411756.90227648651</c:v>
                </c:pt>
                <c:pt idx="124">
                  <c:v>421505.29052501102</c:v>
                </c:pt>
                <c:pt idx="125">
                  <c:v>471610.71211560862</c:v>
                </c:pt>
                <c:pt idx="126">
                  <c:v>565339.05155734345</c:v>
                </c:pt>
                <c:pt idx="127">
                  <c:v>748191.85184083623</c:v>
                </c:pt>
                <c:pt idx="128">
                  <c:v>60569.184054464953</c:v>
                </c:pt>
                <c:pt idx="129">
                  <c:v>115411.48963010887</c:v>
                </c:pt>
                <c:pt idx="130">
                  <c:v>300304.91893050814</c:v>
                </c:pt>
                <c:pt idx="131">
                  <c:v>325715.22534494486</c:v>
                </c:pt>
                <c:pt idx="132">
                  <c:v>323603.00065964763</c:v>
                </c:pt>
                <c:pt idx="133">
                  <c:v>635869.18755223451</c:v>
                </c:pt>
                <c:pt idx="134">
                  <c:v>75775.888552586257</c:v>
                </c:pt>
                <c:pt idx="135">
                  <c:v>339870.94055607193</c:v>
                </c:pt>
                <c:pt idx="136">
                  <c:v>348068.18619007978</c:v>
                </c:pt>
                <c:pt idx="137">
                  <c:v>365525.28337361501</c:v>
                </c:pt>
                <c:pt idx="138">
                  <c:v>671042.7568695345</c:v>
                </c:pt>
                <c:pt idx="139">
                  <c:v>308359.8508733419</c:v>
                </c:pt>
                <c:pt idx="140">
                  <c:v>316739.24928135728</c:v>
                </c:pt>
                <c:pt idx="141">
                  <c:v>510417.91838323313</c:v>
                </c:pt>
                <c:pt idx="142">
                  <c:v>309399.28369140753</c:v>
                </c:pt>
                <c:pt idx="143">
                  <c:v>132061.58083116004</c:v>
                </c:pt>
                <c:pt idx="144">
                  <c:v>428138.60232719267</c:v>
                </c:pt>
                <c:pt idx="145">
                  <c:v>521580.70486197039</c:v>
                </c:pt>
                <c:pt idx="146">
                  <c:v>63764.601446326684</c:v>
                </c:pt>
                <c:pt idx="147">
                  <c:v>495361.35916798108</c:v>
                </c:pt>
                <c:pt idx="148">
                  <c:v>379890.47720826138</c:v>
                </c:pt>
                <c:pt idx="149">
                  <c:v>402789.46366340655</c:v>
                </c:pt>
                <c:pt idx="150">
                  <c:v>114958.06729335847</c:v>
                </c:pt>
                <c:pt idx="151">
                  <c:v>220221.42653109724</c:v>
                </c:pt>
                <c:pt idx="152">
                  <c:v>257844.86301204958</c:v>
                </c:pt>
                <c:pt idx="153">
                  <c:v>490449.92205423047</c:v>
                </c:pt>
                <c:pt idx="154">
                  <c:v>486825.91098527727</c:v>
                </c:pt>
                <c:pt idx="155">
                  <c:v>538438.19831051189</c:v>
                </c:pt>
                <c:pt idx="156">
                  <c:v>500386.27139102505</c:v>
                </c:pt>
                <c:pt idx="157">
                  <c:v>176846.6978351241</c:v>
                </c:pt>
                <c:pt idx="158">
                  <c:v>392317.47059674619</c:v>
                </c:pt>
                <c:pt idx="159">
                  <c:v>358125.41435303853</c:v>
                </c:pt>
                <c:pt idx="160">
                  <c:v>353700.01674843219</c:v>
                </c:pt>
                <c:pt idx="161">
                  <c:v>368880.10125585413</c:v>
                </c:pt>
                <c:pt idx="162">
                  <c:v>432788.25703210046</c:v>
                </c:pt>
                <c:pt idx="163">
                  <c:v>280691.69495802419</c:v>
                </c:pt>
                <c:pt idx="164">
                  <c:v>256211.63477325306</c:v>
                </c:pt>
                <c:pt idx="165">
                  <c:v>479789.26204048749</c:v>
                </c:pt>
                <c:pt idx="166">
                  <c:v>497712.9044753504</c:v>
                </c:pt>
                <c:pt idx="167">
                  <c:v>364851.00479221263</c:v>
                </c:pt>
                <c:pt idx="168">
                  <c:v>439235.26330821693</c:v>
                </c:pt>
                <c:pt idx="169">
                  <c:v>228282.35565562555</c:v>
                </c:pt>
                <c:pt idx="170">
                  <c:v>353887.02813330968</c:v>
                </c:pt>
                <c:pt idx="171">
                  <c:v>438318.64992350887</c:v>
                </c:pt>
                <c:pt idx="172">
                  <c:v>447134.94751273107</c:v>
                </c:pt>
                <c:pt idx="173">
                  <c:v>82032.294335427243</c:v>
                </c:pt>
                <c:pt idx="174">
                  <c:v>269174.46075903554</c:v>
                </c:pt>
                <c:pt idx="175">
                  <c:v>347419.11400319997</c:v>
                </c:pt>
                <c:pt idx="176">
                  <c:v>413062.45267656748</c:v>
                </c:pt>
                <c:pt idx="177">
                  <c:v>660004.00918666623</c:v>
                </c:pt>
                <c:pt idx="178">
                  <c:v>369306.94319318398</c:v>
                </c:pt>
                <c:pt idx="179">
                  <c:v>347607.30703786213</c:v>
                </c:pt>
                <c:pt idx="180">
                  <c:v>394849.79816090642</c:v>
                </c:pt>
                <c:pt idx="181">
                  <c:v>510654.63373970776</c:v>
                </c:pt>
                <c:pt idx="182">
                  <c:v>521213.47486396169</c:v>
                </c:pt>
                <c:pt idx="183">
                  <c:v>703897.10951918911</c:v>
                </c:pt>
                <c:pt idx="184">
                  <c:v>251211.88290713582</c:v>
                </c:pt>
                <c:pt idx="185">
                  <c:v>349313.69739069848</c:v>
                </c:pt>
                <c:pt idx="186">
                  <c:v>380736.47232106188</c:v>
                </c:pt>
                <c:pt idx="187">
                  <c:v>480231.39944598032</c:v>
                </c:pt>
                <c:pt idx="188">
                  <c:v>673654.47567582107</c:v>
                </c:pt>
                <c:pt idx="189">
                  <c:v>607117.69671519962</c:v>
                </c:pt>
                <c:pt idx="190">
                  <c:v>724592.34158981743</c:v>
                </c:pt>
                <c:pt idx="191">
                  <c:v>502911.13507871772</c:v>
                </c:pt>
                <c:pt idx="192">
                  <c:v>412616.72616267682</c:v>
                </c:pt>
                <c:pt idx="193">
                  <c:v>614930.20473817165</c:v>
                </c:pt>
                <c:pt idx="194">
                  <c:v>697965.26699376968</c:v>
                </c:pt>
                <c:pt idx="195">
                  <c:v>589635.77087200549</c:v>
                </c:pt>
                <c:pt idx="196">
                  <c:v>579950.86871618859</c:v>
                </c:pt>
                <c:pt idx="197">
                  <c:v>356152.33506434143</c:v>
                </c:pt>
                <c:pt idx="198">
                  <c:v>434026.16858741594</c:v>
                </c:pt>
                <c:pt idx="199">
                  <c:v>549052.79072801815</c:v>
                </c:pt>
                <c:pt idx="200">
                  <c:v>235570.30956624047</c:v>
                </c:pt>
                <c:pt idx="201">
                  <c:v>395169.30500047351</c:v>
                </c:pt>
                <c:pt idx="202">
                  <c:v>521732.79136671638</c:v>
                </c:pt>
                <c:pt idx="203">
                  <c:v>476818.95043757546</c:v>
                </c:pt>
                <c:pt idx="204">
                  <c:v>801263.52074965904</c:v>
                </c:pt>
                <c:pt idx="205">
                  <c:v>801263.52074965904</c:v>
                </c:pt>
                <c:pt idx="206">
                  <c:v>1135797.5616208671</c:v>
                </c:pt>
                <c:pt idx="207">
                  <c:v>145236.00846876987</c:v>
                </c:pt>
                <c:pt idx="208">
                  <c:v>387855.95940122323</c:v>
                </c:pt>
                <c:pt idx="209">
                  <c:v>391529.53161193768</c:v>
                </c:pt>
                <c:pt idx="210">
                  <c:v>702379.24389828299</c:v>
                </c:pt>
                <c:pt idx="211">
                  <c:v>748830.3024909941</c:v>
                </c:pt>
                <c:pt idx="212">
                  <c:v>902908.16024132678</c:v>
                </c:pt>
                <c:pt idx="213">
                  <c:v>339008.5155922866</c:v>
                </c:pt>
                <c:pt idx="214">
                  <c:v>155437.2058851076</c:v>
                </c:pt>
                <c:pt idx="215">
                  <c:v>231470.2200544634</c:v>
                </c:pt>
                <c:pt idx="216">
                  <c:v>486845.40585777711</c:v>
                </c:pt>
                <c:pt idx="217">
                  <c:v>486845.40585777711</c:v>
                </c:pt>
                <c:pt idx="218">
                  <c:v>660351.92734797322</c:v>
                </c:pt>
                <c:pt idx="219">
                  <c:v>532629.22187072912</c:v>
                </c:pt>
                <c:pt idx="220">
                  <c:v>322431.35455888294</c:v>
                </c:pt>
                <c:pt idx="221">
                  <c:v>482475.60965558677</c:v>
                </c:pt>
                <c:pt idx="222">
                  <c:v>284208.59938792523</c:v>
                </c:pt>
                <c:pt idx="223">
                  <c:v>181075.78638306793</c:v>
                </c:pt>
                <c:pt idx="224">
                  <c:v>505823.95838529989</c:v>
                </c:pt>
                <c:pt idx="225">
                  <c:v>566069.68466693698</c:v>
                </c:pt>
                <c:pt idx="226">
                  <c:v>278847.37918578275</c:v>
                </c:pt>
                <c:pt idx="227">
                  <c:v>239400.44505534269</c:v>
                </c:pt>
                <c:pt idx="228">
                  <c:v>343541.1591780996</c:v>
                </c:pt>
                <c:pt idx="229">
                  <c:v>175396.0898364381</c:v>
                </c:pt>
                <c:pt idx="230">
                  <c:v>518731.18296866631</c:v>
                </c:pt>
                <c:pt idx="231">
                  <c:v>561320.00240358058</c:v>
                </c:pt>
                <c:pt idx="232">
                  <c:v>663462.76192570222</c:v>
                </c:pt>
                <c:pt idx="233">
                  <c:v>597823.57600439235</c:v>
                </c:pt>
                <c:pt idx="234">
                  <c:v>748826.99842758453</c:v>
                </c:pt>
                <c:pt idx="235">
                  <c:v>250942.83255025756</c:v>
                </c:pt>
                <c:pt idx="236">
                  <c:v>306844.01210318715</c:v>
                </c:pt>
                <c:pt idx="237">
                  <c:v>412022.78852679313</c:v>
                </c:pt>
                <c:pt idx="238">
                  <c:v>719181.2717132438</c:v>
                </c:pt>
                <c:pt idx="239">
                  <c:v>154374.74279942393</c:v>
                </c:pt>
                <c:pt idx="240">
                  <c:v>371518.77175010787</c:v>
                </c:pt>
                <c:pt idx="241">
                  <c:v>397324.91541272507</c:v>
                </c:pt>
                <c:pt idx="242">
                  <c:v>435123.32583620574</c:v>
                </c:pt>
                <c:pt idx="243">
                  <c:v>494158.79810930672</c:v>
                </c:pt>
                <c:pt idx="244">
                  <c:v>604279.78438942065</c:v>
                </c:pt>
                <c:pt idx="245">
                  <c:v>628331.5359420887</c:v>
                </c:pt>
                <c:pt idx="246">
                  <c:v>1056456.083439864</c:v>
                </c:pt>
                <c:pt idx="247">
                  <c:v>292467.11252345925</c:v>
                </c:pt>
                <c:pt idx="248">
                  <c:v>184412.00473373471</c:v>
                </c:pt>
                <c:pt idx="249">
                  <c:v>286215.00232251198</c:v>
                </c:pt>
                <c:pt idx="250">
                  <c:v>568781.7486069391</c:v>
                </c:pt>
                <c:pt idx="251">
                  <c:v>569705.96163695015</c:v>
                </c:pt>
                <c:pt idx="252">
                  <c:v>377760.58792359824</c:v>
                </c:pt>
                <c:pt idx="253">
                  <c:v>552519.75279361289</c:v>
                </c:pt>
                <c:pt idx="254">
                  <c:v>439981.09570841666</c:v>
                </c:pt>
                <c:pt idx="255">
                  <c:v>826815.81334600435</c:v>
                </c:pt>
                <c:pt idx="256">
                  <c:v>257442.03998782398</c:v>
                </c:pt>
                <c:pt idx="257">
                  <c:v>402240.83697580127</c:v>
                </c:pt>
                <c:pt idx="258">
                  <c:v>529599.90156343463</c:v>
                </c:pt>
                <c:pt idx="259">
                  <c:v>565947.52156711451</c:v>
                </c:pt>
                <c:pt idx="260">
                  <c:v>565947.52156711451</c:v>
                </c:pt>
                <c:pt idx="261">
                  <c:v>596780.45790037233</c:v>
                </c:pt>
                <c:pt idx="262">
                  <c:v>396741.21682714997</c:v>
                </c:pt>
                <c:pt idx="263">
                  <c:v>363595.10757458291</c:v>
                </c:pt>
                <c:pt idx="264">
                  <c:v>438319.59191671573</c:v>
                </c:pt>
                <c:pt idx="265">
                  <c:v>554210.8547392867</c:v>
                </c:pt>
                <c:pt idx="266">
                  <c:v>738091.28940588841</c:v>
                </c:pt>
                <c:pt idx="267">
                  <c:v>540667.86617773061</c:v>
                </c:pt>
                <c:pt idx="268">
                  <c:v>709900.505863406</c:v>
                </c:pt>
                <c:pt idx="269">
                  <c:v>182654.34815165497</c:v>
                </c:pt>
                <c:pt idx="270">
                  <c:v>360240.24016706657</c:v>
                </c:pt>
                <c:pt idx="271">
                  <c:v>484509.05696801585</c:v>
                </c:pt>
                <c:pt idx="272">
                  <c:v>362492.23531608912</c:v>
                </c:pt>
                <c:pt idx="273">
                  <c:v>854011.81223884737</c:v>
                </c:pt>
                <c:pt idx="274">
                  <c:v>520178.95149704802</c:v>
                </c:pt>
                <c:pt idx="275">
                  <c:v>545817.53199500847</c:v>
                </c:pt>
                <c:pt idx="276">
                  <c:v>472536.14224981656</c:v>
                </c:pt>
                <c:pt idx="277">
                  <c:v>410828.01598085382</c:v>
                </c:pt>
                <c:pt idx="278">
                  <c:v>410465.50176387944</c:v>
                </c:pt>
                <c:pt idx="279">
                  <c:v>854661.729626694</c:v>
                </c:pt>
                <c:pt idx="280">
                  <c:v>426627.05626593356</c:v>
                </c:pt>
                <c:pt idx="281">
                  <c:v>470397.99698631535</c:v>
                </c:pt>
                <c:pt idx="282">
                  <c:v>519708.44297577767</c:v>
                </c:pt>
                <c:pt idx="283">
                  <c:v>800466.70203389134</c:v>
                </c:pt>
                <c:pt idx="284">
                  <c:v>423769.93472732638</c:v>
                </c:pt>
                <c:pt idx="285">
                  <c:v>467676.95294979529</c:v>
                </c:pt>
                <c:pt idx="286">
                  <c:v>587203.9792386801</c:v>
                </c:pt>
                <c:pt idx="287">
                  <c:v>594856.09103028639</c:v>
                </c:pt>
                <c:pt idx="288">
                  <c:v>128454.36512124038</c:v>
                </c:pt>
                <c:pt idx="289">
                  <c:v>290497.3733672672</c:v>
                </c:pt>
                <c:pt idx="290">
                  <c:v>789518.67779136985</c:v>
                </c:pt>
                <c:pt idx="291">
                  <c:v>699937.10871222336</c:v>
                </c:pt>
                <c:pt idx="292">
                  <c:v>569980.24382293283</c:v>
                </c:pt>
                <c:pt idx="293">
                  <c:v>501540.71880053333</c:v>
                </c:pt>
                <c:pt idx="294">
                  <c:v>586710.90085489454</c:v>
                </c:pt>
                <c:pt idx="295">
                  <c:v>175134.63272968173</c:v>
                </c:pt>
                <c:pt idx="296">
                  <c:v>664442.52043767064</c:v>
                </c:pt>
                <c:pt idx="297">
                  <c:v>1161508.1563938635</c:v>
                </c:pt>
                <c:pt idx="298">
                  <c:v>645389.71806556557</c:v>
                </c:pt>
                <c:pt idx="299">
                  <c:v>642131.32869937876</c:v>
                </c:pt>
                <c:pt idx="300">
                  <c:v>926060.31870484771</c:v>
                </c:pt>
                <c:pt idx="301">
                  <c:v>862239.01866187854</c:v>
                </c:pt>
                <c:pt idx="302">
                  <c:v>812205.95714895171</c:v>
                </c:pt>
                <c:pt idx="303">
                  <c:v>466339.42892049288</c:v>
                </c:pt>
                <c:pt idx="304">
                  <c:v>329197.74360683409</c:v>
                </c:pt>
                <c:pt idx="305">
                  <c:v>418991.99505848589</c:v>
                </c:pt>
                <c:pt idx="306">
                  <c:v>1125216.4480460088</c:v>
                </c:pt>
                <c:pt idx="307">
                  <c:v>1058866.0212637316</c:v>
                </c:pt>
                <c:pt idx="308">
                  <c:v>1211974.8960062095</c:v>
                </c:pt>
                <c:pt idx="309">
                  <c:v>690613.83478042856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00-421C-81F3-15F800101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801232"/>
        <c:axId val="999276112"/>
      </c:scatterChart>
      <c:valAx>
        <c:axId val="577801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276112"/>
        <c:crosses val="autoZero"/>
        <c:crossBetween val="midCat"/>
      </c:valAx>
      <c:valAx>
        <c:axId val="999276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7801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[Kiauna Newman_Real Estate Project.xlsx]D2!PivotTable2</c:name>
    <c:fmtId val="3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'D2'!$B$4</c:f>
              <c:strCache>
                <c:ptCount val="1"/>
                <c:pt idx="0">
                  <c:v>Average Number of Beds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'D2'!$A$5:$A$14</c:f>
              <c:multiLvlStrCache>
                <c:ptCount val="7"/>
                <c:lvl>
                  <c:pt idx="0">
                    <c:v>Ballwin</c:v>
                  </c:pt>
                  <c:pt idx="1">
                    <c:v>Ellisville</c:v>
                  </c:pt>
                  <c:pt idx="2">
                    <c:v>Wildwood</c:v>
                  </c:pt>
                  <c:pt idx="3">
                    <c:v>Chesterfield</c:v>
                  </c:pt>
                  <c:pt idx="4">
                    <c:v>Town and Country</c:v>
                  </c:pt>
                  <c:pt idx="5">
                    <c:v>Affton</c:v>
                  </c:pt>
                  <c:pt idx="6">
                    <c:v>St Louis</c:v>
                  </c:pt>
                </c:lvl>
                <c:lvl>
                  <c:pt idx="0">
                    <c:v>63011</c:v>
                  </c:pt>
                  <c:pt idx="3">
                    <c:v>63017</c:v>
                  </c:pt>
                  <c:pt idx="5">
                    <c:v>63123</c:v>
                  </c:pt>
                </c:lvl>
              </c:multiLvlStrCache>
            </c:multiLvlStrRef>
          </c:cat>
          <c:val>
            <c:numRef>
              <c:f>'D2'!$B$5:$B$14</c:f>
              <c:numCache>
                <c:formatCode>0</c:formatCode>
                <c:ptCount val="7"/>
                <c:pt idx="0">
                  <c:v>3.6607142857142856</c:v>
                </c:pt>
                <c:pt idx="1">
                  <c:v>4</c:v>
                </c:pt>
                <c:pt idx="2">
                  <c:v>4</c:v>
                </c:pt>
                <c:pt idx="3">
                  <c:v>4.1100000000000003</c:v>
                </c:pt>
                <c:pt idx="4">
                  <c:v>4.333333333333333</c:v>
                </c:pt>
                <c:pt idx="5">
                  <c:v>3.1666666666666665</c:v>
                </c:pt>
                <c:pt idx="6">
                  <c:v>2.6923076923076925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F1-4B8F-BE08-EE660469544D}"/>
            </c:ext>
          </c:extLst>
        </c:ser>
        <c:ser>
          <c:idx val="1"/>
          <c:order val="1"/>
          <c:tx>
            <c:strRef>
              <c:f>'D2'!$C$4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'D2'!$A$5:$A$14</c:f>
              <c:multiLvlStrCache>
                <c:ptCount val="7"/>
                <c:lvl>
                  <c:pt idx="0">
                    <c:v>Ballwin</c:v>
                  </c:pt>
                  <c:pt idx="1">
                    <c:v>Ellisville</c:v>
                  </c:pt>
                  <c:pt idx="2">
                    <c:v>Wildwood</c:v>
                  </c:pt>
                  <c:pt idx="3">
                    <c:v>Chesterfield</c:v>
                  </c:pt>
                  <c:pt idx="4">
                    <c:v>Town and Country</c:v>
                  </c:pt>
                  <c:pt idx="5">
                    <c:v>Affton</c:v>
                  </c:pt>
                  <c:pt idx="6">
                    <c:v>St Louis</c:v>
                  </c:pt>
                </c:lvl>
                <c:lvl>
                  <c:pt idx="0">
                    <c:v>63011</c:v>
                  </c:pt>
                  <c:pt idx="3">
                    <c:v>63017</c:v>
                  </c:pt>
                  <c:pt idx="5">
                    <c:v>63123</c:v>
                  </c:pt>
                </c:lvl>
              </c:multiLvlStrCache>
            </c:multiLvlStrRef>
          </c:cat>
          <c:val>
            <c:numRef>
              <c:f>'D2'!$C$5:$C$14</c:f>
              <c:numCache>
                <c:formatCode>0.00</c:formatCode>
                <c:ptCount val="7"/>
                <c:pt idx="0">
                  <c:v>0.69483250340798541</c:v>
                </c:pt>
                <c:pt idx="1">
                  <c:v>0.9128709291752769</c:v>
                </c:pt>
                <c:pt idx="2">
                  <c:v>0.63245553203367588</c:v>
                </c:pt>
                <c:pt idx="3">
                  <c:v>0.68009209120916281</c:v>
                </c:pt>
                <c:pt idx="4">
                  <c:v>0.61721339984836654</c:v>
                </c:pt>
                <c:pt idx="5">
                  <c:v>0.75277265270908122</c:v>
                </c:pt>
                <c:pt idx="6">
                  <c:v>0.71158135227894226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F1-4B8F-BE08-EE66046954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8581608"/>
        <c:axId val="698587096"/>
      </c:barChart>
      <c:catAx>
        <c:axId val="69858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87096"/>
        <c:crosses val="autoZero"/>
        <c:auto val="1"/>
        <c:lblAlgn val="ctr"/>
        <c:lblOffset val="100"/>
        <c:noMultiLvlLbl val="0"/>
      </c:catAx>
      <c:valAx>
        <c:axId val="698587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8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100000">
          <a:schemeClr val="accent3">
            <a:lumMod val="25000"/>
            <a:lumOff val="75000"/>
          </a:schemeClr>
        </a:gs>
        <a:gs pos="42000">
          <a:schemeClr val="accent3">
            <a:lumMod val="10000"/>
            <a:lumOff val="9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BATHS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 PRICE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MX!$E$19:$E$328</c:f>
              <c:numCache>
                <c:formatCode>General</c:formatCode>
                <c:ptCount val="3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6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5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3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3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5</c:v>
                </c:pt>
                <c:pt idx="203">
                  <c:v>4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2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6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7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6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7</c:v>
                </c:pt>
                <c:pt idx="274">
                  <c:v>4</c:v>
                </c:pt>
                <c:pt idx="275">
                  <c:v>5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6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4</c:v>
                </c:pt>
                <c:pt idx="287">
                  <c:v>6</c:v>
                </c:pt>
                <c:pt idx="288">
                  <c:v>2</c:v>
                </c:pt>
                <c:pt idx="289">
                  <c:v>2</c:v>
                </c:pt>
                <c:pt idx="290">
                  <c:v>6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5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7</c:v>
                </c:pt>
                <c:pt idx="307">
                  <c:v>6</c:v>
                </c:pt>
                <c:pt idx="308">
                  <c:v>6</c:v>
                </c:pt>
                <c:pt idx="309">
                  <c:v>4</c:v>
                </c:pt>
              </c:numCache>
            </c:numRef>
          </c:xVal>
          <c:yVal>
            <c:numRef>
              <c:f>MX!$A$19:$A$328</c:f>
              <c:numCache>
                <c:formatCode>General</c:formatCode>
                <c:ptCount val="310"/>
                <c:pt idx="0">
                  <c:v>285000</c:v>
                </c:pt>
                <c:pt idx="1">
                  <c:v>149900</c:v>
                </c:pt>
                <c:pt idx="2">
                  <c:v>429900</c:v>
                </c:pt>
                <c:pt idx="3">
                  <c:v>49900</c:v>
                </c:pt>
                <c:pt idx="4">
                  <c:v>144900</c:v>
                </c:pt>
                <c:pt idx="5">
                  <c:v>79900</c:v>
                </c:pt>
                <c:pt idx="6">
                  <c:v>84900</c:v>
                </c:pt>
                <c:pt idx="7">
                  <c:v>127900</c:v>
                </c:pt>
                <c:pt idx="8">
                  <c:v>82500</c:v>
                </c:pt>
                <c:pt idx="9">
                  <c:v>77900</c:v>
                </c:pt>
                <c:pt idx="10">
                  <c:v>200000</c:v>
                </c:pt>
                <c:pt idx="11">
                  <c:v>38900</c:v>
                </c:pt>
                <c:pt idx="12">
                  <c:v>425000</c:v>
                </c:pt>
                <c:pt idx="13">
                  <c:v>109500</c:v>
                </c:pt>
                <c:pt idx="14">
                  <c:v>259900</c:v>
                </c:pt>
                <c:pt idx="15">
                  <c:v>124900</c:v>
                </c:pt>
                <c:pt idx="16">
                  <c:v>126500</c:v>
                </c:pt>
                <c:pt idx="17">
                  <c:v>109900</c:v>
                </c:pt>
                <c:pt idx="18">
                  <c:v>113000</c:v>
                </c:pt>
                <c:pt idx="19">
                  <c:v>92500</c:v>
                </c:pt>
                <c:pt idx="20">
                  <c:v>139000</c:v>
                </c:pt>
                <c:pt idx="21">
                  <c:v>114900</c:v>
                </c:pt>
                <c:pt idx="22">
                  <c:v>116900</c:v>
                </c:pt>
                <c:pt idx="23">
                  <c:v>125000</c:v>
                </c:pt>
                <c:pt idx="24">
                  <c:v>229989</c:v>
                </c:pt>
                <c:pt idx="25">
                  <c:v>94900</c:v>
                </c:pt>
                <c:pt idx="26">
                  <c:v>132900</c:v>
                </c:pt>
                <c:pt idx="27">
                  <c:v>124900</c:v>
                </c:pt>
                <c:pt idx="28">
                  <c:v>42000</c:v>
                </c:pt>
                <c:pt idx="29">
                  <c:v>109000</c:v>
                </c:pt>
                <c:pt idx="30">
                  <c:v>120000</c:v>
                </c:pt>
                <c:pt idx="31">
                  <c:v>139900</c:v>
                </c:pt>
                <c:pt idx="32">
                  <c:v>139900</c:v>
                </c:pt>
                <c:pt idx="33">
                  <c:v>82000</c:v>
                </c:pt>
                <c:pt idx="34">
                  <c:v>164900</c:v>
                </c:pt>
                <c:pt idx="35">
                  <c:v>136900</c:v>
                </c:pt>
                <c:pt idx="36">
                  <c:v>97500</c:v>
                </c:pt>
                <c:pt idx="37">
                  <c:v>159900</c:v>
                </c:pt>
                <c:pt idx="38">
                  <c:v>95500</c:v>
                </c:pt>
                <c:pt idx="39">
                  <c:v>99900</c:v>
                </c:pt>
                <c:pt idx="40">
                  <c:v>104900</c:v>
                </c:pt>
                <c:pt idx="41">
                  <c:v>205000</c:v>
                </c:pt>
                <c:pt idx="42">
                  <c:v>154900</c:v>
                </c:pt>
                <c:pt idx="43">
                  <c:v>143900</c:v>
                </c:pt>
                <c:pt idx="44">
                  <c:v>97000</c:v>
                </c:pt>
                <c:pt idx="45">
                  <c:v>142500</c:v>
                </c:pt>
                <c:pt idx="46">
                  <c:v>155000</c:v>
                </c:pt>
                <c:pt idx="47">
                  <c:v>147900</c:v>
                </c:pt>
                <c:pt idx="48">
                  <c:v>149475</c:v>
                </c:pt>
                <c:pt idx="49">
                  <c:v>129900</c:v>
                </c:pt>
                <c:pt idx="50">
                  <c:v>89000</c:v>
                </c:pt>
                <c:pt idx="51">
                  <c:v>125000</c:v>
                </c:pt>
                <c:pt idx="52">
                  <c:v>105000</c:v>
                </c:pt>
                <c:pt idx="53">
                  <c:v>46900</c:v>
                </c:pt>
                <c:pt idx="54">
                  <c:v>130000</c:v>
                </c:pt>
                <c:pt idx="55">
                  <c:v>124900</c:v>
                </c:pt>
                <c:pt idx="56">
                  <c:v>139700</c:v>
                </c:pt>
                <c:pt idx="57">
                  <c:v>85500</c:v>
                </c:pt>
                <c:pt idx="58">
                  <c:v>150000</c:v>
                </c:pt>
                <c:pt idx="59">
                  <c:v>134900</c:v>
                </c:pt>
                <c:pt idx="60">
                  <c:v>129900</c:v>
                </c:pt>
                <c:pt idx="61">
                  <c:v>124900</c:v>
                </c:pt>
                <c:pt idx="62">
                  <c:v>199900</c:v>
                </c:pt>
                <c:pt idx="63">
                  <c:v>229900</c:v>
                </c:pt>
                <c:pt idx="64">
                  <c:v>124900</c:v>
                </c:pt>
                <c:pt idx="65">
                  <c:v>649900</c:v>
                </c:pt>
                <c:pt idx="66">
                  <c:v>55900</c:v>
                </c:pt>
                <c:pt idx="67">
                  <c:v>49900</c:v>
                </c:pt>
                <c:pt idx="68">
                  <c:v>179900</c:v>
                </c:pt>
                <c:pt idx="69">
                  <c:v>214900</c:v>
                </c:pt>
                <c:pt idx="70">
                  <c:v>154900</c:v>
                </c:pt>
                <c:pt idx="71">
                  <c:v>131000</c:v>
                </c:pt>
                <c:pt idx="72">
                  <c:v>129900</c:v>
                </c:pt>
                <c:pt idx="73">
                  <c:v>997000</c:v>
                </c:pt>
                <c:pt idx="74">
                  <c:v>997000</c:v>
                </c:pt>
                <c:pt idx="75">
                  <c:v>599000</c:v>
                </c:pt>
                <c:pt idx="76">
                  <c:v>134900</c:v>
                </c:pt>
                <c:pt idx="77">
                  <c:v>149900</c:v>
                </c:pt>
                <c:pt idx="78">
                  <c:v>189900</c:v>
                </c:pt>
                <c:pt idx="79">
                  <c:v>219900</c:v>
                </c:pt>
                <c:pt idx="80">
                  <c:v>599900</c:v>
                </c:pt>
                <c:pt idx="81">
                  <c:v>279000</c:v>
                </c:pt>
                <c:pt idx="82">
                  <c:v>129900</c:v>
                </c:pt>
                <c:pt idx="83">
                  <c:v>635000</c:v>
                </c:pt>
                <c:pt idx="84">
                  <c:v>635000</c:v>
                </c:pt>
                <c:pt idx="85">
                  <c:v>279000</c:v>
                </c:pt>
                <c:pt idx="86">
                  <c:v>634900</c:v>
                </c:pt>
                <c:pt idx="87">
                  <c:v>139900</c:v>
                </c:pt>
                <c:pt idx="88">
                  <c:v>130000</c:v>
                </c:pt>
                <c:pt idx="89">
                  <c:v>284500</c:v>
                </c:pt>
                <c:pt idx="90">
                  <c:v>214500</c:v>
                </c:pt>
                <c:pt idx="91">
                  <c:v>84000</c:v>
                </c:pt>
                <c:pt idx="92">
                  <c:v>267000</c:v>
                </c:pt>
                <c:pt idx="93">
                  <c:v>329900</c:v>
                </c:pt>
                <c:pt idx="94">
                  <c:v>112500</c:v>
                </c:pt>
                <c:pt idx="95">
                  <c:v>159900</c:v>
                </c:pt>
                <c:pt idx="96">
                  <c:v>275000</c:v>
                </c:pt>
                <c:pt idx="97">
                  <c:v>175000</c:v>
                </c:pt>
                <c:pt idx="98">
                  <c:v>95000</c:v>
                </c:pt>
                <c:pt idx="99">
                  <c:v>139999</c:v>
                </c:pt>
                <c:pt idx="100">
                  <c:v>234900</c:v>
                </c:pt>
                <c:pt idx="101">
                  <c:v>254900</c:v>
                </c:pt>
                <c:pt idx="102">
                  <c:v>272000</c:v>
                </c:pt>
                <c:pt idx="103">
                  <c:v>244900</c:v>
                </c:pt>
                <c:pt idx="104">
                  <c:v>954000</c:v>
                </c:pt>
                <c:pt idx="105">
                  <c:v>954000</c:v>
                </c:pt>
                <c:pt idx="106">
                  <c:v>155000</c:v>
                </c:pt>
                <c:pt idx="107">
                  <c:v>298900</c:v>
                </c:pt>
                <c:pt idx="108">
                  <c:v>259900</c:v>
                </c:pt>
                <c:pt idx="109">
                  <c:v>283300</c:v>
                </c:pt>
                <c:pt idx="110">
                  <c:v>159900</c:v>
                </c:pt>
                <c:pt idx="111">
                  <c:v>56500</c:v>
                </c:pt>
                <c:pt idx="112">
                  <c:v>99000</c:v>
                </c:pt>
                <c:pt idx="113">
                  <c:v>239000</c:v>
                </c:pt>
                <c:pt idx="114">
                  <c:v>159900</c:v>
                </c:pt>
                <c:pt idx="115">
                  <c:v>225000</c:v>
                </c:pt>
                <c:pt idx="116">
                  <c:v>234900</c:v>
                </c:pt>
                <c:pt idx="117">
                  <c:v>354900</c:v>
                </c:pt>
                <c:pt idx="118">
                  <c:v>389900</c:v>
                </c:pt>
                <c:pt idx="119">
                  <c:v>520000</c:v>
                </c:pt>
                <c:pt idx="120">
                  <c:v>379000</c:v>
                </c:pt>
                <c:pt idx="121">
                  <c:v>510000</c:v>
                </c:pt>
                <c:pt idx="122">
                  <c:v>599900</c:v>
                </c:pt>
                <c:pt idx="123">
                  <c:v>379900</c:v>
                </c:pt>
                <c:pt idx="124">
                  <c:v>322000</c:v>
                </c:pt>
                <c:pt idx="125">
                  <c:v>405000</c:v>
                </c:pt>
                <c:pt idx="126">
                  <c:v>579900</c:v>
                </c:pt>
                <c:pt idx="127">
                  <c:v>575000</c:v>
                </c:pt>
                <c:pt idx="128">
                  <c:v>139900</c:v>
                </c:pt>
                <c:pt idx="129">
                  <c:v>129900</c:v>
                </c:pt>
                <c:pt idx="130">
                  <c:v>289900</c:v>
                </c:pt>
                <c:pt idx="131">
                  <c:v>339900</c:v>
                </c:pt>
                <c:pt idx="132">
                  <c:v>295000</c:v>
                </c:pt>
                <c:pt idx="133">
                  <c:v>845000</c:v>
                </c:pt>
                <c:pt idx="134">
                  <c:v>124900</c:v>
                </c:pt>
                <c:pt idx="135">
                  <c:v>314900</c:v>
                </c:pt>
                <c:pt idx="136">
                  <c:v>349900</c:v>
                </c:pt>
                <c:pt idx="137">
                  <c:v>349900</c:v>
                </c:pt>
                <c:pt idx="138">
                  <c:v>560000</c:v>
                </c:pt>
                <c:pt idx="139">
                  <c:v>284900</c:v>
                </c:pt>
                <c:pt idx="140">
                  <c:v>394444</c:v>
                </c:pt>
                <c:pt idx="141">
                  <c:v>439900</c:v>
                </c:pt>
                <c:pt idx="142">
                  <c:v>299900</c:v>
                </c:pt>
                <c:pt idx="143">
                  <c:v>142000</c:v>
                </c:pt>
                <c:pt idx="144">
                  <c:v>345000</c:v>
                </c:pt>
                <c:pt idx="145">
                  <c:v>440000</c:v>
                </c:pt>
                <c:pt idx="146">
                  <c:v>93000</c:v>
                </c:pt>
                <c:pt idx="147">
                  <c:v>409500</c:v>
                </c:pt>
                <c:pt idx="148">
                  <c:v>349500</c:v>
                </c:pt>
                <c:pt idx="149">
                  <c:v>387950</c:v>
                </c:pt>
                <c:pt idx="150">
                  <c:v>144900</c:v>
                </c:pt>
                <c:pt idx="151">
                  <c:v>276500</c:v>
                </c:pt>
                <c:pt idx="152">
                  <c:v>258000</c:v>
                </c:pt>
                <c:pt idx="153">
                  <c:v>339900</c:v>
                </c:pt>
                <c:pt idx="154">
                  <c:v>472000</c:v>
                </c:pt>
                <c:pt idx="155">
                  <c:v>518000</c:v>
                </c:pt>
                <c:pt idx="156">
                  <c:v>539885</c:v>
                </c:pt>
                <c:pt idx="157">
                  <c:v>114900</c:v>
                </c:pt>
                <c:pt idx="158">
                  <c:v>274900</c:v>
                </c:pt>
                <c:pt idx="159">
                  <c:v>279900</c:v>
                </c:pt>
                <c:pt idx="160">
                  <c:v>345900</c:v>
                </c:pt>
                <c:pt idx="161">
                  <c:v>319900</c:v>
                </c:pt>
                <c:pt idx="162">
                  <c:v>499900</c:v>
                </c:pt>
                <c:pt idx="163">
                  <c:v>310000</c:v>
                </c:pt>
                <c:pt idx="164">
                  <c:v>289900</c:v>
                </c:pt>
                <c:pt idx="165">
                  <c:v>459000</c:v>
                </c:pt>
                <c:pt idx="166">
                  <c:v>345000</c:v>
                </c:pt>
                <c:pt idx="167">
                  <c:v>265000</c:v>
                </c:pt>
                <c:pt idx="168">
                  <c:v>415000</c:v>
                </c:pt>
                <c:pt idx="169">
                  <c:v>189900</c:v>
                </c:pt>
                <c:pt idx="170">
                  <c:v>259900</c:v>
                </c:pt>
                <c:pt idx="171">
                  <c:v>425000</c:v>
                </c:pt>
                <c:pt idx="172">
                  <c:v>374900</c:v>
                </c:pt>
                <c:pt idx="173">
                  <c:v>229900</c:v>
                </c:pt>
                <c:pt idx="174">
                  <c:v>350000</c:v>
                </c:pt>
                <c:pt idx="175">
                  <c:v>469500</c:v>
                </c:pt>
                <c:pt idx="176">
                  <c:v>369900</c:v>
                </c:pt>
                <c:pt idx="177">
                  <c:v>529900</c:v>
                </c:pt>
                <c:pt idx="178">
                  <c:v>309000</c:v>
                </c:pt>
                <c:pt idx="179">
                  <c:v>359900</c:v>
                </c:pt>
                <c:pt idx="180">
                  <c:v>400000</c:v>
                </c:pt>
                <c:pt idx="181">
                  <c:v>399900</c:v>
                </c:pt>
                <c:pt idx="182">
                  <c:v>549900</c:v>
                </c:pt>
                <c:pt idx="183">
                  <c:v>589000</c:v>
                </c:pt>
                <c:pt idx="184">
                  <c:v>198900</c:v>
                </c:pt>
                <c:pt idx="185">
                  <c:v>419000</c:v>
                </c:pt>
                <c:pt idx="186">
                  <c:v>325000</c:v>
                </c:pt>
                <c:pt idx="187">
                  <c:v>389900</c:v>
                </c:pt>
                <c:pt idx="188">
                  <c:v>475000</c:v>
                </c:pt>
                <c:pt idx="189">
                  <c:v>469000</c:v>
                </c:pt>
                <c:pt idx="190">
                  <c:v>475000</c:v>
                </c:pt>
                <c:pt idx="191">
                  <c:v>434900</c:v>
                </c:pt>
                <c:pt idx="192">
                  <c:v>359900</c:v>
                </c:pt>
                <c:pt idx="193">
                  <c:v>579000</c:v>
                </c:pt>
                <c:pt idx="194">
                  <c:v>792000</c:v>
                </c:pt>
                <c:pt idx="195">
                  <c:v>474800</c:v>
                </c:pt>
                <c:pt idx="196">
                  <c:v>487000</c:v>
                </c:pt>
                <c:pt idx="197">
                  <c:v>394800</c:v>
                </c:pt>
                <c:pt idx="198">
                  <c:v>339000</c:v>
                </c:pt>
                <c:pt idx="199">
                  <c:v>385000</c:v>
                </c:pt>
                <c:pt idx="200">
                  <c:v>207000</c:v>
                </c:pt>
                <c:pt idx="201">
                  <c:v>374900</c:v>
                </c:pt>
                <c:pt idx="202">
                  <c:v>510000</c:v>
                </c:pt>
                <c:pt idx="203">
                  <c:v>395000</c:v>
                </c:pt>
                <c:pt idx="204">
                  <c:v>825000</c:v>
                </c:pt>
                <c:pt idx="205">
                  <c:v>825000</c:v>
                </c:pt>
                <c:pt idx="206">
                  <c:v>799000</c:v>
                </c:pt>
                <c:pt idx="207">
                  <c:v>182000</c:v>
                </c:pt>
                <c:pt idx="208">
                  <c:v>369900</c:v>
                </c:pt>
                <c:pt idx="209">
                  <c:v>487900</c:v>
                </c:pt>
                <c:pt idx="210">
                  <c:v>679900</c:v>
                </c:pt>
                <c:pt idx="211">
                  <c:v>780000</c:v>
                </c:pt>
                <c:pt idx="212">
                  <c:v>795000</c:v>
                </c:pt>
                <c:pt idx="213">
                  <c:v>240000</c:v>
                </c:pt>
                <c:pt idx="214">
                  <c:v>135000</c:v>
                </c:pt>
                <c:pt idx="215">
                  <c:v>264900</c:v>
                </c:pt>
                <c:pt idx="216">
                  <c:v>374900</c:v>
                </c:pt>
                <c:pt idx="217">
                  <c:v>519900</c:v>
                </c:pt>
                <c:pt idx="218">
                  <c:v>774500</c:v>
                </c:pt>
                <c:pt idx="219">
                  <c:v>520000</c:v>
                </c:pt>
                <c:pt idx="220">
                  <c:v>215000</c:v>
                </c:pt>
                <c:pt idx="221">
                  <c:v>444900</c:v>
                </c:pt>
                <c:pt idx="222">
                  <c:v>204900</c:v>
                </c:pt>
                <c:pt idx="223">
                  <c:v>179900</c:v>
                </c:pt>
                <c:pt idx="224">
                  <c:v>398500</c:v>
                </c:pt>
                <c:pt idx="225">
                  <c:v>524900</c:v>
                </c:pt>
                <c:pt idx="226">
                  <c:v>274900</c:v>
                </c:pt>
                <c:pt idx="227">
                  <c:v>239900</c:v>
                </c:pt>
                <c:pt idx="228">
                  <c:v>342500</c:v>
                </c:pt>
                <c:pt idx="229">
                  <c:v>135000</c:v>
                </c:pt>
                <c:pt idx="230">
                  <c:v>587000</c:v>
                </c:pt>
                <c:pt idx="231">
                  <c:v>424900</c:v>
                </c:pt>
                <c:pt idx="232">
                  <c:v>850000</c:v>
                </c:pt>
                <c:pt idx="233">
                  <c:v>575000</c:v>
                </c:pt>
                <c:pt idx="234">
                  <c:v>815000</c:v>
                </c:pt>
                <c:pt idx="235">
                  <c:v>250000</c:v>
                </c:pt>
                <c:pt idx="236">
                  <c:v>229900</c:v>
                </c:pt>
                <c:pt idx="237">
                  <c:v>459000</c:v>
                </c:pt>
                <c:pt idx="238">
                  <c:v>738000</c:v>
                </c:pt>
                <c:pt idx="239">
                  <c:v>200000</c:v>
                </c:pt>
                <c:pt idx="240">
                  <c:v>348000</c:v>
                </c:pt>
                <c:pt idx="241">
                  <c:v>349900</c:v>
                </c:pt>
                <c:pt idx="242">
                  <c:v>475000</c:v>
                </c:pt>
                <c:pt idx="243">
                  <c:v>425000</c:v>
                </c:pt>
                <c:pt idx="244">
                  <c:v>719500</c:v>
                </c:pt>
                <c:pt idx="245">
                  <c:v>759900</c:v>
                </c:pt>
                <c:pt idx="246">
                  <c:v>875000</c:v>
                </c:pt>
                <c:pt idx="247">
                  <c:v>285000</c:v>
                </c:pt>
                <c:pt idx="248">
                  <c:v>215000</c:v>
                </c:pt>
                <c:pt idx="249">
                  <c:v>399500</c:v>
                </c:pt>
                <c:pt idx="250">
                  <c:v>570000</c:v>
                </c:pt>
                <c:pt idx="251">
                  <c:v>537900</c:v>
                </c:pt>
                <c:pt idx="252">
                  <c:v>369900</c:v>
                </c:pt>
                <c:pt idx="253">
                  <c:v>599000</c:v>
                </c:pt>
                <c:pt idx="254">
                  <c:v>419500</c:v>
                </c:pt>
                <c:pt idx="255">
                  <c:v>789000</c:v>
                </c:pt>
                <c:pt idx="256">
                  <c:v>449990</c:v>
                </c:pt>
                <c:pt idx="257">
                  <c:v>499990</c:v>
                </c:pt>
                <c:pt idx="258">
                  <c:v>519990</c:v>
                </c:pt>
                <c:pt idx="259">
                  <c:v>469990</c:v>
                </c:pt>
                <c:pt idx="260">
                  <c:v>534990</c:v>
                </c:pt>
                <c:pt idx="261">
                  <c:v>609990</c:v>
                </c:pt>
                <c:pt idx="262">
                  <c:v>329900</c:v>
                </c:pt>
                <c:pt idx="263">
                  <c:v>329000</c:v>
                </c:pt>
                <c:pt idx="264">
                  <c:v>425000</c:v>
                </c:pt>
                <c:pt idx="265">
                  <c:v>450000</c:v>
                </c:pt>
                <c:pt idx="266">
                  <c:v>774900</c:v>
                </c:pt>
                <c:pt idx="267">
                  <c:v>479900</c:v>
                </c:pt>
                <c:pt idx="268">
                  <c:v>669000</c:v>
                </c:pt>
                <c:pt idx="269">
                  <c:v>205000</c:v>
                </c:pt>
                <c:pt idx="270">
                  <c:v>379900</c:v>
                </c:pt>
                <c:pt idx="271">
                  <c:v>399000</c:v>
                </c:pt>
                <c:pt idx="272">
                  <c:v>329900</c:v>
                </c:pt>
                <c:pt idx="273">
                  <c:v>799000</c:v>
                </c:pt>
                <c:pt idx="274">
                  <c:v>474900</c:v>
                </c:pt>
                <c:pt idx="275">
                  <c:v>639900</c:v>
                </c:pt>
                <c:pt idx="276">
                  <c:v>375000</c:v>
                </c:pt>
                <c:pt idx="277">
                  <c:v>369900</c:v>
                </c:pt>
                <c:pt idx="278">
                  <c:v>337900</c:v>
                </c:pt>
                <c:pt idx="279">
                  <c:v>999000</c:v>
                </c:pt>
                <c:pt idx="280">
                  <c:v>410000</c:v>
                </c:pt>
                <c:pt idx="281">
                  <c:v>375000</c:v>
                </c:pt>
                <c:pt idx="282">
                  <c:v>575000</c:v>
                </c:pt>
                <c:pt idx="283">
                  <c:v>1450000</c:v>
                </c:pt>
                <c:pt idx="284">
                  <c:v>362750</c:v>
                </c:pt>
                <c:pt idx="285">
                  <c:v>279900</c:v>
                </c:pt>
                <c:pt idx="286">
                  <c:v>609000</c:v>
                </c:pt>
                <c:pt idx="287">
                  <c:v>859900</c:v>
                </c:pt>
                <c:pt idx="288">
                  <c:v>150000</c:v>
                </c:pt>
                <c:pt idx="289">
                  <c:v>249900</c:v>
                </c:pt>
                <c:pt idx="290">
                  <c:v>975000</c:v>
                </c:pt>
                <c:pt idx="291">
                  <c:v>449000</c:v>
                </c:pt>
                <c:pt idx="292">
                  <c:v>419000</c:v>
                </c:pt>
                <c:pt idx="293">
                  <c:v>529000</c:v>
                </c:pt>
                <c:pt idx="294">
                  <c:v>925000</c:v>
                </c:pt>
                <c:pt idx="295">
                  <c:v>204900</c:v>
                </c:pt>
                <c:pt idx="296">
                  <c:v>1249900</c:v>
                </c:pt>
                <c:pt idx="297">
                  <c:v>1725000</c:v>
                </c:pt>
                <c:pt idx="298">
                  <c:v>519900</c:v>
                </c:pt>
                <c:pt idx="299">
                  <c:v>579900</c:v>
                </c:pt>
                <c:pt idx="300">
                  <c:v>800000</c:v>
                </c:pt>
                <c:pt idx="301">
                  <c:v>749900</c:v>
                </c:pt>
                <c:pt idx="302">
                  <c:v>849000</c:v>
                </c:pt>
                <c:pt idx="303">
                  <c:v>594900</c:v>
                </c:pt>
                <c:pt idx="304">
                  <c:v>275000</c:v>
                </c:pt>
                <c:pt idx="305">
                  <c:v>249900</c:v>
                </c:pt>
                <c:pt idx="306">
                  <c:v>1295000</c:v>
                </c:pt>
                <c:pt idx="307">
                  <c:v>1195000</c:v>
                </c:pt>
                <c:pt idx="308">
                  <c:v>1149000</c:v>
                </c:pt>
                <c:pt idx="309">
                  <c:v>549900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A5-402C-B877-DC6C41E66748}"/>
            </c:ext>
          </c:extLst>
        </c:ser>
        <c:ser>
          <c:idx val="1"/>
          <c:order val="1"/>
          <c:tx>
            <c:v>Predicted LIST PRICE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242775083994216"/>
                  <c:y val="0.37491796996449822"/>
                </c:manualLayout>
              </c:layout>
              <c:numFmt formatCode="General" sourceLinked="0"/>
            </c:trendlineLbl>
          </c:trendline>
          <c:xVal>
            <c:numRef>
              <c:f>MX!$E$19:$E$328</c:f>
              <c:numCache>
                <c:formatCode>General</c:formatCode>
                <c:ptCount val="3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6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5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3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3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5</c:v>
                </c:pt>
                <c:pt idx="203">
                  <c:v>4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2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6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7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6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7</c:v>
                </c:pt>
                <c:pt idx="274">
                  <c:v>4</c:v>
                </c:pt>
                <c:pt idx="275">
                  <c:v>5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6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4</c:v>
                </c:pt>
                <c:pt idx="287">
                  <c:v>6</c:v>
                </c:pt>
                <c:pt idx="288">
                  <c:v>2</c:v>
                </c:pt>
                <c:pt idx="289">
                  <c:v>2</c:v>
                </c:pt>
                <c:pt idx="290">
                  <c:v>6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5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7</c:v>
                </c:pt>
                <c:pt idx="307">
                  <c:v>6</c:v>
                </c:pt>
                <c:pt idx="308">
                  <c:v>6</c:v>
                </c:pt>
                <c:pt idx="309">
                  <c:v>4</c:v>
                </c:pt>
              </c:numCache>
            </c:numRef>
          </c:xVal>
          <c:yVal>
            <c:numRef>
              <c:f>MX!$H$45:$H$354</c:f>
              <c:numCache>
                <c:formatCode>General</c:formatCode>
                <c:ptCount val="310"/>
                <c:pt idx="0">
                  <c:v>296113.11856226512</c:v>
                </c:pt>
                <c:pt idx="1">
                  <c:v>211356.80542149275</c:v>
                </c:pt>
                <c:pt idx="2">
                  <c:v>272701.71161466872</c:v>
                </c:pt>
                <c:pt idx="3">
                  <c:v>45753.596835487682</c:v>
                </c:pt>
                <c:pt idx="4">
                  <c:v>156731.1573008472</c:v>
                </c:pt>
                <c:pt idx="5">
                  <c:v>177170.74635947961</c:v>
                </c:pt>
                <c:pt idx="6">
                  <c:v>133263.43603102193</c:v>
                </c:pt>
                <c:pt idx="7">
                  <c:v>277691.41329790931</c:v>
                </c:pt>
                <c:pt idx="8">
                  <c:v>67828.205463957143</c:v>
                </c:pt>
                <c:pt idx="9">
                  <c:v>60116.714294105135</c:v>
                </c:pt>
                <c:pt idx="10">
                  <c:v>271325.73887111252</c:v>
                </c:pt>
                <c:pt idx="11">
                  <c:v>126789.71358664951</c:v>
                </c:pt>
                <c:pt idx="12">
                  <c:v>264734.53139522503</c:v>
                </c:pt>
                <c:pt idx="13">
                  <c:v>179807.3829419814</c:v>
                </c:pt>
                <c:pt idx="14">
                  <c:v>220551.41913855093</c:v>
                </c:pt>
                <c:pt idx="15">
                  <c:v>35288.729501710106</c:v>
                </c:pt>
                <c:pt idx="16">
                  <c:v>80744.400209843152</c:v>
                </c:pt>
                <c:pt idx="17">
                  <c:v>62862.95827883084</c:v>
                </c:pt>
                <c:pt idx="18">
                  <c:v>107402.01560225588</c:v>
                </c:pt>
                <c:pt idx="19">
                  <c:v>94529.2956998804</c:v>
                </c:pt>
                <c:pt idx="20">
                  <c:v>108494.97344670861</c:v>
                </c:pt>
                <c:pt idx="21">
                  <c:v>110249.36555665778</c:v>
                </c:pt>
                <c:pt idx="22">
                  <c:v>150859.25779733332</c:v>
                </c:pt>
                <c:pt idx="23">
                  <c:v>220343.92071350402</c:v>
                </c:pt>
                <c:pt idx="24">
                  <c:v>248048.19083442178</c:v>
                </c:pt>
                <c:pt idx="25">
                  <c:v>59496.434651510193</c:v>
                </c:pt>
                <c:pt idx="26">
                  <c:v>93044.421412912678</c:v>
                </c:pt>
                <c:pt idx="27">
                  <c:v>74099.667707568442</c:v>
                </c:pt>
                <c:pt idx="28">
                  <c:v>145488.26539630225</c:v>
                </c:pt>
                <c:pt idx="29">
                  <c:v>104824.84812923952</c:v>
                </c:pt>
                <c:pt idx="30">
                  <c:v>74192.135211992776</c:v>
                </c:pt>
                <c:pt idx="31">
                  <c:v>151591.3569870166</c:v>
                </c:pt>
                <c:pt idx="32">
                  <c:v>86574.662853166228</c:v>
                </c:pt>
                <c:pt idx="33">
                  <c:v>206781.72293911988</c:v>
                </c:pt>
                <c:pt idx="34">
                  <c:v>185652.42406208673</c:v>
                </c:pt>
                <c:pt idx="35">
                  <c:v>193891.87019994526</c:v>
                </c:pt>
                <c:pt idx="36">
                  <c:v>90834.341722752375</c:v>
                </c:pt>
                <c:pt idx="37">
                  <c:v>183327.22076142865</c:v>
                </c:pt>
                <c:pt idx="38">
                  <c:v>78926.657776021835</c:v>
                </c:pt>
                <c:pt idx="39">
                  <c:v>159580.9153285457</c:v>
                </c:pt>
                <c:pt idx="40">
                  <c:v>74653.061016489664</c:v>
                </c:pt>
                <c:pt idx="41">
                  <c:v>205655.34588590427</c:v>
                </c:pt>
                <c:pt idx="42">
                  <c:v>91989.415142696264</c:v>
                </c:pt>
                <c:pt idx="43">
                  <c:v>87096.998374341871</c:v>
                </c:pt>
                <c:pt idx="44">
                  <c:v>60387.93433157081</c:v>
                </c:pt>
                <c:pt idx="45">
                  <c:v>138327.14145595004</c:v>
                </c:pt>
                <c:pt idx="46">
                  <c:v>142122.16258280555</c:v>
                </c:pt>
                <c:pt idx="47">
                  <c:v>180831.37807673152</c:v>
                </c:pt>
                <c:pt idx="48">
                  <c:v>123633.51727149637</c:v>
                </c:pt>
                <c:pt idx="49">
                  <c:v>149355.07811998087</c:v>
                </c:pt>
                <c:pt idx="50">
                  <c:v>60449.344048249564</c:v>
                </c:pt>
                <c:pt idx="51">
                  <c:v>75022.225175374624</c:v>
                </c:pt>
                <c:pt idx="52">
                  <c:v>185275.80308773456</c:v>
                </c:pt>
                <c:pt idx="53">
                  <c:v>69953.463947275508</c:v>
                </c:pt>
                <c:pt idx="54">
                  <c:v>136811.20938123675</c:v>
                </c:pt>
                <c:pt idx="55">
                  <c:v>140758.03135316647</c:v>
                </c:pt>
                <c:pt idx="56">
                  <c:v>143794.04825465084</c:v>
                </c:pt>
                <c:pt idx="57">
                  <c:v>243982.60600363562</c:v>
                </c:pt>
                <c:pt idx="58">
                  <c:v>125669.70849135643</c:v>
                </c:pt>
                <c:pt idx="59">
                  <c:v>104217.78051777818</c:v>
                </c:pt>
                <c:pt idx="60">
                  <c:v>105086.90913675376</c:v>
                </c:pt>
                <c:pt idx="61">
                  <c:v>62298.280038651974</c:v>
                </c:pt>
                <c:pt idx="62">
                  <c:v>227115.57936359814</c:v>
                </c:pt>
                <c:pt idx="63">
                  <c:v>327588.52958990331</c:v>
                </c:pt>
                <c:pt idx="64">
                  <c:v>160737.78007953003</c:v>
                </c:pt>
                <c:pt idx="65">
                  <c:v>508135.33578556625</c:v>
                </c:pt>
                <c:pt idx="66">
                  <c:v>96892.878449599142</c:v>
                </c:pt>
                <c:pt idx="67">
                  <c:v>248910.89797019749</c:v>
                </c:pt>
                <c:pt idx="68">
                  <c:v>200279.25809042333</c:v>
                </c:pt>
                <c:pt idx="69">
                  <c:v>175009.13589253553</c:v>
                </c:pt>
                <c:pt idx="70">
                  <c:v>104623.81077867138</c:v>
                </c:pt>
                <c:pt idx="71">
                  <c:v>136580.348991304</c:v>
                </c:pt>
                <c:pt idx="72">
                  <c:v>127253.27941083515</c:v>
                </c:pt>
                <c:pt idx="73">
                  <c:v>352487.31507532066</c:v>
                </c:pt>
                <c:pt idx="74">
                  <c:v>352487.31507532066</c:v>
                </c:pt>
                <c:pt idx="75">
                  <c:v>497105.51161293837</c:v>
                </c:pt>
                <c:pt idx="76">
                  <c:v>75637.028200974615</c:v>
                </c:pt>
                <c:pt idx="77">
                  <c:v>66309.958620505786</c:v>
                </c:pt>
                <c:pt idx="78">
                  <c:v>211412.35729863151</c:v>
                </c:pt>
                <c:pt idx="79">
                  <c:v>218395.1961720456</c:v>
                </c:pt>
                <c:pt idx="80">
                  <c:v>465724.93718642567</c:v>
                </c:pt>
                <c:pt idx="81">
                  <c:v>301436.29868829844</c:v>
                </c:pt>
                <c:pt idx="82">
                  <c:v>64945.827390866682</c:v>
                </c:pt>
                <c:pt idx="83">
                  <c:v>382786.26324091759</c:v>
                </c:pt>
                <c:pt idx="84">
                  <c:v>382786.26324091759</c:v>
                </c:pt>
                <c:pt idx="85">
                  <c:v>338325.98041736265</c:v>
                </c:pt>
                <c:pt idx="86">
                  <c:v>459311.25394151558</c:v>
                </c:pt>
                <c:pt idx="87">
                  <c:v>158682.28346928523</c:v>
                </c:pt>
                <c:pt idx="88">
                  <c:v>132773.90010335497</c:v>
                </c:pt>
                <c:pt idx="89">
                  <c:v>288750.59017080057</c:v>
                </c:pt>
                <c:pt idx="90">
                  <c:v>235141.71876214707</c:v>
                </c:pt>
                <c:pt idx="91">
                  <c:v>87120.082355239661</c:v>
                </c:pt>
                <c:pt idx="92">
                  <c:v>323149.34280318604</c:v>
                </c:pt>
                <c:pt idx="93">
                  <c:v>294461.05946018745</c:v>
                </c:pt>
                <c:pt idx="94">
                  <c:v>49714.009188097996</c:v>
                </c:pt>
                <c:pt idx="95">
                  <c:v>142537.58382004232</c:v>
                </c:pt>
                <c:pt idx="96">
                  <c:v>187774.23565215972</c:v>
                </c:pt>
                <c:pt idx="97">
                  <c:v>283085.95714594144</c:v>
                </c:pt>
                <c:pt idx="98">
                  <c:v>89616.534721192569</c:v>
                </c:pt>
                <c:pt idx="99">
                  <c:v>130239.82786043346</c:v>
                </c:pt>
                <c:pt idx="100">
                  <c:v>216508.87225106673</c:v>
                </c:pt>
                <c:pt idx="101">
                  <c:v>238452.77675588714</c:v>
                </c:pt>
                <c:pt idx="102">
                  <c:v>283385.82689785608</c:v>
                </c:pt>
                <c:pt idx="103">
                  <c:v>366249.87909555179</c:v>
                </c:pt>
                <c:pt idx="104">
                  <c:v>757876.8501742098</c:v>
                </c:pt>
                <c:pt idx="105">
                  <c:v>757876.8501742098</c:v>
                </c:pt>
                <c:pt idx="106">
                  <c:v>172839.7900114528</c:v>
                </c:pt>
                <c:pt idx="107">
                  <c:v>371260.67750021757</c:v>
                </c:pt>
                <c:pt idx="108">
                  <c:v>198770.82948345653</c:v>
                </c:pt>
                <c:pt idx="109">
                  <c:v>330751.13745425793</c:v>
                </c:pt>
                <c:pt idx="110">
                  <c:v>157360.25656594019</c:v>
                </c:pt>
                <c:pt idx="111">
                  <c:v>88323.068415740272</c:v>
                </c:pt>
                <c:pt idx="112">
                  <c:v>117280.86958172031</c:v>
                </c:pt>
                <c:pt idx="113">
                  <c:v>173816.15755063467</c:v>
                </c:pt>
                <c:pt idx="114">
                  <c:v>197831.04300129451</c:v>
                </c:pt>
                <c:pt idx="115">
                  <c:v>232910.96316438558</c:v>
                </c:pt>
                <c:pt idx="116">
                  <c:v>207731.2320948932</c:v>
                </c:pt>
                <c:pt idx="117">
                  <c:v>376883.53789605026</c:v>
                </c:pt>
                <c:pt idx="118">
                  <c:v>422423.79141831608</c:v>
                </c:pt>
                <c:pt idx="119">
                  <c:v>507347.68184574624</c:v>
                </c:pt>
                <c:pt idx="120">
                  <c:v>496502.60381453519</c:v>
                </c:pt>
                <c:pt idx="121">
                  <c:v>573075.60333324654</c:v>
                </c:pt>
                <c:pt idx="122">
                  <c:v>686993.45516985259</c:v>
                </c:pt>
                <c:pt idx="123">
                  <c:v>411756.90227648651</c:v>
                </c:pt>
                <c:pt idx="124">
                  <c:v>421505.29052501102</c:v>
                </c:pt>
                <c:pt idx="125">
                  <c:v>471610.71211560862</c:v>
                </c:pt>
                <c:pt idx="126">
                  <c:v>565339.05155734345</c:v>
                </c:pt>
                <c:pt idx="127">
                  <c:v>748191.85184083623</c:v>
                </c:pt>
                <c:pt idx="128">
                  <c:v>60569.184054464953</c:v>
                </c:pt>
                <c:pt idx="129">
                  <c:v>115411.48963010887</c:v>
                </c:pt>
                <c:pt idx="130">
                  <c:v>300304.91893050814</c:v>
                </c:pt>
                <c:pt idx="131">
                  <c:v>325715.22534494486</c:v>
                </c:pt>
                <c:pt idx="132">
                  <c:v>323603.00065964763</c:v>
                </c:pt>
                <c:pt idx="133">
                  <c:v>635869.18755223451</c:v>
                </c:pt>
                <c:pt idx="134">
                  <c:v>75775.888552586257</c:v>
                </c:pt>
                <c:pt idx="135">
                  <c:v>339870.94055607193</c:v>
                </c:pt>
                <c:pt idx="136">
                  <c:v>348068.18619007978</c:v>
                </c:pt>
                <c:pt idx="137">
                  <c:v>365525.28337361501</c:v>
                </c:pt>
                <c:pt idx="138">
                  <c:v>671042.7568695345</c:v>
                </c:pt>
                <c:pt idx="139">
                  <c:v>308359.8508733419</c:v>
                </c:pt>
                <c:pt idx="140">
                  <c:v>316739.24928135728</c:v>
                </c:pt>
                <c:pt idx="141">
                  <c:v>510417.91838323313</c:v>
                </c:pt>
                <c:pt idx="142">
                  <c:v>309399.28369140753</c:v>
                </c:pt>
                <c:pt idx="143">
                  <c:v>132061.58083116004</c:v>
                </c:pt>
                <c:pt idx="144">
                  <c:v>428138.60232719267</c:v>
                </c:pt>
                <c:pt idx="145">
                  <c:v>521580.70486197039</c:v>
                </c:pt>
                <c:pt idx="146">
                  <c:v>63764.601446326684</c:v>
                </c:pt>
                <c:pt idx="147">
                  <c:v>495361.35916798108</c:v>
                </c:pt>
                <c:pt idx="148">
                  <c:v>379890.47720826138</c:v>
                </c:pt>
                <c:pt idx="149">
                  <c:v>402789.46366340655</c:v>
                </c:pt>
                <c:pt idx="150">
                  <c:v>114958.06729335847</c:v>
                </c:pt>
                <c:pt idx="151">
                  <c:v>220221.42653109724</c:v>
                </c:pt>
                <c:pt idx="152">
                  <c:v>257844.86301204958</c:v>
                </c:pt>
                <c:pt idx="153">
                  <c:v>490449.92205423047</c:v>
                </c:pt>
                <c:pt idx="154">
                  <c:v>486825.91098527727</c:v>
                </c:pt>
                <c:pt idx="155">
                  <c:v>538438.19831051189</c:v>
                </c:pt>
                <c:pt idx="156">
                  <c:v>500386.27139102505</c:v>
                </c:pt>
                <c:pt idx="157">
                  <c:v>176846.6978351241</c:v>
                </c:pt>
                <c:pt idx="158">
                  <c:v>392317.47059674619</c:v>
                </c:pt>
                <c:pt idx="159">
                  <c:v>358125.41435303853</c:v>
                </c:pt>
                <c:pt idx="160">
                  <c:v>353700.01674843219</c:v>
                </c:pt>
                <c:pt idx="161">
                  <c:v>368880.10125585413</c:v>
                </c:pt>
                <c:pt idx="162">
                  <c:v>432788.25703210046</c:v>
                </c:pt>
                <c:pt idx="163">
                  <c:v>280691.69495802419</c:v>
                </c:pt>
                <c:pt idx="164">
                  <c:v>256211.63477325306</c:v>
                </c:pt>
                <c:pt idx="165">
                  <c:v>479789.26204048749</c:v>
                </c:pt>
                <c:pt idx="166">
                  <c:v>497712.9044753504</c:v>
                </c:pt>
                <c:pt idx="167">
                  <c:v>364851.00479221263</c:v>
                </c:pt>
                <c:pt idx="168">
                  <c:v>439235.26330821693</c:v>
                </c:pt>
                <c:pt idx="169">
                  <c:v>228282.35565562555</c:v>
                </c:pt>
                <c:pt idx="170">
                  <c:v>353887.02813330968</c:v>
                </c:pt>
                <c:pt idx="171">
                  <c:v>438318.64992350887</c:v>
                </c:pt>
                <c:pt idx="172">
                  <c:v>447134.94751273107</c:v>
                </c:pt>
                <c:pt idx="173">
                  <c:v>82032.294335427243</c:v>
                </c:pt>
                <c:pt idx="174">
                  <c:v>269174.46075903554</c:v>
                </c:pt>
                <c:pt idx="175">
                  <c:v>347419.11400319997</c:v>
                </c:pt>
                <c:pt idx="176">
                  <c:v>413062.45267656748</c:v>
                </c:pt>
                <c:pt idx="177">
                  <c:v>660004.00918666623</c:v>
                </c:pt>
                <c:pt idx="178">
                  <c:v>369306.94319318398</c:v>
                </c:pt>
                <c:pt idx="179">
                  <c:v>347607.30703786213</c:v>
                </c:pt>
                <c:pt idx="180">
                  <c:v>394849.79816090642</c:v>
                </c:pt>
                <c:pt idx="181">
                  <c:v>510654.63373970776</c:v>
                </c:pt>
                <c:pt idx="182">
                  <c:v>521213.47486396169</c:v>
                </c:pt>
                <c:pt idx="183">
                  <c:v>703897.10951918911</c:v>
                </c:pt>
                <c:pt idx="184">
                  <c:v>251211.88290713582</c:v>
                </c:pt>
                <c:pt idx="185">
                  <c:v>349313.69739069848</c:v>
                </c:pt>
                <c:pt idx="186">
                  <c:v>380736.47232106188</c:v>
                </c:pt>
                <c:pt idx="187">
                  <c:v>480231.39944598032</c:v>
                </c:pt>
                <c:pt idx="188">
                  <c:v>673654.47567582107</c:v>
                </c:pt>
                <c:pt idx="189">
                  <c:v>607117.69671519962</c:v>
                </c:pt>
                <c:pt idx="190">
                  <c:v>724592.34158981743</c:v>
                </c:pt>
                <c:pt idx="191">
                  <c:v>502911.13507871772</c:v>
                </c:pt>
                <c:pt idx="192">
                  <c:v>412616.72616267682</c:v>
                </c:pt>
                <c:pt idx="193">
                  <c:v>614930.20473817165</c:v>
                </c:pt>
                <c:pt idx="194">
                  <c:v>697965.26699376968</c:v>
                </c:pt>
                <c:pt idx="195">
                  <c:v>589635.77087200549</c:v>
                </c:pt>
                <c:pt idx="196">
                  <c:v>579950.86871618859</c:v>
                </c:pt>
                <c:pt idx="197">
                  <c:v>356152.33506434143</c:v>
                </c:pt>
                <c:pt idx="198">
                  <c:v>434026.16858741594</c:v>
                </c:pt>
                <c:pt idx="199">
                  <c:v>549052.79072801815</c:v>
                </c:pt>
                <c:pt idx="200">
                  <c:v>235570.30956624047</c:v>
                </c:pt>
                <c:pt idx="201">
                  <c:v>395169.30500047351</c:v>
                </c:pt>
                <c:pt idx="202">
                  <c:v>521732.79136671638</c:v>
                </c:pt>
                <c:pt idx="203">
                  <c:v>476818.95043757546</c:v>
                </c:pt>
                <c:pt idx="204">
                  <c:v>801263.52074965904</c:v>
                </c:pt>
                <c:pt idx="205">
                  <c:v>801263.52074965904</c:v>
                </c:pt>
                <c:pt idx="206">
                  <c:v>1135797.5616208671</c:v>
                </c:pt>
                <c:pt idx="207">
                  <c:v>145236.00846876987</c:v>
                </c:pt>
                <c:pt idx="208">
                  <c:v>387855.95940122323</c:v>
                </c:pt>
                <c:pt idx="209">
                  <c:v>391529.53161193768</c:v>
                </c:pt>
                <c:pt idx="210">
                  <c:v>702379.24389828299</c:v>
                </c:pt>
                <c:pt idx="211">
                  <c:v>748830.3024909941</c:v>
                </c:pt>
                <c:pt idx="212">
                  <c:v>902908.16024132678</c:v>
                </c:pt>
                <c:pt idx="213">
                  <c:v>339008.5155922866</c:v>
                </c:pt>
                <c:pt idx="214">
                  <c:v>155437.2058851076</c:v>
                </c:pt>
                <c:pt idx="215">
                  <c:v>231470.2200544634</c:v>
                </c:pt>
                <c:pt idx="216">
                  <c:v>486845.40585777711</c:v>
                </c:pt>
                <c:pt idx="217">
                  <c:v>486845.40585777711</c:v>
                </c:pt>
                <c:pt idx="218">
                  <c:v>660351.92734797322</c:v>
                </c:pt>
                <c:pt idx="219">
                  <c:v>532629.22187072912</c:v>
                </c:pt>
                <c:pt idx="220">
                  <c:v>322431.35455888294</c:v>
                </c:pt>
                <c:pt idx="221">
                  <c:v>482475.60965558677</c:v>
                </c:pt>
                <c:pt idx="222">
                  <c:v>284208.59938792523</c:v>
                </c:pt>
                <c:pt idx="223">
                  <c:v>181075.78638306793</c:v>
                </c:pt>
                <c:pt idx="224">
                  <c:v>505823.95838529989</c:v>
                </c:pt>
                <c:pt idx="225">
                  <c:v>566069.68466693698</c:v>
                </c:pt>
                <c:pt idx="226">
                  <c:v>278847.37918578275</c:v>
                </c:pt>
                <c:pt idx="227">
                  <c:v>239400.44505534269</c:v>
                </c:pt>
                <c:pt idx="228">
                  <c:v>343541.1591780996</c:v>
                </c:pt>
                <c:pt idx="229">
                  <c:v>175396.0898364381</c:v>
                </c:pt>
                <c:pt idx="230">
                  <c:v>518731.18296866631</c:v>
                </c:pt>
                <c:pt idx="231">
                  <c:v>561320.00240358058</c:v>
                </c:pt>
                <c:pt idx="232">
                  <c:v>663462.76192570222</c:v>
                </c:pt>
                <c:pt idx="233">
                  <c:v>597823.57600439235</c:v>
                </c:pt>
                <c:pt idx="234">
                  <c:v>748826.99842758453</c:v>
                </c:pt>
                <c:pt idx="235">
                  <c:v>250942.83255025756</c:v>
                </c:pt>
                <c:pt idx="236">
                  <c:v>306844.01210318715</c:v>
                </c:pt>
                <c:pt idx="237">
                  <c:v>412022.78852679313</c:v>
                </c:pt>
                <c:pt idx="238">
                  <c:v>719181.2717132438</c:v>
                </c:pt>
                <c:pt idx="239">
                  <c:v>154374.74279942393</c:v>
                </c:pt>
                <c:pt idx="240">
                  <c:v>371518.77175010787</c:v>
                </c:pt>
                <c:pt idx="241">
                  <c:v>397324.91541272507</c:v>
                </c:pt>
                <c:pt idx="242">
                  <c:v>435123.32583620574</c:v>
                </c:pt>
                <c:pt idx="243">
                  <c:v>494158.79810930672</c:v>
                </c:pt>
                <c:pt idx="244">
                  <c:v>604279.78438942065</c:v>
                </c:pt>
                <c:pt idx="245">
                  <c:v>628331.5359420887</c:v>
                </c:pt>
                <c:pt idx="246">
                  <c:v>1056456.083439864</c:v>
                </c:pt>
                <c:pt idx="247">
                  <c:v>292467.11252345925</c:v>
                </c:pt>
                <c:pt idx="248">
                  <c:v>184412.00473373471</c:v>
                </c:pt>
                <c:pt idx="249">
                  <c:v>286215.00232251198</c:v>
                </c:pt>
                <c:pt idx="250">
                  <c:v>568781.7486069391</c:v>
                </c:pt>
                <c:pt idx="251">
                  <c:v>569705.96163695015</c:v>
                </c:pt>
                <c:pt idx="252">
                  <c:v>377760.58792359824</c:v>
                </c:pt>
                <c:pt idx="253">
                  <c:v>552519.75279361289</c:v>
                </c:pt>
                <c:pt idx="254">
                  <c:v>439981.09570841666</c:v>
                </c:pt>
                <c:pt idx="255">
                  <c:v>826815.81334600435</c:v>
                </c:pt>
                <c:pt idx="256">
                  <c:v>257442.03998782398</c:v>
                </c:pt>
                <c:pt idx="257">
                  <c:v>402240.83697580127</c:v>
                </c:pt>
                <c:pt idx="258">
                  <c:v>529599.90156343463</c:v>
                </c:pt>
                <c:pt idx="259">
                  <c:v>565947.52156711451</c:v>
                </c:pt>
                <c:pt idx="260">
                  <c:v>565947.52156711451</c:v>
                </c:pt>
                <c:pt idx="261">
                  <c:v>596780.45790037233</c:v>
                </c:pt>
                <c:pt idx="262">
                  <c:v>396741.21682714997</c:v>
                </c:pt>
                <c:pt idx="263">
                  <c:v>363595.10757458291</c:v>
                </c:pt>
                <c:pt idx="264">
                  <c:v>438319.59191671573</c:v>
                </c:pt>
                <c:pt idx="265">
                  <c:v>554210.8547392867</c:v>
                </c:pt>
                <c:pt idx="266">
                  <c:v>738091.28940588841</c:v>
                </c:pt>
                <c:pt idx="267">
                  <c:v>540667.86617773061</c:v>
                </c:pt>
                <c:pt idx="268">
                  <c:v>709900.505863406</c:v>
                </c:pt>
                <c:pt idx="269">
                  <c:v>182654.34815165497</c:v>
                </c:pt>
                <c:pt idx="270">
                  <c:v>360240.24016706657</c:v>
                </c:pt>
                <c:pt idx="271">
                  <c:v>484509.05696801585</c:v>
                </c:pt>
                <c:pt idx="272">
                  <c:v>362492.23531608912</c:v>
                </c:pt>
                <c:pt idx="273">
                  <c:v>854011.81223884737</c:v>
                </c:pt>
                <c:pt idx="274">
                  <c:v>520178.95149704802</c:v>
                </c:pt>
                <c:pt idx="275">
                  <c:v>545817.53199500847</c:v>
                </c:pt>
                <c:pt idx="276">
                  <c:v>472536.14224981656</c:v>
                </c:pt>
                <c:pt idx="277">
                  <c:v>410828.01598085382</c:v>
                </c:pt>
                <c:pt idx="278">
                  <c:v>410465.50176387944</c:v>
                </c:pt>
                <c:pt idx="279">
                  <c:v>854661.729626694</c:v>
                </c:pt>
                <c:pt idx="280">
                  <c:v>426627.05626593356</c:v>
                </c:pt>
                <c:pt idx="281">
                  <c:v>470397.99698631535</c:v>
                </c:pt>
                <c:pt idx="282">
                  <c:v>519708.44297577767</c:v>
                </c:pt>
                <c:pt idx="283">
                  <c:v>800466.70203389134</c:v>
                </c:pt>
                <c:pt idx="284">
                  <c:v>423769.93472732638</c:v>
                </c:pt>
                <c:pt idx="285">
                  <c:v>467676.95294979529</c:v>
                </c:pt>
                <c:pt idx="286">
                  <c:v>587203.9792386801</c:v>
                </c:pt>
                <c:pt idx="287">
                  <c:v>594856.09103028639</c:v>
                </c:pt>
                <c:pt idx="288">
                  <c:v>128454.36512124038</c:v>
                </c:pt>
                <c:pt idx="289">
                  <c:v>290497.3733672672</c:v>
                </c:pt>
                <c:pt idx="290">
                  <c:v>789518.67779136985</c:v>
                </c:pt>
                <c:pt idx="291">
                  <c:v>699937.10871222336</c:v>
                </c:pt>
                <c:pt idx="292">
                  <c:v>569980.24382293283</c:v>
                </c:pt>
                <c:pt idx="293">
                  <c:v>501540.71880053333</c:v>
                </c:pt>
                <c:pt idx="294">
                  <c:v>586710.90085489454</c:v>
                </c:pt>
                <c:pt idx="295">
                  <c:v>175134.63272968173</c:v>
                </c:pt>
                <c:pt idx="296">
                  <c:v>664442.52043767064</c:v>
                </c:pt>
                <c:pt idx="297">
                  <c:v>1161508.1563938635</c:v>
                </c:pt>
                <c:pt idx="298">
                  <c:v>645389.71806556557</c:v>
                </c:pt>
                <c:pt idx="299">
                  <c:v>642131.32869937876</c:v>
                </c:pt>
                <c:pt idx="300">
                  <c:v>926060.31870484771</c:v>
                </c:pt>
                <c:pt idx="301">
                  <c:v>862239.01866187854</c:v>
                </c:pt>
                <c:pt idx="302">
                  <c:v>812205.95714895171</c:v>
                </c:pt>
                <c:pt idx="303">
                  <c:v>466339.42892049288</c:v>
                </c:pt>
                <c:pt idx="304">
                  <c:v>329197.74360683409</c:v>
                </c:pt>
                <c:pt idx="305">
                  <c:v>418991.99505848589</c:v>
                </c:pt>
                <c:pt idx="306">
                  <c:v>1125216.4480460088</c:v>
                </c:pt>
                <c:pt idx="307">
                  <c:v>1058866.0212637316</c:v>
                </c:pt>
                <c:pt idx="308">
                  <c:v>1211974.8960062095</c:v>
                </c:pt>
                <c:pt idx="309">
                  <c:v>690613.83478042856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A5-402C-B877-DC6C41E66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80032"/>
        <c:axId val="584080384"/>
      </c:scatterChart>
      <c:valAx>
        <c:axId val="99928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4080384"/>
        <c:crosses val="autoZero"/>
        <c:crossBetween val="midCat"/>
      </c:valAx>
      <c:valAx>
        <c:axId val="584080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280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MX!$L$45:$L$354</c:f>
              <c:numCache>
                <c:formatCode>General</c:formatCode>
                <c:ptCount val="310"/>
                <c:pt idx="0">
                  <c:v>0.16129032258064516</c:v>
                </c:pt>
                <c:pt idx="1">
                  <c:v>0.4838709677419355</c:v>
                </c:pt>
                <c:pt idx="2">
                  <c:v>0.80645161290322576</c:v>
                </c:pt>
                <c:pt idx="3">
                  <c:v>1.1290322580645162</c:v>
                </c:pt>
                <c:pt idx="4">
                  <c:v>1.4516129032258065</c:v>
                </c:pt>
                <c:pt idx="5">
                  <c:v>1.7741935483870968</c:v>
                </c:pt>
                <c:pt idx="6">
                  <c:v>2.096774193548387</c:v>
                </c:pt>
                <c:pt idx="7">
                  <c:v>2.419354838709677</c:v>
                </c:pt>
                <c:pt idx="8">
                  <c:v>2.7419354838709675</c:v>
                </c:pt>
                <c:pt idx="9">
                  <c:v>3.064516129032258</c:v>
                </c:pt>
                <c:pt idx="10">
                  <c:v>3.387096774193548</c:v>
                </c:pt>
                <c:pt idx="11">
                  <c:v>3.7096774193548385</c:v>
                </c:pt>
                <c:pt idx="12">
                  <c:v>4.032258064516129</c:v>
                </c:pt>
                <c:pt idx="13">
                  <c:v>4.354838709677419</c:v>
                </c:pt>
                <c:pt idx="14">
                  <c:v>4.6774193548387091</c:v>
                </c:pt>
                <c:pt idx="15">
                  <c:v>5</c:v>
                </c:pt>
                <c:pt idx="16">
                  <c:v>5.32258064516129</c:v>
                </c:pt>
                <c:pt idx="17">
                  <c:v>5.6451612903225801</c:v>
                </c:pt>
                <c:pt idx="18">
                  <c:v>5.967741935483871</c:v>
                </c:pt>
                <c:pt idx="19">
                  <c:v>6.290322580645161</c:v>
                </c:pt>
                <c:pt idx="20">
                  <c:v>6.6129032258064511</c:v>
                </c:pt>
                <c:pt idx="21">
                  <c:v>6.935483870967742</c:v>
                </c:pt>
                <c:pt idx="22">
                  <c:v>7.258064516129032</c:v>
                </c:pt>
                <c:pt idx="23">
                  <c:v>7.5806451612903221</c:v>
                </c:pt>
                <c:pt idx="24">
                  <c:v>7.903225806451613</c:v>
                </c:pt>
                <c:pt idx="25">
                  <c:v>8.2258064516129039</c:v>
                </c:pt>
                <c:pt idx="26">
                  <c:v>8.5483870967741939</c:v>
                </c:pt>
                <c:pt idx="27">
                  <c:v>8.870967741935484</c:v>
                </c:pt>
                <c:pt idx="28">
                  <c:v>9.193548387096774</c:v>
                </c:pt>
                <c:pt idx="29">
                  <c:v>9.5161290322580658</c:v>
                </c:pt>
                <c:pt idx="30">
                  <c:v>9.8387096774193559</c:v>
                </c:pt>
                <c:pt idx="31">
                  <c:v>10.161290322580646</c:v>
                </c:pt>
                <c:pt idx="32">
                  <c:v>10.483870967741936</c:v>
                </c:pt>
                <c:pt idx="33">
                  <c:v>10.806451612903226</c:v>
                </c:pt>
                <c:pt idx="34">
                  <c:v>11.129032258064516</c:v>
                </c:pt>
                <c:pt idx="35">
                  <c:v>11.451612903225806</c:v>
                </c:pt>
                <c:pt idx="36">
                  <c:v>11.774193548387098</c:v>
                </c:pt>
                <c:pt idx="37">
                  <c:v>12.096774193548388</c:v>
                </c:pt>
                <c:pt idx="38">
                  <c:v>12.419354838709678</c:v>
                </c:pt>
                <c:pt idx="39">
                  <c:v>12.741935483870968</c:v>
                </c:pt>
                <c:pt idx="40">
                  <c:v>13.064516129032258</c:v>
                </c:pt>
                <c:pt idx="41">
                  <c:v>13.387096774193548</c:v>
                </c:pt>
                <c:pt idx="42">
                  <c:v>13.70967741935484</c:v>
                </c:pt>
                <c:pt idx="43">
                  <c:v>14.03225806451613</c:v>
                </c:pt>
                <c:pt idx="44">
                  <c:v>14.35483870967742</c:v>
                </c:pt>
                <c:pt idx="45">
                  <c:v>14.67741935483871</c:v>
                </c:pt>
                <c:pt idx="46">
                  <c:v>15</c:v>
                </c:pt>
                <c:pt idx="47">
                  <c:v>15.32258064516129</c:v>
                </c:pt>
                <c:pt idx="48">
                  <c:v>15.645161290322582</c:v>
                </c:pt>
                <c:pt idx="49">
                  <c:v>15.967741935483872</c:v>
                </c:pt>
                <c:pt idx="50">
                  <c:v>16.29032258064516</c:v>
                </c:pt>
                <c:pt idx="51">
                  <c:v>16.612903225806448</c:v>
                </c:pt>
                <c:pt idx="52">
                  <c:v>16.93548387096774</c:v>
                </c:pt>
                <c:pt idx="53">
                  <c:v>17.258064516129032</c:v>
                </c:pt>
                <c:pt idx="54">
                  <c:v>17.58064516129032</c:v>
                </c:pt>
                <c:pt idx="55">
                  <c:v>17.903225806451612</c:v>
                </c:pt>
                <c:pt idx="56">
                  <c:v>18.2258064516129</c:v>
                </c:pt>
                <c:pt idx="57">
                  <c:v>18.548387096774192</c:v>
                </c:pt>
                <c:pt idx="58">
                  <c:v>18.870967741935484</c:v>
                </c:pt>
                <c:pt idx="59">
                  <c:v>19.193548387096772</c:v>
                </c:pt>
                <c:pt idx="60">
                  <c:v>19.516129032258064</c:v>
                </c:pt>
                <c:pt idx="61">
                  <c:v>19.838709677419352</c:v>
                </c:pt>
                <c:pt idx="62">
                  <c:v>20.161290322580644</c:v>
                </c:pt>
                <c:pt idx="63">
                  <c:v>20.483870967741932</c:v>
                </c:pt>
                <c:pt idx="64">
                  <c:v>20.806451612903224</c:v>
                </c:pt>
                <c:pt idx="65">
                  <c:v>21.129032258064516</c:v>
                </c:pt>
                <c:pt idx="66">
                  <c:v>21.451612903225804</c:v>
                </c:pt>
                <c:pt idx="67">
                  <c:v>21.774193548387096</c:v>
                </c:pt>
                <c:pt idx="68">
                  <c:v>22.096774193548384</c:v>
                </c:pt>
                <c:pt idx="69">
                  <c:v>22.419354838709676</c:v>
                </c:pt>
                <c:pt idx="70">
                  <c:v>22.741935483870964</c:v>
                </c:pt>
                <c:pt idx="71">
                  <c:v>23.064516129032256</c:v>
                </c:pt>
                <c:pt idx="72">
                  <c:v>23.387096774193548</c:v>
                </c:pt>
                <c:pt idx="73">
                  <c:v>23.709677419354836</c:v>
                </c:pt>
                <c:pt idx="74">
                  <c:v>24.032258064516128</c:v>
                </c:pt>
                <c:pt idx="75">
                  <c:v>24.354838709677416</c:v>
                </c:pt>
                <c:pt idx="76">
                  <c:v>24.677419354838708</c:v>
                </c:pt>
                <c:pt idx="77">
                  <c:v>25</c:v>
                </c:pt>
                <c:pt idx="78">
                  <c:v>25.322580645161288</c:v>
                </c:pt>
                <c:pt idx="79">
                  <c:v>25.64516129032258</c:v>
                </c:pt>
                <c:pt idx="80">
                  <c:v>25.967741935483868</c:v>
                </c:pt>
                <c:pt idx="81">
                  <c:v>26.29032258064516</c:v>
                </c:pt>
                <c:pt idx="82">
                  <c:v>26.612903225806448</c:v>
                </c:pt>
                <c:pt idx="83">
                  <c:v>26.93548387096774</c:v>
                </c:pt>
                <c:pt idx="84">
                  <c:v>27.258064516129032</c:v>
                </c:pt>
                <c:pt idx="85">
                  <c:v>27.58064516129032</c:v>
                </c:pt>
                <c:pt idx="86">
                  <c:v>27.903225806451612</c:v>
                </c:pt>
                <c:pt idx="87">
                  <c:v>28.2258064516129</c:v>
                </c:pt>
                <c:pt idx="88">
                  <c:v>28.548387096774192</c:v>
                </c:pt>
                <c:pt idx="89">
                  <c:v>28.87096774193548</c:v>
                </c:pt>
                <c:pt idx="90">
                  <c:v>29.193548387096772</c:v>
                </c:pt>
                <c:pt idx="91">
                  <c:v>29.516129032258064</c:v>
                </c:pt>
                <c:pt idx="92">
                  <c:v>29.838709677419352</c:v>
                </c:pt>
                <c:pt idx="93">
                  <c:v>30.161290322580644</c:v>
                </c:pt>
                <c:pt idx="94">
                  <c:v>30.483870967741932</c:v>
                </c:pt>
                <c:pt idx="95">
                  <c:v>30.806451612903224</c:v>
                </c:pt>
                <c:pt idx="96">
                  <c:v>31.129032258064516</c:v>
                </c:pt>
                <c:pt idx="97">
                  <c:v>31.451612903225804</c:v>
                </c:pt>
                <c:pt idx="98">
                  <c:v>31.774193548387096</c:v>
                </c:pt>
                <c:pt idx="99">
                  <c:v>32.096774193548384</c:v>
                </c:pt>
                <c:pt idx="100">
                  <c:v>32.41935483870968</c:v>
                </c:pt>
                <c:pt idx="101">
                  <c:v>32.741935483870968</c:v>
                </c:pt>
                <c:pt idx="102">
                  <c:v>33.064516129032256</c:v>
                </c:pt>
                <c:pt idx="103">
                  <c:v>33.387096774193552</c:v>
                </c:pt>
                <c:pt idx="104">
                  <c:v>33.70967741935484</c:v>
                </c:pt>
                <c:pt idx="105">
                  <c:v>34.032258064516128</c:v>
                </c:pt>
                <c:pt idx="106">
                  <c:v>34.354838709677423</c:v>
                </c:pt>
                <c:pt idx="107">
                  <c:v>34.677419354838712</c:v>
                </c:pt>
                <c:pt idx="108">
                  <c:v>35</c:v>
                </c:pt>
                <c:pt idx="109">
                  <c:v>35.322580645161295</c:v>
                </c:pt>
                <c:pt idx="110">
                  <c:v>35.645161290322584</c:v>
                </c:pt>
                <c:pt idx="111">
                  <c:v>35.967741935483872</c:v>
                </c:pt>
                <c:pt idx="112">
                  <c:v>36.29032258064516</c:v>
                </c:pt>
                <c:pt idx="113">
                  <c:v>36.612903225806456</c:v>
                </c:pt>
                <c:pt idx="114">
                  <c:v>36.935483870967744</c:v>
                </c:pt>
                <c:pt idx="115">
                  <c:v>37.258064516129032</c:v>
                </c:pt>
                <c:pt idx="116">
                  <c:v>37.580645161290327</c:v>
                </c:pt>
                <c:pt idx="117">
                  <c:v>37.903225806451616</c:v>
                </c:pt>
                <c:pt idx="118">
                  <c:v>38.225806451612904</c:v>
                </c:pt>
                <c:pt idx="119">
                  <c:v>38.548387096774192</c:v>
                </c:pt>
                <c:pt idx="120">
                  <c:v>38.870967741935488</c:v>
                </c:pt>
                <c:pt idx="121">
                  <c:v>39.193548387096776</c:v>
                </c:pt>
                <c:pt idx="122">
                  <c:v>39.516129032258064</c:v>
                </c:pt>
                <c:pt idx="123">
                  <c:v>39.838709677419359</c:v>
                </c:pt>
                <c:pt idx="124">
                  <c:v>40.161290322580648</c:v>
                </c:pt>
                <c:pt idx="125">
                  <c:v>40.483870967741936</c:v>
                </c:pt>
                <c:pt idx="126">
                  <c:v>40.806451612903224</c:v>
                </c:pt>
                <c:pt idx="127">
                  <c:v>41.12903225806452</c:v>
                </c:pt>
                <c:pt idx="128">
                  <c:v>41.451612903225808</c:v>
                </c:pt>
                <c:pt idx="129">
                  <c:v>41.774193548387096</c:v>
                </c:pt>
                <c:pt idx="130">
                  <c:v>42.096774193548391</c:v>
                </c:pt>
                <c:pt idx="131">
                  <c:v>42.41935483870968</c:v>
                </c:pt>
                <c:pt idx="132">
                  <c:v>42.741935483870968</c:v>
                </c:pt>
                <c:pt idx="133">
                  <c:v>43.064516129032256</c:v>
                </c:pt>
                <c:pt idx="134">
                  <c:v>43.387096774193552</c:v>
                </c:pt>
                <c:pt idx="135">
                  <c:v>43.70967741935484</c:v>
                </c:pt>
                <c:pt idx="136">
                  <c:v>44.032258064516128</c:v>
                </c:pt>
                <c:pt idx="137">
                  <c:v>44.354838709677423</c:v>
                </c:pt>
                <c:pt idx="138">
                  <c:v>44.677419354838712</c:v>
                </c:pt>
                <c:pt idx="139">
                  <c:v>45</c:v>
                </c:pt>
                <c:pt idx="140">
                  <c:v>45.322580645161288</c:v>
                </c:pt>
                <c:pt idx="141">
                  <c:v>45.645161290322584</c:v>
                </c:pt>
                <c:pt idx="142">
                  <c:v>45.967741935483872</c:v>
                </c:pt>
                <c:pt idx="143">
                  <c:v>46.29032258064516</c:v>
                </c:pt>
                <c:pt idx="144">
                  <c:v>46.612903225806456</c:v>
                </c:pt>
                <c:pt idx="145">
                  <c:v>46.935483870967744</c:v>
                </c:pt>
                <c:pt idx="146">
                  <c:v>47.258064516129032</c:v>
                </c:pt>
                <c:pt idx="147">
                  <c:v>47.58064516129032</c:v>
                </c:pt>
                <c:pt idx="148">
                  <c:v>47.903225806451616</c:v>
                </c:pt>
                <c:pt idx="149">
                  <c:v>48.225806451612904</c:v>
                </c:pt>
                <c:pt idx="150">
                  <c:v>48.548387096774192</c:v>
                </c:pt>
                <c:pt idx="151">
                  <c:v>48.870967741935488</c:v>
                </c:pt>
                <c:pt idx="152">
                  <c:v>49.193548387096776</c:v>
                </c:pt>
                <c:pt idx="153">
                  <c:v>49.516129032258064</c:v>
                </c:pt>
                <c:pt idx="154">
                  <c:v>49.838709677419359</c:v>
                </c:pt>
                <c:pt idx="155">
                  <c:v>50.161290322580648</c:v>
                </c:pt>
                <c:pt idx="156">
                  <c:v>50.483870967741936</c:v>
                </c:pt>
                <c:pt idx="157">
                  <c:v>50.806451612903224</c:v>
                </c:pt>
                <c:pt idx="158">
                  <c:v>51.12903225806452</c:v>
                </c:pt>
                <c:pt idx="159">
                  <c:v>51.451612903225808</c:v>
                </c:pt>
                <c:pt idx="160">
                  <c:v>51.774193548387096</c:v>
                </c:pt>
                <c:pt idx="161">
                  <c:v>52.096774193548391</c:v>
                </c:pt>
                <c:pt idx="162">
                  <c:v>52.41935483870968</c:v>
                </c:pt>
                <c:pt idx="163">
                  <c:v>52.741935483870968</c:v>
                </c:pt>
                <c:pt idx="164">
                  <c:v>53.064516129032256</c:v>
                </c:pt>
                <c:pt idx="165">
                  <c:v>53.387096774193552</c:v>
                </c:pt>
                <c:pt idx="166">
                  <c:v>53.70967741935484</c:v>
                </c:pt>
                <c:pt idx="167">
                  <c:v>54.032258064516128</c:v>
                </c:pt>
                <c:pt idx="168">
                  <c:v>54.354838709677423</c:v>
                </c:pt>
                <c:pt idx="169">
                  <c:v>54.677419354838712</c:v>
                </c:pt>
                <c:pt idx="170">
                  <c:v>55</c:v>
                </c:pt>
                <c:pt idx="171">
                  <c:v>55.322580645161288</c:v>
                </c:pt>
                <c:pt idx="172">
                  <c:v>55.645161290322584</c:v>
                </c:pt>
                <c:pt idx="173">
                  <c:v>55.967741935483872</c:v>
                </c:pt>
                <c:pt idx="174">
                  <c:v>56.29032258064516</c:v>
                </c:pt>
                <c:pt idx="175">
                  <c:v>56.612903225806456</c:v>
                </c:pt>
                <c:pt idx="176">
                  <c:v>56.935483870967744</c:v>
                </c:pt>
                <c:pt idx="177">
                  <c:v>57.258064516129032</c:v>
                </c:pt>
                <c:pt idx="178">
                  <c:v>57.58064516129032</c:v>
                </c:pt>
                <c:pt idx="179">
                  <c:v>57.903225806451616</c:v>
                </c:pt>
                <c:pt idx="180">
                  <c:v>58.225806451612904</c:v>
                </c:pt>
                <c:pt idx="181">
                  <c:v>58.548387096774192</c:v>
                </c:pt>
                <c:pt idx="182">
                  <c:v>58.870967741935488</c:v>
                </c:pt>
                <c:pt idx="183">
                  <c:v>59.193548387096776</c:v>
                </c:pt>
                <c:pt idx="184">
                  <c:v>59.516129032258064</c:v>
                </c:pt>
                <c:pt idx="185">
                  <c:v>59.838709677419352</c:v>
                </c:pt>
                <c:pt idx="186">
                  <c:v>60.161290322580648</c:v>
                </c:pt>
                <c:pt idx="187">
                  <c:v>60.483870967741936</c:v>
                </c:pt>
                <c:pt idx="188">
                  <c:v>60.806451612903224</c:v>
                </c:pt>
                <c:pt idx="189">
                  <c:v>61.12903225806452</c:v>
                </c:pt>
                <c:pt idx="190">
                  <c:v>61.451612903225808</c:v>
                </c:pt>
                <c:pt idx="191">
                  <c:v>61.774193548387096</c:v>
                </c:pt>
                <c:pt idx="192">
                  <c:v>62.096774193548391</c:v>
                </c:pt>
                <c:pt idx="193">
                  <c:v>62.41935483870968</c:v>
                </c:pt>
                <c:pt idx="194">
                  <c:v>62.741935483870968</c:v>
                </c:pt>
                <c:pt idx="195">
                  <c:v>63.064516129032256</c:v>
                </c:pt>
                <c:pt idx="196">
                  <c:v>63.387096774193552</c:v>
                </c:pt>
                <c:pt idx="197">
                  <c:v>63.70967741935484</c:v>
                </c:pt>
                <c:pt idx="198">
                  <c:v>64.032258064516128</c:v>
                </c:pt>
                <c:pt idx="199">
                  <c:v>64.354838709677409</c:v>
                </c:pt>
                <c:pt idx="200">
                  <c:v>64.677419354838705</c:v>
                </c:pt>
                <c:pt idx="201">
                  <c:v>65</c:v>
                </c:pt>
                <c:pt idx="202">
                  <c:v>65.322580645161281</c:v>
                </c:pt>
                <c:pt idx="203">
                  <c:v>65.645161290322577</c:v>
                </c:pt>
                <c:pt idx="204">
                  <c:v>65.967741935483858</c:v>
                </c:pt>
                <c:pt idx="205">
                  <c:v>66.290322580645153</c:v>
                </c:pt>
                <c:pt idx="206">
                  <c:v>66.612903225806448</c:v>
                </c:pt>
                <c:pt idx="207">
                  <c:v>66.93548387096773</c:v>
                </c:pt>
                <c:pt idx="208">
                  <c:v>67.258064516129025</c:v>
                </c:pt>
                <c:pt idx="209">
                  <c:v>67.58064516129032</c:v>
                </c:pt>
                <c:pt idx="210">
                  <c:v>67.903225806451601</c:v>
                </c:pt>
                <c:pt idx="211">
                  <c:v>68.225806451612897</c:v>
                </c:pt>
                <c:pt idx="212">
                  <c:v>68.548387096774192</c:v>
                </c:pt>
                <c:pt idx="213">
                  <c:v>68.870967741935473</c:v>
                </c:pt>
                <c:pt idx="214">
                  <c:v>69.193548387096769</c:v>
                </c:pt>
                <c:pt idx="215">
                  <c:v>69.516129032258064</c:v>
                </c:pt>
                <c:pt idx="216">
                  <c:v>69.838709677419345</c:v>
                </c:pt>
                <c:pt idx="217">
                  <c:v>70.161290322580641</c:v>
                </c:pt>
                <c:pt idx="218">
                  <c:v>70.483870967741936</c:v>
                </c:pt>
                <c:pt idx="219">
                  <c:v>70.806451612903217</c:v>
                </c:pt>
                <c:pt idx="220">
                  <c:v>71.129032258064512</c:v>
                </c:pt>
                <c:pt idx="221">
                  <c:v>71.451612903225794</c:v>
                </c:pt>
                <c:pt idx="222">
                  <c:v>71.774193548387089</c:v>
                </c:pt>
                <c:pt idx="223">
                  <c:v>72.096774193548384</c:v>
                </c:pt>
                <c:pt idx="224">
                  <c:v>72.419354838709666</c:v>
                </c:pt>
                <c:pt idx="225">
                  <c:v>72.741935483870961</c:v>
                </c:pt>
                <c:pt idx="226">
                  <c:v>73.064516129032256</c:v>
                </c:pt>
                <c:pt idx="227">
                  <c:v>73.387096774193537</c:v>
                </c:pt>
                <c:pt idx="228">
                  <c:v>73.709677419354833</c:v>
                </c:pt>
                <c:pt idx="229">
                  <c:v>74.032258064516128</c:v>
                </c:pt>
                <c:pt idx="230">
                  <c:v>74.354838709677409</c:v>
                </c:pt>
                <c:pt idx="231">
                  <c:v>74.677419354838705</c:v>
                </c:pt>
                <c:pt idx="232">
                  <c:v>75</c:v>
                </c:pt>
                <c:pt idx="233">
                  <c:v>75.322580645161281</c:v>
                </c:pt>
                <c:pt idx="234">
                  <c:v>75.645161290322577</c:v>
                </c:pt>
                <c:pt idx="235">
                  <c:v>75.967741935483858</c:v>
                </c:pt>
                <c:pt idx="236">
                  <c:v>76.290322580645153</c:v>
                </c:pt>
                <c:pt idx="237">
                  <c:v>76.612903225806448</c:v>
                </c:pt>
                <c:pt idx="238">
                  <c:v>76.93548387096773</c:v>
                </c:pt>
                <c:pt idx="239">
                  <c:v>77.258064516129025</c:v>
                </c:pt>
                <c:pt idx="240">
                  <c:v>77.58064516129032</c:v>
                </c:pt>
                <c:pt idx="241">
                  <c:v>77.903225806451601</c:v>
                </c:pt>
                <c:pt idx="242">
                  <c:v>78.225806451612897</c:v>
                </c:pt>
                <c:pt idx="243">
                  <c:v>78.548387096774192</c:v>
                </c:pt>
                <c:pt idx="244">
                  <c:v>78.870967741935473</c:v>
                </c:pt>
                <c:pt idx="245">
                  <c:v>79.193548387096769</c:v>
                </c:pt>
                <c:pt idx="246">
                  <c:v>79.516129032258064</c:v>
                </c:pt>
                <c:pt idx="247">
                  <c:v>79.838709677419345</c:v>
                </c:pt>
                <c:pt idx="248">
                  <c:v>80.161290322580641</c:v>
                </c:pt>
                <c:pt idx="249">
                  <c:v>80.483870967741922</c:v>
                </c:pt>
                <c:pt idx="250">
                  <c:v>80.806451612903217</c:v>
                </c:pt>
                <c:pt idx="251">
                  <c:v>81.129032258064512</c:v>
                </c:pt>
                <c:pt idx="252">
                  <c:v>81.451612903225794</c:v>
                </c:pt>
                <c:pt idx="253">
                  <c:v>81.774193548387089</c:v>
                </c:pt>
                <c:pt idx="254">
                  <c:v>82.096774193548384</c:v>
                </c:pt>
                <c:pt idx="255">
                  <c:v>82.419354838709666</c:v>
                </c:pt>
                <c:pt idx="256">
                  <c:v>82.741935483870961</c:v>
                </c:pt>
                <c:pt idx="257">
                  <c:v>83.064516129032256</c:v>
                </c:pt>
                <c:pt idx="258">
                  <c:v>83.387096774193537</c:v>
                </c:pt>
                <c:pt idx="259">
                  <c:v>83.709677419354833</c:v>
                </c:pt>
                <c:pt idx="260">
                  <c:v>84.032258064516128</c:v>
                </c:pt>
                <c:pt idx="261">
                  <c:v>84.354838709677409</c:v>
                </c:pt>
                <c:pt idx="262">
                  <c:v>84.677419354838705</c:v>
                </c:pt>
                <c:pt idx="263">
                  <c:v>85</c:v>
                </c:pt>
                <c:pt idx="264">
                  <c:v>85.322580645161281</c:v>
                </c:pt>
                <c:pt idx="265">
                  <c:v>85.645161290322577</c:v>
                </c:pt>
                <c:pt idx="266">
                  <c:v>85.967741935483858</c:v>
                </c:pt>
                <c:pt idx="267">
                  <c:v>86.290322580645153</c:v>
                </c:pt>
                <c:pt idx="268">
                  <c:v>86.612903225806448</c:v>
                </c:pt>
                <c:pt idx="269">
                  <c:v>86.93548387096773</c:v>
                </c:pt>
                <c:pt idx="270">
                  <c:v>87.258064516129025</c:v>
                </c:pt>
                <c:pt idx="271">
                  <c:v>87.58064516129032</c:v>
                </c:pt>
                <c:pt idx="272">
                  <c:v>87.903225806451601</c:v>
                </c:pt>
                <c:pt idx="273">
                  <c:v>88.225806451612897</c:v>
                </c:pt>
                <c:pt idx="274">
                  <c:v>88.548387096774192</c:v>
                </c:pt>
                <c:pt idx="275">
                  <c:v>88.870967741935473</c:v>
                </c:pt>
                <c:pt idx="276">
                  <c:v>89.193548387096769</c:v>
                </c:pt>
                <c:pt idx="277">
                  <c:v>89.516129032258064</c:v>
                </c:pt>
                <c:pt idx="278">
                  <c:v>89.838709677419345</c:v>
                </c:pt>
                <c:pt idx="279">
                  <c:v>90.161290322580641</c:v>
                </c:pt>
                <c:pt idx="280">
                  <c:v>90.483870967741922</c:v>
                </c:pt>
                <c:pt idx="281">
                  <c:v>90.806451612903217</c:v>
                </c:pt>
                <c:pt idx="282">
                  <c:v>91.129032258064512</c:v>
                </c:pt>
                <c:pt idx="283">
                  <c:v>91.451612903225794</c:v>
                </c:pt>
                <c:pt idx="284">
                  <c:v>91.774193548387089</c:v>
                </c:pt>
                <c:pt idx="285">
                  <c:v>92.096774193548384</c:v>
                </c:pt>
                <c:pt idx="286">
                  <c:v>92.419354838709666</c:v>
                </c:pt>
                <c:pt idx="287">
                  <c:v>92.741935483870961</c:v>
                </c:pt>
                <c:pt idx="288">
                  <c:v>93.064516129032256</c:v>
                </c:pt>
                <c:pt idx="289">
                  <c:v>93.387096774193537</c:v>
                </c:pt>
                <c:pt idx="290">
                  <c:v>93.709677419354833</c:v>
                </c:pt>
                <c:pt idx="291">
                  <c:v>94.032258064516128</c:v>
                </c:pt>
                <c:pt idx="292">
                  <c:v>94.354838709677409</c:v>
                </c:pt>
                <c:pt idx="293">
                  <c:v>94.677419354838705</c:v>
                </c:pt>
                <c:pt idx="294">
                  <c:v>94.999999999999986</c:v>
                </c:pt>
                <c:pt idx="295">
                  <c:v>95.322580645161281</c:v>
                </c:pt>
                <c:pt idx="296">
                  <c:v>95.645161290322577</c:v>
                </c:pt>
                <c:pt idx="297">
                  <c:v>95.967741935483858</c:v>
                </c:pt>
                <c:pt idx="298">
                  <c:v>96.290322580645153</c:v>
                </c:pt>
                <c:pt idx="299">
                  <c:v>96.612903225806448</c:v>
                </c:pt>
                <c:pt idx="300">
                  <c:v>96.93548387096773</c:v>
                </c:pt>
                <c:pt idx="301">
                  <c:v>97.258064516129025</c:v>
                </c:pt>
                <c:pt idx="302">
                  <c:v>97.58064516129032</c:v>
                </c:pt>
                <c:pt idx="303">
                  <c:v>97.903225806451601</c:v>
                </c:pt>
                <c:pt idx="304">
                  <c:v>98.225806451612897</c:v>
                </c:pt>
                <c:pt idx="305">
                  <c:v>98.548387096774192</c:v>
                </c:pt>
                <c:pt idx="306">
                  <c:v>98.870967741935473</c:v>
                </c:pt>
                <c:pt idx="307">
                  <c:v>99.193548387096769</c:v>
                </c:pt>
                <c:pt idx="308">
                  <c:v>99.516129032258064</c:v>
                </c:pt>
                <c:pt idx="309">
                  <c:v>99.838709677419345</c:v>
                </c:pt>
              </c:numCache>
            </c:numRef>
          </c:xVal>
          <c:yVal>
            <c:numRef>
              <c:f>MX!$M$45:$M$354</c:f>
              <c:numCache>
                <c:formatCode>General</c:formatCode>
                <c:ptCount val="310"/>
                <c:pt idx="0">
                  <c:v>38900</c:v>
                </c:pt>
                <c:pt idx="1">
                  <c:v>42000</c:v>
                </c:pt>
                <c:pt idx="2">
                  <c:v>46900</c:v>
                </c:pt>
                <c:pt idx="3">
                  <c:v>49900</c:v>
                </c:pt>
                <c:pt idx="4">
                  <c:v>49900</c:v>
                </c:pt>
                <c:pt idx="5">
                  <c:v>55900</c:v>
                </c:pt>
                <c:pt idx="6">
                  <c:v>56500</c:v>
                </c:pt>
                <c:pt idx="7">
                  <c:v>77900</c:v>
                </c:pt>
                <c:pt idx="8">
                  <c:v>79900</c:v>
                </c:pt>
                <c:pt idx="9">
                  <c:v>82000</c:v>
                </c:pt>
                <c:pt idx="10">
                  <c:v>82500</c:v>
                </c:pt>
                <c:pt idx="11">
                  <c:v>84000</c:v>
                </c:pt>
                <c:pt idx="12">
                  <c:v>84900</c:v>
                </c:pt>
                <c:pt idx="13">
                  <c:v>85500</c:v>
                </c:pt>
                <c:pt idx="14">
                  <c:v>89000</c:v>
                </c:pt>
                <c:pt idx="15">
                  <c:v>92500</c:v>
                </c:pt>
                <c:pt idx="16">
                  <c:v>93000</c:v>
                </c:pt>
                <c:pt idx="17">
                  <c:v>94900</c:v>
                </c:pt>
                <c:pt idx="18">
                  <c:v>95000</c:v>
                </c:pt>
                <c:pt idx="19">
                  <c:v>95500</c:v>
                </c:pt>
                <c:pt idx="20">
                  <c:v>97000</c:v>
                </c:pt>
                <c:pt idx="21">
                  <c:v>97500</c:v>
                </c:pt>
                <c:pt idx="22">
                  <c:v>99000</c:v>
                </c:pt>
                <c:pt idx="23">
                  <c:v>99900</c:v>
                </c:pt>
                <c:pt idx="24">
                  <c:v>104900</c:v>
                </c:pt>
                <c:pt idx="25">
                  <c:v>105000</c:v>
                </c:pt>
                <c:pt idx="26">
                  <c:v>109000</c:v>
                </c:pt>
                <c:pt idx="27">
                  <c:v>109500</c:v>
                </c:pt>
                <c:pt idx="28">
                  <c:v>109900</c:v>
                </c:pt>
                <c:pt idx="29">
                  <c:v>112500</c:v>
                </c:pt>
                <c:pt idx="30">
                  <c:v>113000</c:v>
                </c:pt>
                <c:pt idx="31">
                  <c:v>114900</c:v>
                </c:pt>
                <c:pt idx="32">
                  <c:v>114900</c:v>
                </c:pt>
                <c:pt idx="33">
                  <c:v>116900</c:v>
                </c:pt>
                <c:pt idx="34">
                  <c:v>120000</c:v>
                </c:pt>
                <c:pt idx="35">
                  <c:v>124900</c:v>
                </c:pt>
                <c:pt idx="36">
                  <c:v>124900</c:v>
                </c:pt>
                <c:pt idx="37">
                  <c:v>124900</c:v>
                </c:pt>
                <c:pt idx="38">
                  <c:v>124900</c:v>
                </c:pt>
                <c:pt idx="39">
                  <c:v>124900</c:v>
                </c:pt>
                <c:pt idx="40">
                  <c:v>124900</c:v>
                </c:pt>
                <c:pt idx="41">
                  <c:v>125000</c:v>
                </c:pt>
                <c:pt idx="42">
                  <c:v>125000</c:v>
                </c:pt>
                <c:pt idx="43">
                  <c:v>126500</c:v>
                </c:pt>
                <c:pt idx="44">
                  <c:v>127900</c:v>
                </c:pt>
                <c:pt idx="45">
                  <c:v>129900</c:v>
                </c:pt>
                <c:pt idx="46">
                  <c:v>129900</c:v>
                </c:pt>
                <c:pt idx="47">
                  <c:v>129900</c:v>
                </c:pt>
                <c:pt idx="48">
                  <c:v>129900</c:v>
                </c:pt>
                <c:pt idx="49">
                  <c:v>129900</c:v>
                </c:pt>
                <c:pt idx="50">
                  <c:v>130000</c:v>
                </c:pt>
                <c:pt idx="51">
                  <c:v>130000</c:v>
                </c:pt>
                <c:pt idx="52">
                  <c:v>131000</c:v>
                </c:pt>
                <c:pt idx="53">
                  <c:v>132900</c:v>
                </c:pt>
                <c:pt idx="54">
                  <c:v>134900</c:v>
                </c:pt>
                <c:pt idx="55">
                  <c:v>134900</c:v>
                </c:pt>
                <c:pt idx="56">
                  <c:v>135000</c:v>
                </c:pt>
                <c:pt idx="57">
                  <c:v>135000</c:v>
                </c:pt>
                <c:pt idx="58">
                  <c:v>136900</c:v>
                </c:pt>
                <c:pt idx="59">
                  <c:v>139000</c:v>
                </c:pt>
                <c:pt idx="60">
                  <c:v>139700</c:v>
                </c:pt>
                <c:pt idx="61">
                  <c:v>139900</c:v>
                </c:pt>
                <c:pt idx="62">
                  <c:v>139900</c:v>
                </c:pt>
                <c:pt idx="63">
                  <c:v>139900</c:v>
                </c:pt>
                <c:pt idx="64">
                  <c:v>139900</c:v>
                </c:pt>
                <c:pt idx="65">
                  <c:v>139999</c:v>
                </c:pt>
                <c:pt idx="66">
                  <c:v>142000</c:v>
                </c:pt>
                <c:pt idx="67">
                  <c:v>142500</c:v>
                </c:pt>
                <c:pt idx="68">
                  <c:v>143900</c:v>
                </c:pt>
                <c:pt idx="69">
                  <c:v>144900</c:v>
                </c:pt>
                <c:pt idx="70">
                  <c:v>144900</c:v>
                </c:pt>
                <c:pt idx="71">
                  <c:v>147900</c:v>
                </c:pt>
                <c:pt idx="72">
                  <c:v>149475</c:v>
                </c:pt>
                <c:pt idx="73">
                  <c:v>149900</c:v>
                </c:pt>
                <c:pt idx="74">
                  <c:v>149900</c:v>
                </c:pt>
                <c:pt idx="75">
                  <c:v>150000</c:v>
                </c:pt>
                <c:pt idx="76">
                  <c:v>150000</c:v>
                </c:pt>
                <c:pt idx="77">
                  <c:v>154900</c:v>
                </c:pt>
                <c:pt idx="78">
                  <c:v>154900</c:v>
                </c:pt>
                <c:pt idx="79">
                  <c:v>155000</c:v>
                </c:pt>
                <c:pt idx="80">
                  <c:v>155000</c:v>
                </c:pt>
                <c:pt idx="81">
                  <c:v>159900</c:v>
                </c:pt>
                <c:pt idx="82">
                  <c:v>159900</c:v>
                </c:pt>
                <c:pt idx="83">
                  <c:v>159900</c:v>
                </c:pt>
                <c:pt idx="84">
                  <c:v>159900</c:v>
                </c:pt>
                <c:pt idx="85">
                  <c:v>164900</c:v>
                </c:pt>
                <c:pt idx="86">
                  <c:v>175000</c:v>
                </c:pt>
                <c:pt idx="87">
                  <c:v>179900</c:v>
                </c:pt>
                <c:pt idx="88">
                  <c:v>179900</c:v>
                </c:pt>
                <c:pt idx="89">
                  <c:v>182000</c:v>
                </c:pt>
                <c:pt idx="90">
                  <c:v>189900</c:v>
                </c:pt>
                <c:pt idx="91">
                  <c:v>189900</c:v>
                </c:pt>
                <c:pt idx="92">
                  <c:v>198900</c:v>
                </c:pt>
                <c:pt idx="93">
                  <c:v>199900</c:v>
                </c:pt>
                <c:pt idx="94">
                  <c:v>200000</c:v>
                </c:pt>
                <c:pt idx="95">
                  <c:v>200000</c:v>
                </c:pt>
                <c:pt idx="96">
                  <c:v>204900</c:v>
                </c:pt>
                <c:pt idx="97">
                  <c:v>204900</c:v>
                </c:pt>
                <c:pt idx="98">
                  <c:v>205000</c:v>
                </c:pt>
                <c:pt idx="99">
                  <c:v>205000</c:v>
                </c:pt>
                <c:pt idx="100">
                  <c:v>207000</c:v>
                </c:pt>
                <c:pt idx="101">
                  <c:v>214500</c:v>
                </c:pt>
                <c:pt idx="102">
                  <c:v>214900</c:v>
                </c:pt>
                <c:pt idx="103">
                  <c:v>215000</c:v>
                </c:pt>
                <c:pt idx="104">
                  <c:v>215000</c:v>
                </c:pt>
                <c:pt idx="105">
                  <c:v>219900</c:v>
                </c:pt>
                <c:pt idx="106">
                  <c:v>225000</c:v>
                </c:pt>
                <c:pt idx="107">
                  <c:v>229900</c:v>
                </c:pt>
                <c:pt idx="108">
                  <c:v>229900</c:v>
                </c:pt>
                <c:pt idx="109">
                  <c:v>229900</c:v>
                </c:pt>
                <c:pt idx="110">
                  <c:v>229989</c:v>
                </c:pt>
                <c:pt idx="111">
                  <c:v>234900</c:v>
                </c:pt>
                <c:pt idx="112">
                  <c:v>234900</c:v>
                </c:pt>
                <c:pt idx="113">
                  <c:v>239000</c:v>
                </c:pt>
                <c:pt idx="114">
                  <c:v>239900</c:v>
                </c:pt>
                <c:pt idx="115">
                  <c:v>240000</c:v>
                </c:pt>
                <c:pt idx="116">
                  <c:v>244900</c:v>
                </c:pt>
                <c:pt idx="117">
                  <c:v>249900</c:v>
                </c:pt>
                <c:pt idx="118">
                  <c:v>249900</c:v>
                </c:pt>
                <c:pt idx="119">
                  <c:v>250000</c:v>
                </c:pt>
                <c:pt idx="120">
                  <c:v>254900</c:v>
                </c:pt>
                <c:pt idx="121">
                  <c:v>258000</c:v>
                </c:pt>
                <c:pt idx="122">
                  <c:v>259900</c:v>
                </c:pt>
                <c:pt idx="123">
                  <c:v>259900</c:v>
                </c:pt>
                <c:pt idx="124">
                  <c:v>259900</c:v>
                </c:pt>
                <c:pt idx="125">
                  <c:v>264900</c:v>
                </c:pt>
                <c:pt idx="126">
                  <c:v>265000</c:v>
                </c:pt>
                <c:pt idx="127">
                  <c:v>267000</c:v>
                </c:pt>
                <c:pt idx="128">
                  <c:v>272000</c:v>
                </c:pt>
                <c:pt idx="129">
                  <c:v>274900</c:v>
                </c:pt>
                <c:pt idx="130">
                  <c:v>274900</c:v>
                </c:pt>
                <c:pt idx="131">
                  <c:v>275000</c:v>
                </c:pt>
                <c:pt idx="132">
                  <c:v>275000</c:v>
                </c:pt>
                <c:pt idx="133">
                  <c:v>276500</c:v>
                </c:pt>
                <c:pt idx="134">
                  <c:v>279000</c:v>
                </c:pt>
                <c:pt idx="135">
                  <c:v>279000</c:v>
                </c:pt>
                <c:pt idx="136">
                  <c:v>279900</c:v>
                </c:pt>
                <c:pt idx="137">
                  <c:v>279900</c:v>
                </c:pt>
                <c:pt idx="138">
                  <c:v>283300</c:v>
                </c:pt>
                <c:pt idx="139">
                  <c:v>284500</c:v>
                </c:pt>
                <c:pt idx="140">
                  <c:v>284900</c:v>
                </c:pt>
                <c:pt idx="141">
                  <c:v>285000</c:v>
                </c:pt>
                <c:pt idx="142">
                  <c:v>285000</c:v>
                </c:pt>
                <c:pt idx="143">
                  <c:v>289900</c:v>
                </c:pt>
                <c:pt idx="144">
                  <c:v>289900</c:v>
                </c:pt>
                <c:pt idx="145">
                  <c:v>295000</c:v>
                </c:pt>
                <c:pt idx="146">
                  <c:v>298900</c:v>
                </c:pt>
                <c:pt idx="147">
                  <c:v>299900</c:v>
                </c:pt>
                <c:pt idx="148">
                  <c:v>309000</c:v>
                </c:pt>
                <c:pt idx="149">
                  <c:v>310000</c:v>
                </c:pt>
                <c:pt idx="150">
                  <c:v>314900</c:v>
                </c:pt>
                <c:pt idx="151">
                  <c:v>319900</c:v>
                </c:pt>
                <c:pt idx="152">
                  <c:v>322000</c:v>
                </c:pt>
                <c:pt idx="153">
                  <c:v>325000</c:v>
                </c:pt>
                <c:pt idx="154">
                  <c:v>329000</c:v>
                </c:pt>
                <c:pt idx="155">
                  <c:v>329900</c:v>
                </c:pt>
                <c:pt idx="156">
                  <c:v>329900</c:v>
                </c:pt>
                <c:pt idx="157">
                  <c:v>329900</c:v>
                </c:pt>
                <c:pt idx="158">
                  <c:v>337900</c:v>
                </c:pt>
                <c:pt idx="159">
                  <c:v>339000</c:v>
                </c:pt>
                <c:pt idx="160">
                  <c:v>339900</c:v>
                </c:pt>
                <c:pt idx="161">
                  <c:v>339900</c:v>
                </c:pt>
                <c:pt idx="162">
                  <c:v>342500</c:v>
                </c:pt>
                <c:pt idx="163">
                  <c:v>345000</c:v>
                </c:pt>
                <c:pt idx="164">
                  <c:v>345000</c:v>
                </c:pt>
                <c:pt idx="165">
                  <c:v>345900</c:v>
                </c:pt>
                <c:pt idx="166">
                  <c:v>348000</c:v>
                </c:pt>
                <c:pt idx="167">
                  <c:v>349500</c:v>
                </c:pt>
                <c:pt idx="168">
                  <c:v>349900</c:v>
                </c:pt>
                <c:pt idx="169">
                  <c:v>349900</c:v>
                </c:pt>
                <c:pt idx="170">
                  <c:v>349900</c:v>
                </c:pt>
                <c:pt idx="171">
                  <c:v>350000</c:v>
                </c:pt>
                <c:pt idx="172">
                  <c:v>354900</c:v>
                </c:pt>
                <c:pt idx="173">
                  <c:v>359900</c:v>
                </c:pt>
                <c:pt idx="174">
                  <c:v>359900</c:v>
                </c:pt>
                <c:pt idx="175">
                  <c:v>362750</c:v>
                </c:pt>
                <c:pt idx="176">
                  <c:v>369900</c:v>
                </c:pt>
                <c:pt idx="177">
                  <c:v>369900</c:v>
                </c:pt>
                <c:pt idx="178">
                  <c:v>369900</c:v>
                </c:pt>
                <c:pt idx="179">
                  <c:v>369900</c:v>
                </c:pt>
                <c:pt idx="180">
                  <c:v>374900</c:v>
                </c:pt>
                <c:pt idx="181">
                  <c:v>374900</c:v>
                </c:pt>
                <c:pt idx="182">
                  <c:v>374900</c:v>
                </c:pt>
                <c:pt idx="183">
                  <c:v>375000</c:v>
                </c:pt>
                <c:pt idx="184">
                  <c:v>375000</c:v>
                </c:pt>
                <c:pt idx="185">
                  <c:v>379000</c:v>
                </c:pt>
                <c:pt idx="186">
                  <c:v>379900</c:v>
                </c:pt>
                <c:pt idx="187">
                  <c:v>379900</c:v>
                </c:pt>
                <c:pt idx="188">
                  <c:v>385000</c:v>
                </c:pt>
                <c:pt idx="189">
                  <c:v>387950</c:v>
                </c:pt>
                <c:pt idx="190">
                  <c:v>389900</c:v>
                </c:pt>
                <c:pt idx="191">
                  <c:v>389900</c:v>
                </c:pt>
                <c:pt idx="192">
                  <c:v>394444</c:v>
                </c:pt>
                <c:pt idx="193">
                  <c:v>394800</c:v>
                </c:pt>
                <c:pt idx="194">
                  <c:v>395000</c:v>
                </c:pt>
                <c:pt idx="195">
                  <c:v>398500</c:v>
                </c:pt>
                <c:pt idx="196">
                  <c:v>399000</c:v>
                </c:pt>
                <c:pt idx="197">
                  <c:v>399500</c:v>
                </c:pt>
                <c:pt idx="198">
                  <c:v>399900</c:v>
                </c:pt>
                <c:pt idx="199">
                  <c:v>400000</c:v>
                </c:pt>
                <c:pt idx="200">
                  <c:v>405000</c:v>
                </c:pt>
                <c:pt idx="201">
                  <c:v>409500</c:v>
                </c:pt>
                <c:pt idx="202">
                  <c:v>410000</c:v>
                </c:pt>
                <c:pt idx="203">
                  <c:v>415000</c:v>
                </c:pt>
                <c:pt idx="204">
                  <c:v>419000</c:v>
                </c:pt>
                <c:pt idx="205">
                  <c:v>419000</c:v>
                </c:pt>
                <c:pt idx="206">
                  <c:v>419500</c:v>
                </c:pt>
                <c:pt idx="207">
                  <c:v>424900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429900</c:v>
                </c:pt>
                <c:pt idx="213">
                  <c:v>434900</c:v>
                </c:pt>
                <c:pt idx="214">
                  <c:v>439900</c:v>
                </c:pt>
                <c:pt idx="215">
                  <c:v>440000</c:v>
                </c:pt>
                <c:pt idx="216">
                  <c:v>444900</c:v>
                </c:pt>
                <c:pt idx="217">
                  <c:v>449000</c:v>
                </c:pt>
                <c:pt idx="218">
                  <c:v>449990</c:v>
                </c:pt>
                <c:pt idx="219">
                  <c:v>450000</c:v>
                </c:pt>
                <c:pt idx="220">
                  <c:v>459000</c:v>
                </c:pt>
                <c:pt idx="221">
                  <c:v>459000</c:v>
                </c:pt>
                <c:pt idx="222">
                  <c:v>469000</c:v>
                </c:pt>
                <c:pt idx="223">
                  <c:v>469500</c:v>
                </c:pt>
                <c:pt idx="224">
                  <c:v>469990</c:v>
                </c:pt>
                <c:pt idx="225">
                  <c:v>472000</c:v>
                </c:pt>
                <c:pt idx="226">
                  <c:v>474800</c:v>
                </c:pt>
                <c:pt idx="227">
                  <c:v>474900</c:v>
                </c:pt>
                <c:pt idx="228">
                  <c:v>475000</c:v>
                </c:pt>
                <c:pt idx="229">
                  <c:v>475000</c:v>
                </c:pt>
                <c:pt idx="230">
                  <c:v>475000</c:v>
                </c:pt>
                <c:pt idx="231">
                  <c:v>479900</c:v>
                </c:pt>
                <c:pt idx="232">
                  <c:v>487000</c:v>
                </c:pt>
                <c:pt idx="233">
                  <c:v>487900</c:v>
                </c:pt>
                <c:pt idx="234">
                  <c:v>499900</c:v>
                </c:pt>
                <c:pt idx="235">
                  <c:v>499990</c:v>
                </c:pt>
                <c:pt idx="236">
                  <c:v>510000</c:v>
                </c:pt>
                <c:pt idx="237">
                  <c:v>510000</c:v>
                </c:pt>
                <c:pt idx="238">
                  <c:v>518000</c:v>
                </c:pt>
                <c:pt idx="239">
                  <c:v>519900</c:v>
                </c:pt>
                <c:pt idx="240">
                  <c:v>519900</c:v>
                </c:pt>
                <c:pt idx="241">
                  <c:v>519990</c:v>
                </c:pt>
                <c:pt idx="242">
                  <c:v>520000</c:v>
                </c:pt>
                <c:pt idx="243">
                  <c:v>520000</c:v>
                </c:pt>
                <c:pt idx="244">
                  <c:v>524900</c:v>
                </c:pt>
                <c:pt idx="245">
                  <c:v>529000</c:v>
                </c:pt>
                <c:pt idx="246">
                  <c:v>529900</c:v>
                </c:pt>
                <c:pt idx="247">
                  <c:v>534990</c:v>
                </c:pt>
                <c:pt idx="248">
                  <c:v>537900</c:v>
                </c:pt>
                <c:pt idx="249">
                  <c:v>539885</c:v>
                </c:pt>
                <c:pt idx="250">
                  <c:v>549900</c:v>
                </c:pt>
                <c:pt idx="251">
                  <c:v>549900</c:v>
                </c:pt>
                <c:pt idx="252">
                  <c:v>560000</c:v>
                </c:pt>
                <c:pt idx="253">
                  <c:v>570000</c:v>
                </c:pt>
                <c:pt idx="254">
                  <c:v>575000</c:v>
                </c:pt>
                <c:pt idx="255">
                  <c:v>575000</c:v>
                </c:pt>
                <c:pt idx="256">
                  <c:v>575000</c:v>
                </c:pt>
                <c:pt idx="257">
                  <c:v>579000</c:v>
                </c:pt>
                <c:pt idx="258">
                  <c:v>579900</c:v>
                </c:pt>
                <c:pt idx="259">
                  <c:v>579900</c:v>
                </c:pt>
                <c:pt idx="260">
                  <c:v>587000</c:v>
                </c:pt>
                <c:pt idx="261">
                  <c:v>589000</c:v>
                </c:pt>
                <c:pt idx="262">
                  <c:v>594900</c:v>
                </c:pt>
                <c:pt idx="263">
                  <c:v>599000</c:v>
                </c:pt>
                <c:pt idx="264">
                  <c:v>599000</c:v>
                </c:pt>
                <c:pt idx="265">
                  <c:v>599900</c:v>
                </c:pt>
                <c:pt idx="266">
                  <c:v>599900</c:v>
                </c:pt>
                <c:pt idx="267">
                  <c:v>609000</c:v>
                </c:pt>
                <c:pt idx="268">
                  <c:v>609990</c:v>
                </c:pt>
                <c:pt idx="269">
                  <c:v>634900</c:v>
                </c:pt>
                <c:pt idx="270">
                  <c:v>635000</c:v>
                </c:pt>
                <c:pt idx="271">
                  <c:v>635000</c:v>
                </c:pt>
                <c:pt idx="272">
                  <c:v>639900</c:v>
                </c:pt>
                <c:pt idx="273">
                  <c:v>649900</c:v>
                </c:pt>
                <c:pt idx="274">
                  <c:v>669000</c:v>
                </c:pt>
                <c:pt idx="275">
                  <c:v>679900</c:v>
                </c:pt>
                <c:pt idx="276">
                  <c:v>719500</c:v>
                </c:pt>
                <c:pt idx="277">
                  <c:v>738000</c:v>
                </c:pt>
                <c:pt idx="278">
                  <c:v>749900</c:v>
                </c:pt>
                <c:pt idx="279">
                  <c:v>759900</c:v>
                </c:pt>
                <c:pt idx="280">
                  <c:v>774500</c:v>
                </c:pt>
                <c:pt idx="281">
                  <c:v>774900</c:v>
                </c:pt>
                <c:pt idx="282">
                  <c:v>780000</c:v>
                </c:pt>
                <c:pt idx="283">
                  <c:v>789000</c:v>
                </c:pt>
                <c:pt idx="284">
                  <c:v>792000</c:v>
                </c:pt>
                <c:pt idx="285">
                  <c:v>795000</c:v>
                </c:pt>
                <c:pt idx="286">
                  <c:v>799000</c:v>
                </c:pt>
                <c:pt idx="287">
                  <c:v>799000</c:v>
                </c:pt>
                <c:pt idx="288">
                  <c:v>800000</c:v>
                </c:pt>
                <c:pt idx="289">
                  <c:v>815000</c:v>
                </c:pt>
                <c:pt idx="290">
                  <c:v>825000</c:v>
                </c:pt>
                <c:pt idx="291">
                  <c:v>825000</c:v>
                </c:pt>
                <c:pt idx="292">
                  <c:v>845000</c:v>
                </c:pt>
                <c:pt idx="293">
                  <c:v>849000</c:v>
                </c:pt>
                <c:pt idx="294">
                  <c:v>850000</c:v>
                </c:pt>
                <c:pt idx="295">
                  <c:v>859900</c:v>
                </c:pt>
                <c:pt idx="296">
                  <c:v>875000</c:v>
                </c:pt>
                <c:pt idx="297">
                  <c:v>925000</c:v>
                </c:pt>
                <c:pt idx="298">
                  <c:v>954000</c:v>
                </c:pt>
                <c:pt idx="299">
                  <c:v>954000</c:v>
                </c:pt>
                <c:pt idx="300">
                  <c:v>975000</c:v>
                </c:pt>
                <c:pt idx="301">
                  <c:v>997000</c:v>
                </c:pt>
                <c:pt idx="302">
                  <c:v>997000</c:v>
                </c:pt>
                <c:pt idx="303">
                  <c:v>999000</c:v>
                </c:pt>
                <c:pt idx="304">
                  <c:v>1149000</c:v>
                </c:pt>
                <c:pt idx="305">
                  <c:v>1195000</c:v>
                </c:pt>
                <c:pt idx="306">
                  <c:v>1249900</c:v>
                </c:pt>
                <c:pt idx="307">
                  <c:v>1295000</c:v>
                </c:pt>
                <c:pt idx="308">
                  <c:v>1450000</c:v>
                </c:pt>
                <c:pt idx="309">
                  <c:v>1725000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6-4EF0-BCCE-87294A07E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922952"/>
        <c:axId val="1146378184"/>
      </c:scatterChart>
      <c:valAx>
        <c:axId val="81892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378184"/>
        <c:crosses val="autoZero"/>
        <c:crossBetween val="midCat"/>
      </c:valAx>
      <c:valAx>
        <c:axId val="1146378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8922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SQFT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Log!$B$2:$B$311</c:f>
              <c:numCache>
                <c:formatCode>General</c:formatCode>
                <c:ptCount val="310"/>
                <c:pt idx="0">
                  <c:v>2462</c:v>
                </c:pt>
                <c:pt idx="1">
                  <c:v>1073</c:v>
                </c:pt>
                <c:pt idx="2">
                  <c:v>1792</c:v>
                </c:pt>
                <c:pt idx="3">
                  <c:v>688</c:v>
                </c:pt>
                <c:pt idx="4">
                  <c:v>1065</c:v>
                </c:pt>
                <c:pt idx="5">
                  <c:v>1042</c:v>
                </c:pt>
                <c:pt idx="6">
                  <c:v>910</c:v>
                </c:pt>
                <c:pt idx="7">
                  <c:v>1665</c:v>
                </c:pt>
                <c:pt idx="8">
                  <c:v>832</c:v>
                </c:pt>
                <c:pt idx="9">
                  <c:v>781</c:v>
                </c:pt>
                <c:pt idx="10">
                  <c:v>1464</c:v>
                </c:pt>
                <c:pt idx="11">
                  <c:v>1219</c:v>
                </c:pt>
                <c:pt idx="12">
                  <c:v>1576</c:v>
                </c:pt>
                <c:pt idx="13">
                  <c:v>1370</c:v>
                </c:pt>
                <c:pt idx="14">
                  <c:v>1638</c:v>
                </c:pt>
                <c:pt idx="15">
                  <c:v>768</c:v>
                </c:pt>
                <c:pt idx="16">
                  <c:v>910</c:v>
                </c:pt>
                <c:pt idx="17">
                  <c:v>792</c:v>
                </c:pt>
                <c:pt idx="18">
                  <c:v>1085</c:v>
                </c:pt>
                <c:pt idx="19">
                  <c:v>1000</c:v>
                </c:pt>
                <c:pt idx="20">
                  <c:v>1092</c:v>
                </c:pt>
                <c:pt idx="21">
                  <c:v>1261</c:v>
                </c:pt>
                <c:pt idx="22">
                  <c:v>1017</c:v>
                </c:pt>
                <c:pt idx="23">
                  <c:v>1828</c:v>
                </c:pt>
                <c:pt idx="24">
                  <c:v>1460</c:v>
                </c:pt>
                <c:pt idx="25">
                  <c:v>768</c:v>
                </c:pt>
                <c:pt idx="26">
                  <c:v>989</c:v>
                </c:pt>
                <c:pt idx="27">
                  <c:v>864</c:v>
                </c:pt>
                <c:pt idx="28">
                  <c:v>980</c:v>
                </c:pt>
                <c:pt idx="29">
                  <c:v>1066</c:v>
                </c:pt>
                <c:pt idx="30">
                  <c:v>864</c:v>
                </c:pt>
                <c:pt idx="31">
                  <c:v>1020</c:v>
                </c:pt>
                <c:pt idx="32">
                  <c:v>1102</c:v>
                </c:pt>
                <c:pt idx="33">
                  <c:v>1540</c:v>
                </c:pt>
                <c:pt idx="34">
                  <c:v>1400</c:v>
                </c:pt>
                <c:pt idx="35">
                  <c:v>1100</c:v>
                </c:pt>
                <c:pt idx="36">
                  <c:v>971</c:v>
                </c:pt>
                <c:pt idx="37">
                  <c:v>1030</c:v>
                </c:pt>
                <c:pt idx="38">
                  <c:v>1050</c:v>
                </c:pt>
                <c:pt idx="39">
                  <c:v>1070</c:v>
                </c:pt>
                <c:pt idx="40">
                  <c:v>864</c:v>
                </c:pt>
                <c:pt idx="41">
                  <c:v>1688</c:v>
                </c:pt>
                <c:pt idx="42">
                  <c:v>978</c:v>
                </c:pt>
                <c:pt idx="43">
                  <c:v>1102</c:v>
                </c:pt>
                <c:pt idx="44">
                  <c:v>768</c:v>
                </c:pt>
                <c:pt idx="45">
                  <c:v>1085</c:v>
                </c:pt>
                <c:pt idx="46">
                  <c:v>1110</c:v>
                </c:pt>
                <c:pt idx="47">
                  <c:v>1365</c:v>
                </c:pt>
                <c:pt idx="48">
                  <c:v>988</c:v>
                </c:pt>
                <c:pt idx="49">
                  <c:v>1000</c:v>
                </c:pt>
                <c:pt idx="50">
                  <c:v>768</c:v>
                </c:pt>
                <c:pt idx="51">
                  <c:v>864</c:v>
                </c:pt>
                <c:pt idx="52">
                  <c:v>1040</c:v>
                </c:pt>
                <c:pt idx="53">
                  <c:v>830</c:v>
                </c:pt>
                <c:pt idx="54">
                  <c:v>1074</c:v>
                </c:pt>
                <c:pt idx="55">
                  <c:v>1100</c:v>
                </c:pt>
                <c:pt idx="56">
                  <c:v>1120</c:v>
                </c:pt>
                <c:pt idx="57">
                  <c:v>1780</c:v>
                </c:pt>
                <c:pt idx="58">
                  <c:v>1000</c:v>
                </c:pt>
                <c:pt idx="59">
                  <c:v>1370</c:v>
                </c:pt>
                <c:pt idx="60">
                  <c:v>864</c:v>
                </c:pt>
                <c:pt idx="61">
                  <c:v>936</c:v>
                </c:pt>
                <c:pt idx="62">
                  <c:v>1314</c:v>
                </c:pt>
                <c:pt idx="63">
                  <c:v>1622</c:v>
                </c:pt>
                <c:pt idx="64">
                  <c:v>1230</c:v>
                </c:pt>
                <c:pt idx="65">
                  <c:v>2968</c:v>
                </c:pt>
                <c:pt idx="66">
                  <c:v>848</c:v>
                </c:pt>
                <c:pt idx="67">
                  <c:v>1653</c:v>
                </c:pt>
                <c:pt idx="68">
                  <c:v>1136</c:v>
                </c:pt>
                <c:pt idx="69">
                  <c:v>1323</c:v>
                </c:pt>
                <c:pt idx="70">
                  <c:v>1213</c:v>
                </c:pt>
                <c:pt idx="71">
                  <c:v>912</c:v>
                </c:pt>
                <c:pt idx="72">
                  <c:v>1008</c:v>
                </c:pt>
                <c:pt idx="73">
                  <c:v>1784</c:v>
                </c:pt>
                <c:pt idx="74">
                  <c:v>1784</c:v>
                </c:pt>
                <c:pt idx="75">
                  <c:v>3248</c:v>
                </c:pt>
                <c:pt idx="76">
                  <c:v>864</c:v>
                </c:pt>
                <c:pt idx="77">
                  <c:v>960</c:v>
                </c:pt>
                <c:pt idx="78">
                  <c:v>1562</c:v>
                </c:pt>
                <c:pt idx="79">
                  <c:v>1608</c:v>
                </c:pt>
                <c:pt idx="80">
                  <c:v>2687</c:v>
                </c:pt>
                <c:pt idx="81">
                  <c:v>1958</c:v>
                </c:pt>
                <c:pt idx="82">
                  <c:v>950</c:v>
                </c:pt>
                <c:pt idx="83">
                  <c:v>2178</c:v>
                </c:pt>
                <c:pt idx="84">
                  <c:v>2178</c:v>
                </c:pt>
                <c:pt idx="85">
                  <c:v>2200</c:v>
                </c:pt>
                <c:pt idx="86">
                  <c:v>2997</c:v>
                </c:pt>
                <c:pt idx="87">
                  <c:v>1212</c:v>
                </c:pt>
                <c:pt idx="88">
                  <c:v>1395</c:v>
                </c:pt>
                <c:pt idx="89">
                  <c:v>1872</c:v>
                </c:pt>
                <c:pt idx="90">
                  <c:v>1361</c:v>
                </c:pt>
                <c:pt idx="91">
                  <c:v>936</c:v>
                </c:pt>
                <c:pt idx="92">
                  <c:v>2098</c:v>
                </c:pt>
                <c:pt idx="93">
                  <c:v>1908</c:v>
                </c:pt>
                <c:pt idx="94">
                  <c:v>845</c:v>
                </c:pt>
                <c:pt idx="95">
                  <c:v>1102</c:v>
                </c:pt>
                <c:pt idx="96">
                  <c:v>1400</c:v>
                </c:pt>
                <c:pt idx="97">
                  <c:v>1674</c:v>
                </c:pt>
                <c:pt idx="98">
                  <c:v>949</c:v>
                </c:pt>
                <c:pt idx="99">
                  <c:v>1216</c:v>
                </c:pt>
                <c:pt idx="100">
                  <c:v>1234</c:v>
                </c:pt>
                <c:pt idx="101">
                  <c:v>1536</c:v>
                </c:pt>
                <c:pt idx="102">
                  <c:v>1832</c:v>
                </c:pt>
                <c:pt idx="103">
                  <c:v>2024</c:v>
                </c:pt>
                <c:pt idx="104">
                  <c:v>4250</c:v>
                </c:pt>
                <c:pt idx="105">
                  <c:v>4250</c:v>
                </c:pt>
                <c:pt idx="106">
                  <c:v>1300</c:v>
                </c:pt>
                <c:pt idx="107">
                  <c:v>2056</c:v>
                </c:pt>
                <c:pt idx="108">
                  <c:v>1469</c:v>
                </c:pt>
                <c:pt idx="109">
                  <c:v>2142</c:v>
                </c:pt>
                <c:pt idx="110">
                  <c:v>1196</c:v>
                </c:pt>
                <c:pt idx="111">
                  <c:v>780</c:v>
                </c:pt>
                <c:pt idx="112">
                  <c:v>1128</c:v>
                </c:pt>
                <c:pt idx="113">
                  <c:v>1304</c:v>
                </c:pt>
                <c:pt idx="114">
                  <c:v>1462</c:v>
                </c:pt>
                <c:pt idx="115">
                  <c:v>1338</c:v>
                </c:pt>
                <c:pt idx="116">
                  <c:v>1526</c:v>
                </c:pt>
                <c:pt idx="117">
                  <c:v>2090</c:v>
                </c:pt>
                <c:pt idx="118">
                  <c:v>2390</c:v>
                </c:pt>
                <c:pt idx="119">
                  <c:v>2792</c:v>
                </c:pt>
                <c:pt idx="120">
                  <c:v>2878</c:v>
                </c:pt>
                <c:pt idx="121">
                  <c:v>3186</c:v>
                </c:pt>
                <c:pt idx="122">
                  <c:v>3779</c:v>
                </c:pt>
                <c:pt idx="123">
                  <c:v>2673</c:v>
                </c:pt>
                <c:pt idx="124">
                  <c:v>2736</c:v>
                </c:pt>
                <c:pt idx="125">
                  <c:v>2712</c:v>
                </c:pt>
                <c:pt idx="126">
                  <c:v>3172</c:v>
                </c:pt>
                <c:pt idx="127">
                  <c:v>4534</c:v>
                </c:pt>
                <c:pt idx="128">
                  <c:v>908</c:v>
                </c:pt>
                <c:pt idx="129">
                  <c:v>915</c:v>
                </c:pt>
                <c:pt idx="130">
                  <c:v>2133</c:v>
                </c:pt>
                <c:pt idx="131">
                  <c:v>2261</c:v>
                </c:pt>
                <c:pt idx="132">
                  <c:v>1932</c:v>
                </c:pt>
                <c:pt idx="133">
                  <c:v>3635</c:v>
                </c:pt>
                <c:pt idx="134">
                  <c:v>1164</c:v>
                </c:pt>
                <c:pt idx="135">
                  <c:v>2196</c:v>
                </c:pt>
                <c:pt idx="136">
                  <c:v>2250</c:v>
                </c:pt>
                <c:pt idx="137">
                  <c:v>2365</c:v>
                </c:pt>
                <c:pt idx="138">
                  <c:v>3316</c:v>
                </c:pt>
                <c:pt idx="139">
                  <c:v>1987</c:v>
                </c:pt>
                <c:pt idx="140">
                  <c:v>2042</c:v>
                </c:pt>
                <c:pt idx="141">
                  <c:v>2964</c:v>
                </c:pt>
                <c:pt idx="142">
                  <c:v>1836</c:v>
                </c:pt>
                <c:pt idx="143">
                  <c:v>864</c:v>
                </c:pt>
                <c:pt idx="144">
                  <c:v>2618</c:v>
                </c:pt>
                <c:pt idx="145">
                  <c:v>3391</c:v>
                </c:pt>
                <c:pt idx="146">
                  <c:v>925</c:v>
                </c:pt>
                <c:pt idx="147">
                  <c:v>2864</c:v>
                </c:pt>
                <c:pt idx="148">
                  <c:v>2457</c:v>
                </c:pt>
                <c:pt idx="149">
                  <c:v>2410</c:v>
                </c:pt>
                <c:pt idx="150">
                  <c:v>1259</c:v>
                </c:pt>
                <c:pt idx="151">
                  <c:v>1756</c:v>
                </c:pt>
                <c:pt idx="152">
                  <c:v>1846</c:v>
                </c:pt>
                <c:pt idx="153">
                  <c:v>2828</c:v>
                </c:pt>
                <c:pt idx="154">
                  <c:v>3158</c:v>
                </c:pt>
                <c:pt idx="155">
                  <c:v>3498</c:v>
                </c:pt>
                <c:pt idx="156">
                  <c:v>2735</c:v>
                </c:pt>
                <c:pt idx="157">
                  <c:v>1311</c:v>
                </c:pt>
                <c:pt idx="158">
                  <c:v>2534</c:v>
                </c:pt>
                <c:pt idx="159">
                  <c:v>2466</c:v>
                </c:pt>
                <c:pt idx="160">
                  <c:v>2279</c:v>
                </c:pt>
                <c:pt idx="161">
                  <c:v>2379</c:v>
                </c:pt>
                <c:pt idx="162">
                  <c:v>2800</c:v>
                </c:pt>
                <c:pt idx="163">
                  <c:v>1640</c:v>
                </c:pt>
                <c:pt idx="164">
                  <c:v>1832</c:v>
                </c:pt>
                <c:pt idx="165">
                  <c:v>3108</c:v>
                </c:pt>
                <c:pt idx="166">
                  <c:v>2872</c:v>
                </c:pt>
                <c:pt idx="167">
                  <c:v>2154</c:v>
                </c:pt>
                <c:pt idx="168">
                  <c:v>2683</c:v>
                </c:pt>
                <c:pt idx="169">
                  <c:v>1647</c:v>
                </c:pt>
                <c:pt idx="170">
                  <c:v>2278</c:v>
                </c:pt>
                <c:pt idx="171">
                  <c:v>2834</c:v>
                </c:pt>
                <c:pt idx="172">
                  <c:v>2538</c:v>
                </c:pt>
                <c:pt idx="173">
                  <c:v>840</c:v>
                </c:pt>
                <c:pt idx="174">
                  <c:v>2072</c:v>
                </c:pt>
                <c:pt idx="175">
                  <c:v>2430</c:v>
                </c:pt>
                <c:pt idx="176">
                  <c:v>2666</c:v>
                </c:pt>
                <c:pt idx="177">
                  <c:v>3585</c:v>
                </c:pt>
                <c:pt idx="178">
                  <c:v>2535</c:v>
                </c:pt>
                <c:pt idx="179">
                  <c:v>2234</c:v>
                </c:pt>
                <c:pt idx="180">
                  <c:v>2544</c:v>
                </c:pt>
                <c:pt idx="181">
                  <c:v>2953</c:v>
                </c:pt>
                <c:pt idx="182">
                  <c:v>3180</c:v>
                </c:pt>
                <c:pt idx="183">
                  <c:v>4226</c:v>
                </c:pt>
                <c:pt idx="184">
                  <c:v>1794</c:v>
                </c:pt>
                <c:pt idx="185">
                  <c:v>2242</c:v>
                </c:pt>
                <c:pt idx="186">
                  <c:v>2449</c:v>
                </c:pt>
                <c:pt idx="187">
                  <c:v>2908</c:v>
                </c:pt>
                <c:pt idx="188">
                  <c:v>3317</c:v>
                </c:pt>
                <c:pt idx="189">
                  <c:v>3390</c:v>
                </c:pt>
                <c:pt idx="190">
                  <c:v>3810</c:v>
                </c:pt>
                <c:pt idx="191">
                  <c:v>3057</c:v>
                </c:pt>
                <c:pt idx="192">
                  <c:v>2658</c:v>
                </c:pt>
                <c:pt idx="193">
                  <c:v>3282</c:v>
                </c:pt>
                <c:pt idx="194">
                  <c:v>3829</c:v>
                </c:pt>
                <c:pt idx="195">
                  <c:v>3272</c:v>
                </c:pt>
                <c:pt idx="196">
                  <c:v>3208</c:v>
                </c:pt>
                <c:pt idx="197">
                  <c:v>2283</c:v>
                </c:pt>
                <c:pt idx="198">
                  <c:v>2796</c:v>
                </c:pt>
                <c:pt idx="199">
                  <c:v>2846</c:v>
                </c:pt>
                <c:pt idx="200">
                  <c:v>1330</c:v>
                </c:pt>
                <c:pt idx="201">
                  <c:v>2538</c:v>
                </c:pt>
                <c:pt idx="202">
                  <c:v>2664</c:v>
                </c:pt>
                <c:pt idx="203">
                  <c:v>2722</c:v>
                </c:pt>
                <c:pt idx="204">
                  <c:v>4309</c:v>
                </c:pt>
                <c:pt idx="205">
                  <c:v>4309</c:v>
                </c:pt>
                <c:pt idx="206">
                  <c:v>6709</c:v>
                </c:pt>
                <c:pt idx="207">
                  <c:v>1244</c:v>
                </c:pt>
                <c:pt idx="208">
                  <c:v>2488</c:v>
                </c:pt>
                <c:pt idx="209">
                  <c:v>2512</c:v>
                </c:pt>
                <c:pt idx="210">
                  <c:v>3852</c:v>
                </c:pt>
                <c:pt idx="211">
                  <c:v>4158</c:v>
                </c:pt>
                <c:pt idx="212">
                  <c:v>5173</c:v>
                </c:pt>
                <c:pt idx="213">
                  <c:v>2165</c:v>
                </c:pt>
                <c:pt idx="214">
                  <c:v>1505</c:v>
                </c:pt>
                <c:pt idx="215">
                  <c:v>1652</c:v>
                </c:pt>
                <c:pt idx="216">
                  <c:v>2784</c:v>
                </c:pt>
                <c:pt idx="217">
                  <c:v>2784</c:v>
                </c:pt>
                <c:pt idx="218">
                  <c:v>3888</c:v>
                </c:pt>
                <c:pt idx="219">
                  <c:v>3085</c:v>
                </c:pt>
                <c:pt idx="220">
                  <c:v>2250</c:v>
                </c:pt>
                <c:pt idx="221">
                  <c:v>2754</c:v>
                </c:pt>
                <c:pt idx="222">
                  <c:v>1998</c:v>
                </c:pt>
                <c:pt idx="223">
                  <c:v>1318</c:v>
                </c:pt>
                <c:pt idx="224">
                  <c:v>2907</c:v>
                </c:pt>
                <c:pt idx="225">
                  <c:v>2950</c:v>
                </c:pt>
                <c:pt idx="226">
                  <c:v>1608</c:v>
                </c:pt>
                <c:pt idx="227">
                  <c:v>1701</c:v>
                </c:pt>
                <c:pt idx="228">
                  <c:v>2190</c:v>
                </c:pt>
                <c:pt idx="229">
                  <c:v>1436</c:v>
                </c:pt>
                <c:pt idx="230">
                  <c:v>2990</c:v>
                </c:pt>
                <c:pt idx="231">
                  <c:v>3428</c:v>
                </c:pt>
                <c:pt idx="232">
                  <c:v>3747</c:v>
                </c:pt>
                <c:pt idx="233">
                  <c:v>3509</c:v>
                </c:pt>
                <c:pt idx="234">
                  <c:v>3796</c:v>
                </c:pt>
                <c:pt idx="235">
                  <c:v>1774</c:v>
                </c:pt>
                <c:pt idx="236">
                  <c:v>1944</c:v>
                </c:pt>
                <c:pt idx="237">
                  <c:v>2283</c:v>
                </c:pt>
                <c:pt idx="238">
                  <c:v>4110</c:v>
                </c:pt>
                <c:pt idx="239">
                  <c:v>1134</c:v>
                </c:pt>
                <c:pt idx="240">
                  <c:v>2366</c:v>
                </c:pt>
                <c:pt idx="241">
                  <c:v>2536</c:v>
                </c:pt>
                <c:pt idx="242">
                  <c:v>2785</c:v>
                </c:pt>
                <c:pt idx="243">
                  <c:v>2818</c:v>
                </c:pt>
                <c:pt idx="244">
                  <c:v>3347</c:v>
                </c:pt>
                <c:pt idx="245">
                  <c:v>3348</c:v>
                </c:pt>
                <c:pt idx="246">
                  <c:v>5618</c:v>
                </c:pt>
                <c:pt idx="247">
                  <c:v>1842</c:v>
                </c:pt>
                <c:pt idx="248">
                  <c:v>1326</c:v>
                </c:pt>
                <c:pt idx="249">
                  <c:v>1800</c:v>
                </c:pt>
                <c:pt idx="250">
                  <c:v>3465</c:v>
                </c:pt>
                <c:pt idx="251">
                  <c:v>3310</c:v>
                </c:pt>
                <c:pt idx="252">
                  <c:v>2398</c:v>
                </c:pt>
                <c:pt idx="253">
                  <c:v>3352</c:v>
                </c:pt>
                <c:pt idx="254">
                  <c:v>2453</c:v>
                </c:pt>
                <c:pt idx="255">
                  <c:v>4451</c:v>
                </c:pt>
                <c:pt idx="256">
                  <c:v>1800</c:v>
                </c:pt>
                <c:pt idx="257">
                  <c:v>2400</c:v>
                </c:pt>
                <c:pt idx="258">
                  <c:v>3200</c:v>
                </c:pt>
                <c:pt idx="259">
                  <c:v>3282</c:v>
                </c:pt>
                <c:pt idx="260">
                  <c:v>3282</c:v>
                </c:pt>
                <c:pt idx="261">
                  <c:v>3800</c:v>
                </c:pt>
                <c:pt idx="262">
                  <c:v>2520</c:v>
                </c:pt>
                <c:pt idx="263">
                  <c:v>2144</c:v>
                </c:pt>
                <c:pt idx="264">
                  <c:v>2438</c:v>
                </c:pt>
                <c:pt idx="265">
                  <c:v>3044</c:v>
                </c:pt>
                <c:pt idx="266">
                  <c:v>3703</c:v>
                </c:pt>
                <c:pt idx="267">
                  <c:v>3110</c:v>
                </c:pt>
                <c:pt idx="268">
                  <c:v>4182</c:v>
                </c:pt>
                <c:pt idx="269">
                  <c:v>1451</c:v>
                </c:pt>
                <c:pt idx="270">
                  <c:v>2462</c:v>
                </c:pt>
                <c:pt idx="271">
                  <c:v>3084</c:v>
                </c:pt>
                <c:pt idx="272">
                  <c:v>2280</c:v>
                </c:pt>
                <c:pt idx="273">
                  <c:v>4254</c:v>
                </c:pt>
                <c:pt idx="274">
                  <c:v>2957</c:v>
                </c:pt>
                <c:pt idx="275">
                  <c:v>2770</c:v>
                </c:pt>
                <c:pt idx="276">
                  <c:v>2995</c:v>
                </c:pt>
                <c:pt idx="277">
                  <c:v>2427</c:v>
                </c:pt>
                <c:pt idx="278">
                  <c:v>2578</c:v>
                </c:pt>
                <c:pt idx="279">
                  <c:v>4600</c:v>
                </c:pt>
                <c:pt idx="280">
                  <c:v>2525</c:v>
                </c:pt>
                <c:pt idx="281">
                  <c:v>2608</c:v>
                </c:pt>
                <c:pt idx="282">
                  <c:v>2930</c:v>
                </c:pt>
                <c:pt idx="283">
                  <c:v>4576</c:v>
                </c:pt>
                <c:pt idx="284">
                  <c:v>2128</c:v>
                </c:pt>
                <c:pt idx="285">
                  <c:v>3086</c:v>
                </c:pt>
                <c:pt idx="286">
                  <c:v>3356</c:v>
                </c:pt>
                <c:pt idx="287">
                  <c:v>2848</c:v>
                </c:pt>
                <c:pt idx="288">
                  <c:v>864</c:v>
                </c:pt>
                <c:pt idx="289">
                  <c:v>2080</c:v>
                </c:pt>
                <c:pt idx="290">
                  <c:v>4102</c:v>
                </c:pt>
                <c:pt idx="291">
                  <c:v>4258</c:v>
                </c:pt>
                <c:pt idx="292">
                  <c:v>3200</c:v>
                </c:pt>
                <c:pt idx="293">
                  <c:v>3101</c:v>
                </c:pt>
                <c:pt idx="294">
                  <c:v>3617</c:v>
                </c:pt>
                <c:pt idx="295">
                  <c:v>1131</c:v>
                </c:pt>
                <c:pt idx="296">
                  <c:v>3800</c:v>
                </c:pt>
                <c:pt idx="297">
                  <c:v>6512</c:v>
                </c:pt>
                <c:pt idx="298">
                  <c:v>3272</c:v>
                </c:pt>
                <c:pt idx="299">
                  <c:v>3378</c:v>
                </c:pt>
                <c:pt idx="300">
                  <c:v>5248</c:v>
                </c:pt>
                <c:pt idx="301">
                  <c:v>3932</c:v>
                </c:pt>
                <c:pt idx="302">
                  <c:v>4298</c:v>
                </c:pt>
                <c:pt idx="303">
                  <c:v>2670</c:v>
                </c:pt>
                <c:pt idx="304">
                  <c:v>1472</c:v>
                </c:pt>
                <c:pt idx="305">
                  <c:v>2160</c:v>
                </c:pt>
                <c:pt idx="306">
                  <c:v>5316</c:v>
                </c:pt>
                <c:pt idx="307">
                  <c:v>5372</c:v>
                </c:pt>
                <c:pt idx="308">
                  <c:v>6014</c:v>
                </c:pt>
                <c:pt idx="309">
                  <c:v>2828</c:v>
                </c:pt>
              </c:numCache>
            </c:numRef>
          </c:xVal>
          <c:yVal>
            <c:numRef>
              <c:f>Log!$J$29:$J$338</c:f>
              <c:numCache>
                <c:formatCode>General</c:formatCode>
                <c:ptCount val="310"/>
                <c:pt idx="0">
                  <c:v>-11129.088002308505</c:v>
                </c:pt>
                <c:pt idx="1">
                  <c:v>-61521.001637035253</c:v>
                </c:pt>
                <c:pt idx="2">
                  <c:v>157194.26879723003</c:v>
                </c:pt>
                <c:pt idx="3">
                  <c:v>4353.3089694256341</c:v>
                </c:pt>
                <c:pt idx="4">
                  <c:v>-11927.218404000159</c:v>
                </c:pt>
                <c:pt idx="5">
                  <c:v>-97396.629567897704</c:v>
                </c:pt>
                <c:pt idx="6">
                  <c:v>-48463.502158057003</c:v>
                </c:pt>
                <c:pt idx="7">
                  <c:v>-149634.26368343271</c:v>
                </c:pt>
                <c:pt idx="8">
                  <c:v>14601.071432811194</c:v>
                </c:pt>
                <c:pt idx="9">
                  <c:v>17898.883228238941</c:v>
                </c:pt>
                <c:pt idx="10">
                  <c:v>-71315.097371001146</c:v>
                </c:pt>
                <c:pt idx="11">
                  <c:v>-87952.687138104404</c:v>
                </c:pt>
                <c:pt idx="12">
                  <c:v>160198.42635710246</c:v>
                </c:pt>
                <c:pt idx="13">
                  <c:v>-70366.059456980525</c:v>
                </c:pt>
                <c:pt idx="14">
                  <c:v>39202.072300412867</c:v>
                </c:pt>
                <c:pt idx="15">
                  <c:v>89688.139991043237</c:v>
                </c:pt>
                <c:pt idx="16">
                  <c:v>45612.051548396237</c:v>
                </c:pt>
                <c:pt idx="17">
                  <c:v>46985.240673291424</c:v>
                </c:pt>
                <c:pt idx="18">
                  <c:v>5832.8104394096445</c:v>
                </c:pt>
                <c:pt idx="19">
                  <c:v>-516.28088894265238</c:v>
                </c:pt>
                <c:pt idx="20">
                  <c:v>30351.193657066193</c:v>
                </c:pt>
                <c:pt idx="21">
                  <c:v>5534.0154580818489</c:v>
                </c:pt>
                <c:pt idx="22">
                  <c:v>-33942.802390728641</c:v>
                </c:pt>
                <c:pt idx="23">
                  <c:v>-95499.695116421295</c:v>
                </c:pt>
                <c:pt idx="24">
                  <c:v>-18052.349136140547</c:v>
                </c:pt>
                <c:pt idx="25">
                  <c:v>35520.447076630473</c:v>
                </c:pt>
                <c:pt idx="26">
                  <c:v>39863.848751524041</c:v>
                </c:pt>
                <c:pt idx="27">
                  <c:v>50667.60851972831</c:v>
                </c:pt>
                <c:pt idx="28">
                  <c:v>-103542.06091531151</c:v>
                </c:pt>
                <c:pt idx="29">
                  <c:v>4303.3430836470361</c:v>
                </c:pt>
                <c:pt idx="30">
                  <c:v>45671.738121264876</c:v>
                </c:pt>
                <c:pt idx="31">
                  <c:v>-11808.196375111555</c:v>
                </c:pt>
                <c:pt idx="32">
                  <c:v>53265.649316036812</c:v>
                </c:pt>
                <c:pt idx="33">
                  <c:v>-124861.82727117723</c:v>
                </c:pt>
                <c:pt idx="34">
                  <c:v>-20869.568607298686</c:v>
                </c:pt>
                <c:pt idx="35">
                  <c:v>-56360.773412331997</c:v>
                </c:pt>
                <c:pt idx="36">
                  <c:v>6540.978508968401</c:v>
                </c:pt>
                <c:pt idx="37">
                  <c:v>-23330.814839163999</c:v>
                </c:pt>
                <c:pt idx="38">
                  <c:v>17592.810144051531</c:v>
                </c:pt>
                <c:pt idx="39">
                  <c:v>-59816.531483086786</c:v>
                </c:pt>
                <c:pt idx="40">
                  <c:v>30268.554128332209</c:v>
                </c:pt>
                <c:pt idx="41">
                  <c:v>-607.36882921704091</c:v>
                </c:pt>
                <c:pt idx="42">
                  <c:v>62759.586354475847</c:v>
                </c:pt>
                <c:pt idx="43">
                  <c:v>56758.552954690327</c:v>
                </c:pt>
                <c:pt idx="44">
                  <c:v>36565.531057271961</c:v>
                </c:pt>
                <c:pt idx="45">
                  <c:v>4484.1102660220058</c:v>
                </c:pt>
                <c:pt idx="46">
                  <c:v>13048.995606128447</c:v>
                </c:pt>
                <c:pt idx="47">
                  <c:v>-32773.021422978112</c:v>
                </c:pt>
                <c:pt idx="48">
                  <c:v>25797.101027054174</c:v>
                </c:pt>
                <c:pt idx="49">
                  <c:v>-19562.900626146409</c:v>
                </c:pt>
                <c:pt idx="50">
                  <c:v>28406.925213139009</c:v>
                </c:pt>
                <c:pt idx="51">
                  <c:v>49959.890223468552</c:v>
                </c:pt>
                <c:pt idx="52">
                  <c:v>-80358.538494833745</c:v>
                </c:pt>
                <c:pt idx="53">
                  <c:v>-23154.380569465837</c:v>
                </c:pt>
                <c:pt idx="54">
                  <c:v>-6415.6817801772559</c:v>
                </c:pt>
                <c:pt idx="55">
                  <c:v>-15719.137287348567</c:v>
                </c:pt>
                <c:pt idx="56">
                  <c:v>-4221.2711978183652</c:v>
                </c:pt>
                <c:pt idx="57">
                  <c:v>-158492.19440243693</c:v>
                </c:pt>
                <c:pt idx="58">
                  <c:v>24213.876828448716</c:v>
                </c:pt>
                <c:pt idx="59">
                  <c:v>30667.445632208124</c:v>
                </c:pt>
                <c:pt idx="60">
                  <c:v>25054.409368076071</c:v>
                </c:pt>
                <c:pt idx="61">
                  <c:v>62546.595669557093</c:v>
                </c:pt>
                <c:pt idx="62">
                  <c:v>-27341.398787093669</c:v>
                </c:pt>
                <c:pt idx="63">
                  <c:v>-97797.527256175003</c:v>
                </c:pt>
                <c:pt idx="64">
                  <c:v>-35917.793242443382</c:v>
                </c:pt>
                <c:pt idx="65">
                  <c:v>141603.22210659267</c:v>
                </c:pt>
                <c:pt idx="66">
                  <c:v>-40999.441700100608</c:v>
                </c:pt>
                <c:pt idx="67">
                  <c:v>-199156.93503627129</c:v>
                </c:pt>
                <c:pt idx="68">
                  <c:v>-20434.009069831518</c:v>
                </c:pt>
                <c:pt idx="69">
                  <c:v>39946.240724495554</c:v>
                </c:pt>
                <c:pt idx="70">
                  <c:v>50446.416622105477</c:v>
                </c:pt>
                <c:pt idx="71">
                  <c:v>-5715.048594990425</c:v>
                </c:pt>
                <c:pt idx="72">
                  <c:v>2772.0537600291282</c:v>
                </c:pt>
                <c:pt idx="73">
                  <c:v>644717.43870358961</c:v>
                </c:pt>
                <c:pt idx="74">
                  <c:v>644717.43870358961</c:v>
                </c:pt>
                <c:pt idx="75">
                  <c:v>101800.6297342389</c:v>
                </c:pt>
                <c:pt idx="76">
                  <c:v>59127.476251427579</c:v>
                </c:pt>
                <c:pt idx="77">
                  <c:v>83507.463066877492</c:v>
                </c:pt>
                <c:pt idx="78">
                  <c:v>-21634.448669808044</c:v>
                </c:pt>
                <c:pt idx="79">
                  <c:v>1494.253252482973</c:v>
                </c:pt>
                <c:pt idx="80">
                  <c:v>134162.87423171801</c:v>
                </c:pt>
                <c:pt idx="81">
                  <c:v>-22566.186018777371</c:v>
                </c:pt>
                <c:pt idx="82">
                  <c:v>65007.611549300804</c:v>
                </c:pt>
                <c:pt idx="83">
                  <c:v>252214.7049778956</c:v>
                </c:pt>
                <c:pt idx="84">
                  <c:v>252214.7049778956</c:v>
                </c:pt>
                <c:pt idx="85">
                  <c:v>-59358.428939097386</c:v>
                </c:pt>
                <c:pt idx="86">
                  <c:v>175503.74785172584</c:v>
                </c:pt>
                <c:pt idx="87">
                  <c:v>-18908.148401296727</c:v>
                </c:pt>
                <c:pt idx="88">
                  <c:v>-2902.697709394648</c:v>
                </c:pt>
                <c:pt idx="89">
                  <c:v>-4193.4548433390446</c:v>
                </c:pt>
                <c:pt idx="90">
                  <c:v>-20657.642225142161</c:v>
                </c:pt>
                <c:pt idx="91">
                  <c:v>-3246.3317248487583</c:v>
                </c:pt>
                <c:pt idx="92">
                  <c:v>-56175.282594069664</c:v>
                </c:pt>
                <c:pt idx="93">
                  <c:v>35309.820313679927</c:v>
                </c:pt>
                <c:pt idx="94">
                  <c:v>62686.756603762609</c:v>
                </c:pt>
                <c:pt idx="95">
                  <c:v>17262.333004449116</c:v>
                </c:pt>
                <c:pt idx="96">
                  <c:v>87082.141032988788</c:v>
                </c:pt>
                <c:pt idx="97">
                  <c:v>-108185.59388047294</c:v>
                </c:pt>
                <c:pt idx="98">
                  <c:v>5579.4032799096458</c:v>
                </c:pt>
                <c:pt idx="99">
                  <c:v>9854.3148891517631</c:v>
                </c:pt>
                <c:pt idx="100">
                  <c:v>18265.537446190137</c:v>
                </c:pt>
                <c:pt idx="101">
                  <c:v>16489.797721679235</c:v>
                </c:pt>
                <c:pt idx="102">
                  <c:v>-11396.426078158722</c:v>
                </c:pt>
                <c:pt idx="103">
                  <c:v>-120938.01886202622</c:v>
                </c:pt>
                <c:pt idx="104">
                  <c:v>195962.09649447806</c:v>
                </c:pt>
                <c:pt idx="105">
                  <c:v>195962.09649447806</c:v>
                </c:pt>
                <c:pt idx="106">
                  <c:v>-17980.105079869158</c:v>
                </c:pt>
                <c:pt idx="107">
                  <c:v>-72484.263534794154</c:v>
                </c:pt>
                <c:pt idx="108">
                  <c:v>61104.992039116216</c:v>
                </c:pt>
                <c:pt idx="109">
                  <c:v>-47257.094616110378</c:v>
                </c:pt>
                <c:pt idx="110">
                  <c:v>2409.2470265676384</c:v>
                </c:pt>
                <c:pt idx="111">
                  <c:v>-31982.341304502959</c:v>
                </c:pt>
                <c:pt idx="112">
                  <c:v>-18251.105938482549</c:v>
                </c:pt>
                <c:pt idx="113">
                  <c:v>65071.837376609241</c:v>
                </c:pt>
                <c:pt idx="114">
                  <c:v>-38032.848664253077</c:v>
                </c:pt>
                <c:pt idx="115">
                  <c:v>-8012.437464150833</c:v>
                </c:pt>
                <c:pt idx="116">
                  <c:v>27316.650162014441</c:v>
                </c:pt>
                <c:pt idx="117">
                  <c:v>-22112.467787625443</c:v>
                </c:pt>
                <c:pt idx="118">
                  <c:v>-32502.165653278644</c:v>
                </c:pt>
                <c:pt idx="119">
                  <c:v>12472.898896676372</c:v>
                </c:pt>
                <c:pt idx="120">
                  <c:v>-117657.85634792765</c:v>
                </c:pt>
                <c:pt idx="121">
                  <c:v>-63225.475586078945</c:v>
                </c:pt>
                <c:pt idx="122">
                  <c:v>-87053.486906046513</c:v>
                </c:pt>
                <c:pt idx="123">
                  <c:v>-31990.935317382682</c:v>
                </c:pt>
                <c:pt idx="124">
                  <c:v>-99150.120792217902</c:v>
                </c:pt>
                <c:pt idx="125">
                  <c:v>-66724.693398574484</c:v>
                </c:pt>
                <c:pt idx="126">
                  <c:v>14392.610781797557</c:v>
                </c:pt>
                <c:pt idx="127">
                  <c:v>-173283.56547360134</c:v>
                </c:pt>
                <c:pt idx="128">
                  <c:v>79246.306712137361</c:v>
                </c:pt>
                <c:pt idx="129">
                  <c:v>14499.962831729572</c:v>
                </c:pt>
                <c:pt idx="130">
                  <c:v>-10578.3108580439</c:v>
                </c:pt>
                <c:pt idx="131">
                  <c:v>14083.158795067517</c:v>
                </c:pt>
                <c:pt idx="132">
                  <c:v>-28517.346631416236</c:v>
                </c:pt>
                <c:pt idx="133">
                  <c:v>209061.16544860974</c:v>
                </c:pt>
                <c:pt idx="134">
                  <c:v>49024.58735876967</c:v>
                </c:pt>
                <c:pt idx="135">
                  <c:v>-25023.300164880755</c:v>
                </c:pt>
                <c:pt idx="136">
                  <c:v>1751.5391541034332</c:v>
                </c:pt>
                <c:pt idx="137">
                  <c:v>-15709.871816924366</c:v>
                </c:pt>
                <c:pt idx="138">
                  <c:v>-111019.6415979492</c:v>
                </c:pt>
                <c:pt idx="139">
                  <c:v>-23543.592956237495</c:v>
                </c:pt>
                <c:pt idx="140">
                  <c:v>77583.292813797947</c:v>
                </c:pt>
                <c:pt idx="141">
                  <c:v>-70658.531126168091</c:v>
                </c:pt>
                <c:pt idx="142">
                  <c:v>-9423.6388919321471</c:v>
                </c:pt>
                <c:pt idx="143">
                  <c:v>9845.8366684380453</c:v>
                </c:pt>
                <c:pt idx="144">
                  <c:v>-83273.573375242879</c:v>
                </c:pt>
                <c:pt idx="145">
                  <c:v>-81691.389934758132</c:v>
                </c:pt>
                <c:pt idx="146">
                  <c:v>29103.836650236743</c:v>
                </c:pt>
                <c:pt idx="147">
                  <c:v>-85775.147059444513</c:v>
                </c:pt>
                <c:pt idx="148">
                  <c:v>-30514.834970066266</c:v>
                </c:pt>
                <c:pt idx="149">
                  <c:v>-14900.20629623218</c:v>
                </c:pt>
                <c:pt idx="150">
                  <c:v>29858.44247081723</c:v>
                </c:pt>
                <c:pt idx="151">
                  <c:v>56183.665356755053</c:v>
                </c:pt>
                <c:pt idx="152">
                  <c:v>45.530364442238351</c:v>
                </c:pt>
                <c:pt idx="153">
                  <c:v>-150689.8899012091</c:v>
                </c:pt>
                <c:pt idx="154">
                  <c:v>-14987.215650430066</c:v>
                </c:pt>
                <c:pt idx="155">
                  <c:v>-20434.26686534693</c:v>
                </c:pt>
                <c:pt idx="156">
                  <c:v>40208.3478667257</c:v>
                </c:pt>
                <c:pt idx="157">
                  <c:v>-61729.186990239221</c:v>
                </c:pt>
                <c:pt idx="158">
                  <c:v>-117581.64586859365</c:v>
                </c:pt>
                <c:pt idx="159">
                  <c:v>-77618.615609386354</c:v>
                </c:pt>
                <c:pt idx="160">
                  <c:v>-7951.5559262085008</c:v>
                </c:pt>
                <c:pt idx="161">
                  <c:v>-49090.085028908274</c:v>
                </c:pt>
                <c:pt idx="162">
                  <c:v>67086.288570981938</c:v>
                </c:pt>
                <c:pt idx="163">
                  <c:v>29276.150969060836</c:v>
                </c:pt>
                <c:pt idx="164">
                  <c:v>33526.617856213445</c:v>
                </c:pt>
                <c:pt idx="165">
                  <c:v>-20855.839654145471</c:v>
                </c:pt>
                <c:pt idx="166">
                  <c:v>-152535.19342464377</c:v>
                </c:pt>
                <c:pt idx="167">
                  <c:v>-99832.611911702203</c:v>
                </c:pt>
                <c:pt idx="168">
                  <c:v>-24235.733741697972</c:v>
                </c:pt>
                <c:pt idx="169">
                  <c:v>-38375.631871700782</c:v>
                </c:pt>
                <c:pt idx="170">
                  <c:v>-94135.904479065503</c:v>
                </c:pt>
                <c:pt idx="171">
                  <c:v>-13313.683480328007</c:v>
                </c:pt>
                <c:pt idx="172">
                  <c:v>-72219.684168395819</c:v>
                </c:pt>
                <c:pt idx="173">
                  <c:v>147779.71703658046</c:v>
                </c:pt>
                <c:pt idx="174">
                  <c:v>80833.506044276524</c:v>
                </c:pt>
                <c:pt idx="175">
                  <c:v>121918.58389285509</c:v>
                </c:pt>
                <c:pt idx="176">
                  <c:v>-43171.045580110105</c:v>
                </c:pt>
                <c:pt idx="177">
                  <c:v>-129996.47523915686</c:v>
                </c:pt>
                <c:pt idx="178">
                  <c:v>-60215.324379506346</c:v>
                </c:pt>
                <c:pt idx="179">
                  <c:v>12280.666376692592</c:v>
                </c:pt>
                <c:pt idx="180">
                  <c:v>5168.2849721484818</c:v>
                </c:pt>
                <c:pt idx="181">
                  <c:v>-110584.36172703508</c:v>
                </c:pt>
                <c:pt idx="182">
                  <c:v>28649.142172913766</c:v>
                </c:pt>
                <c:pt idx="183">
                  <c:v>-114845.78522522666</c:v>
                </c:pt>
                <c:pt idx="184">
                  <c:v>-52240.585757668392</c:v>
                </c:pt>
                <c:pt idx="185">
                  <c:v>69721.631620007101</c:v>
                </c:pt>
                <c:pt idx="186">
                  <c:v>-55851.300061297195</c:v>
                </c:pt>
                <c:pt idx="187">
                  <c:v>-90482.109079552814</c:v>
                </c:pt>
                <c:pt idx="188">
                  <c:v>-198771.75258263026</c:v>
                </c:pt>
                <c:pt idx="189">
                  <c:v>-138070.41308184562</c:v>
                </c:pt>
                <c:pt idx="190">
                  <c:v>-249687.77410782257</c:v>
                </c:pt>
                <c:pt idx="191">
                  <c:v>-68021.916484953836</c:v>
                </c:pt>
                <c:pt idx="192">
                  <c:v>-52503.108423003461</c:v>
                </c:pt>
                <c:pt idx="193">
                  <c:v>-35935.941796856117</c:v>
                </c:pt>
                <c:pt idx="194">
                  <c:v>94225.30140404636</c:v>
                </c:pt>
                <c:pt idx="195">
                  <c:v>-114966.06331528584</c:v>
                </c:pt>
                <c:pt idx="196">
                  <c:v>-92858.754904987058</c:v>
                </c:pt>
                <c:pt idx="197">
                  <c:v>38492.649074177025</c:v>
                </c:pt>
                <c:pt idx="198">
                  <c:v>-95067.744299697224</c:v>
                </c:pt>
                <c:pt idx="199">
                  <c:v>-163547.59218267107</c:v>
                </c:pt>
                <c:pt idx="200">
                  <c:v>-28659.050854671252</c:v>
                </c:pt>
                <c:pt idx="201">
                  <c:v>-19796.913560620684</c:v>
                </c:pt>
                <c:pt idx="202">
                  <c:v>-11887.973790790827</c:v>
                </c:pt>
                <c:pt idx="203">
                  <c:v>-81842.874701170076</c:v>
                </c:pt>
                <c:pt idx="204">
                  <c:v>23549.469359548879</c:v>
                </c:pt>
                <c:pt idx="205">
                  <c:v>23549.469359548879</c:v>
                </c:pt>
                <c:pt idx="206">
                  <c:v>-336822.98386731977</c:v>
                </c:pt>
                <c:pt idx="207">
                  <c:v>36861.345105108863</c:v>
                </c:pt>
                <c:pt idx="208">
                  <c:v>-17996.743938785337</c:v>
                </c:pt>
                <c:pt idx="209">
                  <c:v>96202.517827052332</c:v>
                </c:pt>
                <c:pt idx="210">
                  <c:v>-22585.693985252525</c:v>
                </c:pt>
                <c:pt idx="211">
                  <c:v>30999.99011129397</c:v>
                </c:pt>
                <c:pt idx="212">
                  <c:v>-108057.69025705627</c:v>
                </c:pt>
                <c:pt idx="213">
                  <c:v>-99047.224709433969</c:v>
                </c:pt>
                <c:pt idx="214">
                  <c:v>-20567.939946174272</c:v>
                </c:pt>
                <c:pt idx="215">
                  <c:v>33289.545141125564</c:v>
                </c:pt>
                <c:pt idx="216">
                  <c:v>-112047.19641796401</c:v>
                </c:pt>
                <c:pt idx="217">
                  <c:v>32884.843795614666</c:v>
                </c:pt>
                <c:pt idx="218">
                  <c:v>114039.48760680028</c:v>
                </c:pt>
                <c:pt idx="219">
                  <c:v>-12525.644661410246</c:v>
                </c:pt>
                <c:pt idx="220">
                  <c:v>-106144.54443611042</c:v>
                </c:pt>
                <c:pt idx="221">
                  <c:v>-37650.717592302652</c:v>
                </c:pt>
                <c:pt idx="222">
                  <c:v>-79323.045463156246</c:v>
                </c:pt>
                <c:pt idx="223">
                  <c:v>-1323.4631213918328</c:v>
                </c:pt>
                <c:pt idx="224">
                  <c:v>-107385.60988966783</c:v>
                </c:pt>
                <c:pt idx="225">
                  <c:v>-41149.558882051962</c:v>
                </c:pt>
                <c:pt idx="226">
                  <c:v>-4048.4893380627036</c:v>
                </c:pt>
                <c:pt idx="227">
                  <c:v>382.48451523753465</c:v>
                </c:pt>
                <c:pt idx="228">
                  <c:v>-1146.859573247144</c:v>
                </c:pt>
                <c:pt idx="229">
                  <c:v>-40476.048548583494</c:v>
                </c:pt>
                <c:pt idx="230">
                  <c:v>68268.220839819114</c:v>
                </c:pt>
                <c:pt idx="231">
                  <c:v>-136542.31920429389</c:v>
                </c:pt>
                <c:pt idx="232">
                  <c:v>186402.20478490484</c:v>
                </c:pt>
                <c:pt idx="233">
                  <c:v>-22905.68279625522</c:v>
                </c:pt>
                <c:pt idx="234">
                  <c:v>65984.779003977077</c:v>
                </c:pt>
                <c:pt idx="235">
                  <c:v>-817.52261713508051</c:v>
                </c:pt>
                <c:pt idx="236">
                  <c:v>-76980.161769295752</c:v>
                </c:pt>
                <c:pt idx="237">
                  <c:v>46963.19307787047</c:v>
                </c:pt>
                <c:pt idx="238">
                  <c:v>18827.54281291482</c:v>
                </c:pt>
                <c:pt idx="239">
                  <c:v>45553.460305477347</c:v>
                </c:pt>
                <c:pt idx="240">
                  <c:v>-23355.035515700583</c:v>
                </c:pt>
                <c:pt idx="241">
                  <c:v>-47452.018358997011</c:v>
                </c:pt>
                <c:pt idx="242">
                  <c:v>39762.562602482503</c:v>
                </c:pt>
                <c:pt idx="243">
                  <c:v>-69262.508100165403</c:v>
                </c:pt>
                <c:pt idx="244">
                  <c:v>115323.94764593127</c:v>
                </c:pt>
                <c:pt idx="245">
                  <c:v>131427.94181457523</c:v>
                </c:pt>
                <c:pt idx="246">
                  <c:v>-181196.32664133282</c:v>
                </c:pt>
                <c:pt idx="247">
                  <c:v>-7478.7782597817713</c:v>
                </c:pt>
                <c:pt idx="248">
                  <c:v>30432.956750571844</c:v>
                </c:pt>
                <c:pt idx="249">
                  <c:v>113209.96109607903</c:v>
                </c:pt>
                <c:pt idx="250">
                  <c:v>1379.2400864016963</c:v>
                </c:pt>
                <c:pt idx="251">
                  <c:v>-32000.87570394564</c:v>
                </c:pt>
                <c:pt idx="252">
                  <c:v>-7914.1355631352635</c:v>
                </c:pt>
                <c:pt idx="253">
                  <c:v>46349.374932994833</c:v>
                </c:pt>
                <c:pt idx="254">
                  <c:v>-20482.7179751902</c:v>
                </c:pt>
                <c:pt idx="255">
                  <c:v>-37792.058982098242</c:v>
                </c:pt>
                <c:pt idx="256">
                  <c:v>192745.36117346247</c:v>
                </c:pt>
                <c:pt idx="257">
                  <c:v>97933.015591762785</c:v>
                </c:pt>
                <c:pt idx="258">
                  <c:v>-9411.731536534382</c:v>
                </c:pt>
                <c:pt idx="259">
                  <c:v>-95780.111604340374</c:v>
                </c:pt>
                <c:pt idx="260">
                  <c:v>-30780.111604340374</c:v>
                </c:pt>
                <c:pt idx="261">
                  <c:v>13402.889555263333</c:v>
                </c:pt>
                <c:pt idx="262">
                  <c:v>-66942.24219994247</c:v>
                </c:pt>
                <c:pt idx="263">
                  <c:v>-34356.733766962774</c:v>
                </c:pt>
                <c:pt idx="264">
                  <c:v>-13250.565276885289</c:v>
                </c:pt>
                <c:pt idx="265">
                  <c:v>-104068.97771936841</c:v>
                </c:pt>
                <c:pt idx="266">
                  <c:v>36750.562818206148</c:v>
                </c:pt>
                <c:pt idx="267">
                  <c:v>-60821.742057365249</c:v>
                </c:pt>
                <c:pt idx="268">
                  <c:v>-41041.932837446802</c:v>
                </c:pt>
                <c:pt idx="269">
                  <c:v>22220.551577909238</c:v>
                </c:pt>
                <c:pt idx="270">
                  <c:v>19478.663447375235</c:v>
                </c:pt>
                <c:pt idx="271">
                  <c:v>-85347.098838233447</c:v>
                </c:pt>
                <c:pt idx="272">
                  <c:v>-32594.34499885299</c:v>
                </c:pt>
                <c:pt idx="273">
                  <c:v>-54773.929100333713</c:v>
                </c:pt>
                <c:pt idx="274">
                  <c:v>-45238.172897822573</c:v>
                </c:pt>
                <c:pt idx="275">
                  <c:v>93918.605469224858</c:v>
                </c:pt>
                <c:pt idx="276">
                  <c:v>-97590.441479008354</c:v>
                </c:pt>
                <c:pt idx="277">
                  <c:v>-40898.896944828506</c:v>
                </c:pt>
                <c:pt idx="278">
                  <c:v>-72677.572974728188</c:v>
                </c:pt>
                <c:pt idx="279">
                  <c:v>145039.55310176499</c:v>
                </c:pt>
                <c:pt idx="280">
                  <c:v>-16645.346990512451</c:v>
                </c:pt>
                <c:pt idx="281">
                  <c:v>-95537.590423915593</c:v>
                </c:pt>
                <c:pt idx="282">
                  <c:v>55213.54082808533</c:v>
                </c:pt>
                <c:pt idx="283">
                  <c:v>649673.89937705698</c:v>
                </c:pt>
                <c:pt idx="284">
                  <c:v>-60956.30378273339</c:v>
                </c:pt>
                <c:pt idx="285">
                  <c:v>-187082.08386148553</c:v>
                </c:pt>
                <c:pt idx="286">
                  <c:v>21713.10629334976</c:v>
                </c:pt>
                <c:pt idx="287">
                  <c:v>264968.12587467988</c:v>
                </c:pt>
                <c:pt idx="288">
                  <c:v>21405.024236660145</c:v>
                </c:pt>
                <c:pt idx="289">
                  <c:v>-40655.086786462867</c:v>
                </c:pt>
                <c:pt idx="290">
                  <c:v>185318.37781061628</c:v>
                </c:pt>
                <c:pt idx="291">
                  <c:v>-251223.32929874724</c:v>
                </c:pt>
                <c:pt idx="292">
                  <c:v>-151062.47614738625</c:v>
                </c:pt>
                <c:pt idx="293">
                  <c:v>27306.52716222615</c:v>
                </c:pt>
                <c:pt idx="294">
                  <c:v>338088.45646055951</c:v>
                </c:pt>
                <c:pt idx="295">
                  <c:v>29593.945498501358</c:v>
                </c:pt>
                <c:pt idx="296">
                  <c:v>585230.14088832145</c:v>
                </c:pt>
                <c:pt idx="297">
                  <c:v>563318.02317573968</c:v>
                </c:pt>
                <c:pt idx="298">
                  <c:v>-125384.45231777488</c:v>
                </c:pt>
                <c:pt idx="299">
                  <c:v>-62230.589729031199</c:v>
                </c:pt>
                <c:pt idx="300">
                  <c:v>-126285.17304320773</c:v>
                </c:pt>
                <c:pt idx="301">
                  <c:v>-112496.70204791042</c:v>
                </c:pt>
                <c:pt idx="302">
                  <c:v>36598.152573566302</c:v>
                </c:pt>
                <c:pt idx="303">
                  <c:v>128592.78705247206</c:v>
                </c:pt>
                <c:pt idx="304">
                  <c:v>-54017.230212017545</c:v>
                </c:pt>
                <c:pt idx="305">
                  <c:v>-169091.62851964257</c:v>
                </c:pt>
                <c:pt idx="306">
                  <c:v>170598.32265721681</c:v>
                </c:pt>
                <c:pt idx="307">
                  <c:v>137202.80821308889</c:v>
                </c:pt>
                <c:pt idx="308">
                  <c:v>-63276.416894912254</c:v>
                </c:pt>
                <c:pt idx="309">
                  <c:v>-141221.15931571508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5A-4E1C-AB86-E7AA34403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09672"/>
        <c:axId val="567104096"/>
      </c:scatterChart>
      <c:valAx>
        <c:axId val="567109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104096"/>
        <c:crosses val="autoZero"/>
        <c:crossBetween val="midCat"/>
      </c:valAx>
      <c:valAx>
        <c:axId val="56710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109672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LOT SIZE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Log!$C$2:$C$311</c:f>
              <c:numCache>
                <c:formatCode>General</c:formatCode>
                <c:ptCount val="310"/>
                <c:pt idx="0">
                  <c:v>1655</c:v>
                </c:pt>
                <c:pt idx="1">
                  <c:v>2614</c:v>
                </c:pt>
                <c:pt idx="2">
                  <c:v>2614</c:v>
                </c:pt>
                <c:pt idx="3">
                  <c:v>3006</c:v>
                </c:pt>
                <c:pt idx="4">
                  <c:v>3049</c:v>
                </c:pt>
                <c:pt idx="5">
                  <c:v>3093</c:v>
                </c:pt>
                <c:pt idx="6">
                  <c:v>3136</c:v>
                </c:pt>
                <c:pt idx="7">
                  <c:v>3136</c:v>
                </c:pt>
                <c:pt idx="8">
                  <c:v>3311</c:v>
                </c:pt>
                <c:pt idx="9">
                  <c:v>3354</c:v>
                </c:pt>
                <c:pt idx="10">
                  <c:v>3485</c:v>
                </c:pt>
                <c:pt idx="11">
                  <c:v>3615</c:v>
                </c:pt>
                <c:pt idx="12">
                  <c:v>3920</c:v>
                </c:pt>
                <c:pt idx="13">
                  <c:v>4008</c:v>
                </c:pt>
                <c:pt idx="14">
                  <c:v>4095</c:v>
                </c:pt>
                <c:pt idx="15">
                  <c:v>4835</c:v>
                </c:pt>
                <c:pt idx="16">
                  <c:v>4835</c:v>
                </c:pt>
                <c:pt idx="17">
                  <c:v>4879</c:v>
                </c:pt>
                <c:pt idx="18">
                  <c:v>4966</c:v>
                </c:pt>
                <c:pt idx="19">
                  <c:v>5009</c:v>
                </c:pt>
                <c:pt idx="20">
                  <c:v>5009</c:v>
                </c:pt>
                <c:pt idx="21">
                  <c:v>5009</c:v>
                </c:pt>
                <c:pt idx="22">
                  <c:v>5053</c:v>
                </c:pt>
                <c:pt idx="23">
                  <c:v>5184</c:v>
                </c:pt>
                <c:pt idx="24">
                  <c:v>5227</c:v>
                </c:pt>
                <c:pt idx="25">
                  <c:v>5271</c:v>
                </c:pt>
                <c:pt idx="26">
                  <c:v>5271</c:v>
                </c:pt>
                <c:pt idx="27">
                  <c:v>5314</c:v>
                </c:pt>
                <c:pt idx="28">
                  <c:v>5401</c:v>
                </c:pt>
                <c:pt idx="29">
                  <c:v>5401</c:v>
                </c:pt>
                <c:pt idx="30">
                  <c:v>5445</c:v>
                </c:pt>
                <c:pt idx="31">
                  <c:v>5445</c:v>
                </c:pt>
                <c:pt idx="32">
                  <c:v>5663</c:v>
                </c:pt>
                <c:pt idx="33">
                  <c:v>5663</c:v>
                </c:pt>
                <c:pt idx="34">
                  <c:v>5837</c:v>
                </c:pt>
                <c:pt idx="35">
                  <c:v>5924</c:v>
                </c:pt>
                <c:pt idx="36">
                  <c:v>6011</c:v>
                </c:pt>
                <c:pt idx="37">
                  <c:v>6011</c:v>
                </c:pt>
                <c:pt idx="38">
                  <c:v>6011</c:v>
                </c:pt>
                <c:pt idx="39">
                  <c:v>6011</c:v>
                </c:pt>
                <c:pt idx="40">
                  <c:v>6098</c:v>
                </c:pt>
                <c:pt idx="41">
                  <c:v>6098</c:v>
                </c:pt>
                <c:pt idx="42">
                  <c:v>6142</c:v>
                </c:pt>
                <c:pt idx="43">
                  <c:v>6403</c:v>
                </c:pt>
                <c:pt idx="44">
                  <c:v>6534</c:v>
                </c:pt>
                <c:pt idx="45">
                  <c:v>6534</c:v>
                </c:pt>
                <c:pt idx="46">
                  <c:v>6534</c:v>
                </c:pt>
                <c:pt idx="47">
                  <c:v>6534</c:v>
                </c:pt>
                <c:pt idx="48">
                  <c:v>6578</c:v>
                </c:pt>
                <c:pt idx="49">
                  <c:v>6578</c:v>
                </c:pt>
                <c:pt idx="50">
                  <c:v>6621</c:v>
                </c:pt>
                <c:pt idx="51">
                  <c:v>6621</c:v>
                </c:pt>
                <c:pt idx="52">
                  <c:v>6621</c:v>
                </c:pt>
                <c:pt idx="53">
                  <c:v>6752</c:v>
                </c:pt>
                <c:pt idx="54">
                  <c:v>6752</c:v>
                </c:pt>
                <c:pt idx="55">
                  <c:v>6752</c:v>
                </c:pt>
                <c:pt idx="56">
                  <c:v>6752</c:v>
                </c:pt>
                <c:pt idx="57">
                  <c:v>6752</c:v>
                </c:pt>
                <c:pt idx="58">
                  <c:v>6882</c:v>
                </c:pt>
                <c:pt idx="59">
                  <c:v>6882</c:v>
                </c:pt>
                <c:pt idx="60">
                  <c:v>6970</c:v>
                </c:pt>
                <c:pt idx="61">
                  <c:v>6970</c:v>
                </c:pt>
                <c:pt idx="62">
                  <c:v>6970</c:v>
                </c:pt>
                <c:pt idx="63">
                  <c:v>6970</c:v>
                </c:pt>
                <c:pt idx="64">
                  <c:v>7100</c:v>
                </c:pt>
                <c:pt idx="65">
                  <c:v>7144</c:v>
                </c:pt>
                <c:pt idx="66">
                  <c:v>7187</c:v>
                </c:pt>
                <c:pt idx="67">
                  <c:v>7187</c:v>
                </c:pt>
                <c:pt idx="68">
                  <c:v>7231</c:v>
                </c:pt>
                <c:pt idx="69">
                  <c:v>7318</c:v>
                </c:pt>
                <c:pt idx="70">
                  <c:v>7362</c:v>
                </c:pt>
                <c:pt idx="71">
                  <c:v>7405</c:v>
                </c:pt>
                <c:pt idx="72">
                  <c:v>7405</c:v>
                </c:pt>
                <c:pt idx="73">
                  <c:v>7405</c:v>
                </c:pt>
                <c:pt idx="74">
                  <c:v>7405</c:v>
                </c:pt>
                <c:pt idx="75">
                  <c:v>7405</c:v>
                </c:pt>
                <c:pt idx="76">
                  <c:v>7492</c:v>
                </c:pt>
                <c:pt idx="77">
                  <c:v>7492</c:v>
                </c:pt>
                <c:pt idx="78">
                  <c:v>7492</c:v>
                </c:pt>
                <c:pt idx="79">
                  <c:v>7492</c:v>
                </c:pt>
                <c:pt idx="80">
                  <c:v>7492</c:v>
                </c:pt>
                <c:pt idx="81">
                  <c:v>7623</c:v>
                </c:pt>
                <c:pt idx="82">
                  <c:v>7710</c:v>
                </c:pt>
                <c:pt idx="83">
                  <c:v>7841</c:v>
                </c:pt>
                <c:pt idx="84">
                  <c:v>7841</c:v>
                </c:pt>
                <c:pt idx="85">
                  <c:v>7841</c:v>
                </c:pt>
                <c:pt idx="86">
                  <c:v>7841</c:v>
                </c:pt>
                <c:pt idx="87">
                  <c:v>8059</c:v>
                </c:pt>
                <c:pt idx="88">
                  <c:v>8102</c:v>
                </c:pt>
                <c:pt idx="89">
                  <c:v>8146</c:v>
                </c:pt>
                <c:pt idx="90">
                  <c:v>8233</c:v>
                </c:pt>
                <c:pt idx="91">
                  <c:v>8276</c:v>
                </c:pt>
                <c:pt idx="92">
                  <c:v>8276</c:v>
                </c:pt>
                <c:pt idx="93">
                  <c:v>8494</c:v>
                </c:pt>
                <c:pt idx="94">
                  <c:v>8712</c:v>
                </c:pt>
                <c:pt idx="95">
                  <c:v>8843</c:v>
                </c:pt>
                <c:pt idx="96">
                  <c:v>8843</c:v>
                </c:pt>
                <c:pt idx="97">
                  <c:v>8843</c:v>
                </c:pt>
                <c:pt idx="98">
                  <c:v>9017</c:v>
                </c:pt>
                <c:pt idx="99">
                  <c:v>9148</c:v>
                </c:pt>
                <c:pt idx="100">
                  <c:v>9148</c:v>
                </c:pt>
                <c:pt idx="101">
                  <c:v>9148</c:v>
                </c:pt>
                <c:pt idx="102">
                  <c:v>9148</c:v>
                </c:pt>
                <c:pt idx="103">
                  <c:v>9148</c:v>
                </c:pt>
                <c:pt idx="104">
                  <c:v>9148</c:v>
                </c:pt>
                <c:pt idx="105">
                  <c:v>9148</c:v>
                </c:pt>
                <c:pt idx="106">
                  <c:v>9191</c:v>
                </c:pt>
                <c:pt idx="107">
                  <c:v>9365</c:v>
                </c:pt>
                <c:pt idx="108">
                  <c:v>9583</c:v>
                </c:pt>
                <c:pt idx="109">
                  <c:v>9583</c:v>
                </c:pt>
                <c:pt idx="110">
                  <c:v>9627</c:v>
                </c:pt>
                <c:pt idx="111">
                  <c:v>9670</c:v>
                </c:pt>
                <c:pt idx="112">
                  <c:v>9714</c:v>
                </c:pt>
                <c:pt idx="113">
                  <c:v>9714</c:v>
                </c:pt>
                <c:pt idx="114">
                  <c:v>9757</c:v>
                </c:pt>
                <c:pt idx="115">
                  <c:v>10019</c:v>
                </c:pt>
                <c:pt idx="116">
                  <c:v>10019</c:v>
                </c:pt>
                <c:pt idx="117">
                  <c:v>10019</c:v>
                </c:pt>
                <c:pt idx="118">
                  <c:v>10019</c:v>
                </c:pt>
                <c:pt idx="119">
                  <c:v>10019</c:v>
                </c:pt>
                <c:pt idx="120">
                  <c:v>10019</c:v>
                </c:pt>
                <c:pt idx="121">
                  <c:v>10019</c:v>
                </c:pt>
                <c:pt idx="122">
                  <c:v>10019</c:v>
                </c:pt>
                <c:pt idx="123">
                  <c:v>10149</c:v>
                </c:pt>
                <c:pt idx="124">
                  <c:v>10411</c:v>
                </c:pt>
                <c:pt idx="125">
                  <c:v>10454</c:v>
                </c:pt>
                <c:pt idx="126">
                  <c:v>10454</c:v>
                </c:pt>
                <c:pt idx="127">
                  <c:v>10454</c:v>
                </c:pt>
                <c:pt idx="128">
                  <c:v>10542</c:v>
                </c:pt>
                <c:pt idx="129">
                  <c:v>10629</c:v>
                </c:pt>
                <c:pt idx="130">
                  <c:v>10629</c:v>
                </c:pt>
                <c:pt idx="131">
                  <c:v>10716</c:v>
                </c:pt>
                <c:pt idx="132">
                  <c:v>10759</c:v>
                </c:pt>
                <c:pt idx="133">
                  <c:v>10803</c:v>
                </c:pt>
                <c:pt idx="134">
                  <c:v>10890</c:v>
                </c:pt>
                <c:pt idx="135">
                  <c:v>10890</c:v>
                </c:pt>
                <c:pt idx="136">
                  <c:v>10890</c:v>
                </c:pt>
                <c:pt idx="137">
                  <c:v>10890</c:v>
                </c:pt>
                <c:pt idx="138">
                  <c:v>10890</c:v>
                </c:pt>
                <c:pt idx="139">
                  <c:v>11195</c:v>
                </c:pt>
                <c:pt idx="140">
                  <c:v>11238</c:v>
                </c:pt>
                <c:pt idx="141">
                  <c:v>11238</c:v>
                </c:pt>
                <c:pt idx="142">
                  <c:v>11282</c:v>
                </c:pt>
                <c:pt idx="143">
                  <c:v>11326</c:v>
                </c:pt>
                <c:pt idx="144">
                  <c:v>11326</c:v>
                </c:pt>
                <c:pt idx="145">
                  <c:v>11326</c:v>
                </c:pt>
                <c:pt idx="146">
                  <c:v>11413</c:v>
                </c:pt>
                <c:pt idx="147">
                  <c:v>11413</c:v>
                </c:pt>
                <c:pt idx="148">
                  <c:v>11456</c:v>
                </c:pt>
                <c:pt idx="149">
                  <c:v>11761</c:v>
                </c:pt>
                <c:pt idx="150">
                  <c:v>12110</c:v>
                </c:pt>
                <c:pt idx="151">
                  <c:v>12110</c:v>
                </c:pt>
                <c:pt idx="152">
                  <c:v>12197</c:v>
                </c:pt>
                <c:pt idx="153">
                  <c:v>12197</c:v>
                </c:pt>
                <c:pt idx="154">
                  <c:v>12197</c:v>
                </c:pt>
                <c:pt idx="155">
                  <c:v>12197</c:v>
                </c:pt>
                <c:pt idx="156">
                  <c:v>12415</c:v>
                </c:pt>
                <c:pt idx="157">
                  <c:v>12502</c:v>
                </c:pt>
                <c:pt idx="158">
                  <c:v>12502</c:v>
                </c:pt>
                <c:pt idx="159">
                  <c:v>12545</c:v>
                </c:pt>
                <c:pt idx="160">
                  <c:v>12632</c:v>
                </c:pt>
                <c:pt idx="161">
                  <c:v>12632</c:v>
                </c:pt>
                <c:pt idx="162">
                  <c:v>12632</c:v>
                </c:pt>
                <c:pt idx="163">
                  <c:v>12763</c:v>
                </c:pt>
                <c:pt idx="164">
                  <c:v>12894</c:v>
                </c:pt>
                <c:pt idx="165">
                  <c:v>12981</c:v>
                </c:pt>
                <c:pt idx="166">
                  <c:v>13024</c:v>
                </c:pt>
                <c:pt idx="167">
                  <c:v>13068</c:v>
                </c:pt>
                <c:pt idx="168">
                  <c:v>13068</c:v>
                </c:pt>
                <c:pt idx="169">
                  <c:v>13112</c:v>
                </c:pt>
                <c:pt idx="170">
                  <c:v>13112</c:v>
                </c:pt>
                <c:pt idx="171">
                  <c:v>13155</c:v>
                </c:pt>
                <c:pt idx="172">
                  <c:v>13199</c:v>
                </c:pt>
                <c:pt idx="173">
                  <c:v>13329</c:v>
                </c:pt>
                <c:pt idx="174">
                  <c:v>13504</c:v>
                </c:pt>
                <c:pt idx="175">
                  <c:v>13504</c:v>
                </c:pt>
                <c:pt idx="176">
                  <c:v>13504</c:v>
                </c:pt>
                <c:pt idx="177">
                  <c:v>13504</c:v>
                </c:pt>
                <c:pt idx="178">
                  <c:v>13547</c:v>
                </c:pt>
                <c:pt idx="179">
                  <c:v>13678</c:v>
                </c:pt>
                <c:pt idx="180">
                  <c:v>13939</c:v>
                </c:pt>
                <c:pt idx="181">
                  <c:v>13939</c:v>
                </c:pt>
                <c:pt idx="182">
                  <c:v>13939</c:v>
                </c:pt>
                <c:pt idx="183">
                  <c:v>13939</c:v>
                </c:pt>
                <c:pt idx="184">
                  <c:v>13983</c:v>
                </c:pt>
                <c:pt idx="185">
                  <c:v>14375</c:v>
                </c:pt>
                <c:pt idx="186">
                  <c:v>14375</c:v>
                </c:pt>
                <c:pt idx="187">
                  <c:v>14375</c:v>
                </c:pt>
                <c:pt idx="188">
                  <c:v>14375</c:v>
                </c:pt>
                <c:pt idx="189">
                  <c:v>14375</c:v>
                </c:pt>
                <c:pt idx="190">
                  <c:v>14375</c:v>
                </c:pt>
                <c:pt idx="191">
                  <c:v>14462</c:v>
                </c:pt>
                <c:pt idx="192">
                  <c:v>14593</c:v>
                </c:pt>
                <c:pt idx="193">
                  <c:v>14810</c:v>
                </c:pt>
                <c:pt idx="194">
                  <c:v>14810</c:v>
                </c:pt>
                <c:pt idx="195">
                  <c:v>14985</c:v>
                </c:pt>
                <c:pt idx="196">
                  <c:v>15028</c:v>
                </c:pt>
                <c:pt idx="197">
                  <c:v>15246</c:v>
                </c:pt>
                <c:pt idx="198">
                  <c:v>15246</c:v>
                </c:pt>
                <c:pt idx="199">
                  <c:v>15246</c:v>
                </c:pt>
                <c:pt idx="200">
                  <c:v>15507</c:v>
                </c:pt>
                <c:pt idx="201">
                  <c:v>15682</c:v>
                </c:pt>
                <c:pt idx="202">
                  <c:v>15682</c:v>
                </c:pt>
                <c:pt idx="203">
                  <c:v>15682</c:v>
                </c:pt>
                <c:pt idx="204">
                  <c:v>15682</c:v>
                </c:pt>
                <c:pt idx="205">
                  <c:v>15682</c:v>
                </c:pt>
                <c:pt idx="206">
                  <c:v>15725</c:v>
                </c:pt>
                <c:pt idx="207">
                  <c:v>15987</c:v>
                </c:pt>
                <c:pt idx="208">
                  <c:v>16074</c:v>
                </c:pt>
                <c:pt idx="209">
                  <c:v>16117</c:v>
                </c:pt>
                <c:pt idx="210">
                  <c:v>16117</c:v>
                </c:pt>
                <c:pt idx="211">
                  <c:v>16117</c:v>
                </c:pt>
                <c:pt idx="212">
                  <c:v>16117</c:v>
                </c:pt>
                <c:pt idx="213">
                  <c:v>16335</c:v>
                </c:pt>
                <c:pt idx="214">
                  <c:v>16553</c:v>
                </c:pt>
                <c:pt idx="215">
                  <c:v>16553</c:v>
                </c:pt>
                <c:pt idx="216">
                  <c:v>16553</c:v>
                </c:pt>
                <c:pt idx="217">
                  <c:v>16553</c:v>
                </c:pt>
                <c:pt idx="218">
                  <c:v>16553</c:v>
                </c:pt>
                <c:pt idx="219">
                  <c:v>16683</c:v>
                </c:pt>
                <c:pt idx="220">
                  <c:v>16814</c:v>
                </c:pt>
                <c:pt idx="221">
                  <c:v>16814</c:v>
                </c:pt>
                <c:pt idx="222">
                  <c:v>16858</c:v>
                </c:pt>
                <c:pt idx="223">
                  <c:v>16988</c:v>
                </c:pt>
                <c:pt idx="224">
                  <c:v>16988</c:v>
                </c:pt>
                <c:pt idx="225">
                  <c:v>16988</c:v>
                </c:pt>
                <c:pt idx="226">
                  <c:v>17032</c:v>
                </c:pt>
                <c:pt idx="227">
                  <c:v>17250</c:v>
                </c:pt>
                <c:pt idx="228">
                  <c:v>17380</c:v>
                </c:pt>
                <c:pt idx="229">
                  <c:v>17424</c:v>
                </c:pt>
                <c:pt idx="230">
                  <c:v>17424</c:v>
                </c:pt>
                <c:pt idx="231">
                  <c:v>17424</c:v>
                </c:pt>
                <c:pt idx="232">
                  <c:v>17424</c:v>
                </c:pt>
                <c:pt idx="233">
                  <c:v>17860</c:v>
                </c:pt>
                <c:pt idx="234">
                  <c:v>17860</c:v>
                </c:pt>
                <c:pt idx="235">
                  <c:v>17903</c:v>
                </c:pt>
                <c:pt idx="236">
                  <c:v>18295</c:v>
                </c:pt>
                <c:pt idx="237">
                  <c:v>18295</c:v>
                </c:pt>
                <c:pt idx="238">
                  <c:v>18295</c:v>
                </c:pt>
                <c:pt idx="239">
                  <c:v>18731</c:v>
                </c:pt>
                <c:pt idx="240">
                  <c:v>19166</c:v>
                </c:pt>
                <c:pt idx="241">
                  <c:v>19166</c:v>
                </c:pt>
                <c:pt idx="242">
                  <c:v>19166</c:v>
                </c:pt>
                <c:pt idx="243">
                  <c:v>19602</c:v>
                </c:pt>
                <c:pt idx="244">
                  <c:v>19602</c:v>
                </c:pt>
                <c:pt idx="245">
                  <c:v>19602</c:v>
                </c:pt>
                <c:pt idx="246">
                  <c:v>19602</c:v>
                </c:pt>
                <c:pt idx="247">
                  <c:v>19863</c:v>
                </c:pt>
                <c:pt idx="248">
                  <c:v>19994</c:v>
                </c:pt>
                <c:pt idx="249">
                  <c:v>20038</c:v>
                </c:pt>
                <c:pt idx="250">
                  <c:v>20038</c:v>
                </c:pt>
                <c:pt idx="251">
                  <c:v>20822</c:v>
                </c:pt>
                <c:pt idx="252">
                  <c:v>21127</c:v>
                </c:pt>
                <c:pt idx="253">
                  <c:v>21301</c:v>
                </c:pt>
                <c:pt idx="254">
                  <c:v>21344</c:v>
                </c:pt>
                <c:pt idx="255">
                  <c:v>21344</c:v>
                </c:pt>
                <c:pt idx="256">
                  <c:v>21519</c:v>
                </c:pt>
                <c:pt idx="257">
                  <c:v>21519</c:v>
                </c:pt>
                <c:pt idx="258">
                  <c:v>21519</c:v>
                </c:pt>
                <c:pt idx="259">
                  <c:v>21519</c:v>
                </c:pt>
                <c:pt idx="260">
                  <c:v>21519</c:v>
                </c:pt>
                <c:pt idx="261">
                  <c:v>21519</c:v>
                </c:pt>
                <c:pt idx="262">
                  <c:v>21780</c:v>
                </c:pt>
                <c:pt idx="263">
                  <c:v>21824</c:v>
                </c:pt>
                <c:pt idx="264">
                  <c:v>22216</c:v>
                </c:pt>
                <c:pt idx="265">
                  <c:v>22216</c:v>
                </c:pt>
                <c:pt idx="266">
                  <c:v>22651</c:v>
                </c:pt>
                <c:pt idx="267">
                  <c:v>22695</c:v>
                </c:pt>
                <c:pt idx="268">
                  <c:v>23522</c:v>
                </c:pt>
                <c:pt idx="269">
                  <c:v>24481</c:v>
                </c:pt>
                <c:pt idx="270">
                  <c:v>24786</c:v>
                </c:pt>
                <c:pt idx="271">
                  <c:v>24829</c:v>
                </c:pt>
                <c:pt idx="272">
                  <c:v>24873</c:v>
                </c:pt>
                <c:pt idx="273">
                  <c:v>26136</c:v>
                </c:pt>
                <c:pt idx="274">
                  <c:v>26572</c:v>
                </c:pt>
                <c:pt idx="275">
                  <c:v>27007</c:v>
                </c:pt>
                <c:pt idx="276">
                  <c:v>27007</c:v>
                </c:pt>
                <c:pt idx="277">
                  <c:v>27878</c:v>
                </c:pt>
                <c:pt idx="278">
                  <c:v>28750</c:v>
                </c:pt>
                <c:pt idx="279">
                  <c:v>28750</c:v>
                </c:pt>
                <c:pt idx="280">
                  <c:v>29185</c:v>
                </c:pt>
                <c:pt idx="281">
                  <c:v>31102</c:v>
                </c:pt>
                <c:pt idx="282">
                  <c:v>31712</c:v>
                </c:pt>
                <c:pt idx="283">
                  <c:v>33236</c:v>
                </c:pt>
                <c:pt idx="284">
                  <c:v>34412</c:v>
                </c:pt>
                <c:pt idx="285">
                  <c:v>34412</c:v>
                </c:pt>
                <c:pt idx="286">
                  <c:v>35719</c:v>
                </c:pt>
                <c:pt idx="287">
                  <c:v>37462</c:v>
                </c:pt>
                <c:pt idx="288">
                  <c:v>40075</c:v>
                </c:pt>
                <c:pt idx="289">
                  <c:v>41992</c:v>
                </c:pt>
                <c:pt idx="290">
                  <c:v>43560</c:v>
                </c:pt>
                <c:pt idx="291">
                  <c:v>43691</c:v>
                </c:pt>
                <c:pt idx="292">
                  <c:v>44867</c:v>
                </c:pt>
                <c:pt idx="293">
                  <c:v>45302</c:v>
                </c:pt>
                <c:pt idx="294">
                  <c:v>46609</c:v>
                </c:pt>
                <c:pt idx="295">
                  <c:v>48787</c:v>
                </c:pt>
                <c:pt idx="296">
                  <c:v>49658</c:v>
                </c:pt>
                <c:pt idx="297">
                  <c:v>52272</c:v>
                </c:pt>
                <c:pt idx="298">
                  <c:v>60113</c:v>
                </c:pt>
                <c:pt idx="299">
                  <c:v>66560</c:v>
                </c:pt>
                <c:pt idx="300">
                  <c:v>66647</c:v>
                </c:pt>
                <c:pt idx="301">
                  <c:v>73181</c:v>
                </c:pt>
                <c:pt idx="302">
                  <c:v>75794</c:v>
                </c:pt>
                <c:pt idx="303">
                  <c:v>88122</c:v>
                </c:pt>
                <c:pt idx="304">
                  <c:v>117612</c:v>
                </c:pt>
                <c:pt idx="305">
                  <c:v>130724</c:v>
                </c:pt>
                <c:pt idx="306">
                  <c:v>148104</c:v>
                </c:pt>
                <c:pt idx="307">
                  <c:v>152024</c:v>
                </c:pt>
                <c:pt idx="308">
                  <c:v>230868</c:v>
                </c:pt>
                <c:pt idx="309">
                  <c:v>295772</c:v>
                </c:pt>
              </c:numCache>
            </c:numRef>
          </c:xVal>
          <c:yVal>
            <c:numRef>
              <c:f>Log!$J$29:$J$338</c:f>
              <c:numCache>
                <c:formatCode>General</c:formatCode>
                <c:ptCount val="310"/>
                <c:pt idx="0">
                  <c:v>-11129.088002308505</c:v>
                </c:pt>
                <c:pt idx="1">
                  <c:v>-61521.001637035253</c:v>
                </c:pt>
                <c:pt idx="2">
                  <c:v>157194.26879723003</c:v>
                </c:pt>
                <c:pt idx="3">
                  <c:v>4353.3089694256341</c:v>
                </c:pt>
                <c:pt idx="4">
                  <c:v>-11927.218404000159</c:v>
                </c:pt>
                <c:pt idx="5">
                  <c:v>-97396.629567897704</c:v>
                </c:pt>
                <c:pt idx="6">
                  <c:v>-48463.502158057003</c:v>
                </c:pt>
                <c:pt idx="7">
                  <c:v>-149634.26368343271</c:v>
                </c:pt>
                <c:pt idx="8">
                  <c:v>14601.071432811194</c:v>
                </c:pt>
                <c:pt idx="9">
                  <c:v>17898.883228238941</c:v>
                </c:pt>
                <c:pt idx="10">
                  <c:v>-71315.097371001146</c:v>
                </c:pt>
                <c:pt idx="11">
                  <c:v>-87952.687138104404</c:v>
                </c:pt>
                <c:pt idx="12">
                  <c:v>160198.42635710246</c:v>
                </c:pt>
                <c:pt idx="13">
                  <c:v>-70366.059456980525</c:v>
                </c:pt>
                <c:pt idx="14">
                  <c:v>39202.072300412867</c:v>
                </c:pt>
                <c:pt idx="15">
                  <c:v>89688.139991043237</c:v>
                </c:pt>
                <c:pt idx="16">
                  <c:v>45612.051548396237</c:v>
                </c:pt>
                <c:pt idx="17">
                  <c:v>46985.240673291424</c:v>
                </c:pt>
                <c:pt idx="18">
                  <c:v>5832.8104394096445</c:v>
                </c:pt>
                <c:pt idx="19">
                  <c:v>-516.28088894265238</c:v>
                </c:pt>
                <c:pt idx="20">
                  <c:v>30351.193657066193</c:v>
                </c:pt>
                <c:pt idx="21">
                  <c:v>5534.0154580818489</c:v>
                </c:pt>
                <c:pt idx="22">
                  <c:v>-33942.802390728641</c:v>
                </c:pt>
                <c:pt idx="23">
                  <c:v>-95499.695116421295</c:v>
                </c:pt>
                <c:pt idx="24">
                  <c:v>-18052.349136140547</c:v>
                </c:pt>
                <c:pt idx="25">
                  <c:v>35520.447076630473</c:v>
                </c:pt>
                <c:pt idx="26">
                  <c:v>39863.848751524041</c:v>
                </c:pt>
                <c:pt idx="27">
                  <c:v>50667.60851972831</c:v>
                </c:pt>
                <c:pt idx="28">
                  <c:v>-103542.06091531151</c:v>
                </c:pt>
                <c:pt idx="29">
                  <c:v>4303.3430836470361</c:v>
                </c:pt>
                <c:pt idx="30">
                  <c:v>45671.738121264876</c:v>
                </c:pt>
                <c:pt idx="31">
                  <c:v>-11808.196375111555</c:v>
                </c:pt>
                <c:pt idx="32">
                  <c:v>53265.649316036812</c:v>
                </c:pt>
                <c:pt idx="33">
                  <c:v>-124861.82727117723</c:v>
                </c:pt>
                <c:pt idx="34">
                  <c:v>-20869.568607298686</c:v>
                </c:pt>
                <c:pt idx="35">
                  <c:v>-56360.773412331997</c:v>
                </c:pt>
                <c:pt idx="36">
                  <c:v>6540.978508968401</c:v>
                </c:pt>
                <c:pt idx="37">
                  <c:v>-23330.814839163999</c:v>
                </c:pt>
                <c:pt idx="38">
                  <c:v>17592.810144051531</c:v>
                </c:pt>
                <c:pt idx="39">
                  <c:v>-59816.531483086786</c:v>
                </c:pt>
                <c:pt idx="40">
                  <c:v>30268.554128332209</c:v>
                </c:pt>
                <c:pt idx="41">
                  <c:v>-607.36882921704091</c:v>
                </c:pt>
                <c:pt idx="42">
                  <c:v>62759.586354475847</c:v>
                </c:pt>
                <c:pt idx="43">
                  <c:v>56758.552954690327</c:v>
                </c:pt>
                <c:pt idx="44">
                  <c:v>36565.531057271961</c:v>
                </c:pt>
                <c:pt idx="45">
                  <c:v>4484.1102660220058</c:v>
                </c:pt>
                <c:pt idx="46">
                  <c:v>13048.995606128447</c:v>
                </c:pt>
                <c:pt idx="47">
                  <c:v>-32773.021422978112</c:v>
                </c:pt>
                <c:pt idx="48">
                  <c:v>25797.101027054174</c:v>
                </c:pt>
                <c:pt idx="49">
                  <c:v>-19562.900626146409</c:v>
                </c:pt>
                <c:pt idx="50">
                  <c:v>28406.925213139009</c:v>
                </c:pt>
                <c:pt idx="51">
                  <c:v>49959.890223468552</c:v>
                </c:pt>
                <c:pt idx="52">
                  <c:v>-80358.538494833745</c:v>
                </c:pt>
                <c:pt idx="53">
                  <c:v>-23154.380569465837</c:v>
                </c:pt>
                <c:pt idx="54">
                  <c:v>-6415.6817801772559</c:v>
                </c:pt>
                <c:pt idx="55">
                  <c:v>-15719.137287348567</c:v>
                </c:pt>
                <c:pt idx="56">
                  <c:v>-4221.2711978183652</c:v>
                </c:pt>
                <c:pt idx="57">
                  <c:v>-158492.19440243693</c:v>
                </c:pt>
                <c:pt idx="58">
                  <c:v>24213.876828448716</c:v>
                </c:pt>
                <c:pt idx="59">
                  <c:v>30667.445632208124</c:v>
                </c:pt>
                <c:pt idx="60">
                  <c:v>25054.409368076071</c:v>
                </c:pt>
                <c:pt idx="61">
                  <c:v>62546.595669557093</c:v>
                </c:pt>
                <c:pt idx="62">
                  <c:v>-27341.398787093669</c:v>
                </c:pt>
                <c:pt idx="63">
                  <c:v>-97797.527256175003</c:v>
                </c:pt>
                <c:pt idx="64">
                  <c:v>-35917.793242443382</c:v>
                </c:pt>
                <c:pt idx="65">
                  <c:v>141603.22210659267</c:v>
                </c:pt>
                <c:pt idx="66">
                  <c:v>-40999.441700100608</c:v>
                </c:pt>
                <c:pt idx="67">
                  <c:v>-199156.93503627129</c:v>
                </c:pt>
                <c:pt idx="68">
                  <c:v>-20434.009069831518</c:v>
                </c:pt>
                <c:pt idx="69">
                  <c:v>39946.240724495554</c:v>
                </c:pt>
                <c:pt idx="70">
                  <c:v>50446.416622105477</c:v>
                </c:pt>
                <c:pt idx="71">
                  <c:v>-5715.048594990425</c:v>
                </c:pt>
                <c:pt idx="72">
                  <c:v>2772.0537600291282</c:v>
                </c:pt>
                <c:pt idx="73">
                  <c:v>644717.43870358961</c:v>
                </c:pt>
                <c:pt idx="74">
                  <c:v>644717.43870358961</c:v>
                </c:pt>
                <c:pt idx="75">
                  <c:v>101800.6297342389</c:v>
                </c:pt>
                <c:pt idx="76">
                  <c:v>59127.476251427579</c:v>
                </c:pt>
                <c:pt idx="77">
                  <c:v>83507.463066877492</c:v>
                </c:pt>
                <c:pt idx="78">
                  <c:v>-21634.448669808044</c:v>
                </c:pt>
                <c:pt idx="79">
                  <c:v>1494.253252482973</c:v>
                </c:pt>
                <c:pt idx="80">
                  <c:v>134162.87423171801</c:v>
                </c:pt>
                <c:pt idx="81">
                  <c:v>-22566.186018777371</c:v>
                </c:pt>
                <c:pt idx="82">
                  <c:v>65007.611549300804</c:v>
                </c:pt>
                <c:pt idx="83">
                  <c:v>252214.7049778956</c:v>
                </c:pt>
                <c:pt idx="84">
                  <c:v>252214.7049778956</c:v>
                </c:pt>
                <c:pt idx="85">
                  <c:v>-59358.428939097386</c:v>
                </c:pt>
                <c:pt idx="86">
                  <c:v>175503.74785172584</c:v>
                </c:pt>
                <c:pt idx="87">
                  <c:v>-18908.148401296727</c:v>
                </c:pt>
                <c:pt idx="88">
                  <c:v>-2902.697709394648</c:v>
                </c:pt>
                <c:pt idx="89">
                  <c:v>-4193.4548433390446</c:v>
                </c:pt>
                <c:pt idx="90">
                  <c:v>-20657.642225142161</c:v>
                </c:pt>
                <c:pt idx="91">
                  <c:v>-3246.3317248487583</c:v>
                </c:pt>
                <c:pt idx="92">
                  <c:v>-56175.282594069664</c:v>
                </c:pt>
                <c:pt idx="93">
                  <c:v>35309.820313679927</c:v>
                </c:pt>
                <c:pt idx="94">
                  <c:v>62686.756603762609</c:v>
                </c:pt>
                <c:pt idx="95">
                  <c:v>17262.333004449116</c:v>
                </c:pt>
                <c:pt idx="96">
                  <c:v>87082.141032988788</c:v>
                </c:pt>
                <c:pt idx="97">
                  <c:v>-108185.59388047294</c:v>
                </c:pt>
                <c:pt idx="98">
                  <c:v>5579.4032799096458</c:v>
                </c:pt>
                <c:pt idx="99">
                  <c:v>9854.3148891517631</c:v>
                </c:pt>
                <c:pt idx="100">
                  <c:v>18265.537446190137</c:v>
                </c:pt>
                <c:pt idx="101">
                  <c:v>16489.797721679235</c:v>
                </c:pt>
                <c:pt idx="102">
                  <c:v>-11396.426078158722</c:v>
                </c:pt>
                <c:pt idx="103">
                  <c:v>-120938.01886202622</c:v>
                </c:pt>
                <c:pt idx="104">
                  <c:v>195962.09649447806</c:v>
                </c:pt>
                <c:pt idx="105">
                  <c:v>195962.09649447806</c:v>
                </c:pt>
                <c:pt idx="106">
                  <c:v>-17980.105079869158</c:v>
                </c:pt>
                <c:pt idx="107">
                  <c:v>-72484.263534794154</c:v>
                </c:pt>
                <c:pt idx="108">
                  <c:v>61104.992039116216</c:v>
                </c:pt>
                <c:pt idx="109">
                  <c:v>-47257.094616110378</c:v>
                </c:pt>
                <c:pt idx="110">
                  <c:v>2409.2470265676384</c:v>
                </c:pt>
                <c:pt idx="111">
                  <c:v>-31982.341304502959</c:v>
                </c:pt>
                <c:pt idx="112">
                  <c:v>-18251.105938482549</c:v>
                </c:pt>
                <c:pt idx="113">
                  <c:v>65071.837376609241</c:v>
                </c:pt>
                <c:pt idx="114">
                  <c:v>-38032.848664253077</c:v>
                </c:pt>
                <c:pt idx="115">
                  <c:v>-8012.437464150833</c:v>
                </c:pt>
                <c:pt idx="116">
                  <c:v>27316.650162014441</c:v>
                </c:pt>
                <c:pt idx="117">
                  <c:v>-22112.467787625443</c:v>
                </c:pt>
                <c:pt idx="118">
                  <c:v>-32502.165653278644</c:v>
                </c:pt>
                <c:pt idx="119">
                  <c:v>12472.898896676372</c:v>
                </c:pt>
                <c:pt idx="120">
                  <c:v>-117657.85634792765</c:v>
                </c:pt>
                <c:pt idx="121">
                  <c:v>-63225.475586078945</c:v>
                </c:pt>
                <c:pt idx="122">
                  <c:v>-87053.486906046513</c:v>
                </c:pt>
                <c:pt idx="123">
                  <c:v>-31990.935317382682</c:v>
                </c:pt>
                <c:pt idx="124">
                  <c:v>-99150.120792217902</c:v>
                </c:pt>
                <c:pt idx="125">
                  <c:v>-66724.693398574484</c:v>
                </c:pt>
                <c:pt idx="126">
                  <c:v>14392.610781797557</c:v>
                </c:pt>
                <c:pt idx="127">
                  <c:v>-173283.56547360134</c:v>
                </c:pt>
                <c:pt idx="128">
                  <c:v>79246.306712137361</c:v>
                </c:pt>
                <c:pt idx="129">
                  <c:v>14499.962831729572</c:v>
                </c:pt>
                <c:pt idx="130">
                  <c:v>-10578.3108580439</c:v>
                </c:pt>
                <c:pt idx="131">
                  <c:v>14083.158795067517</c:v>
                </c:pt>
                <c:pt idx="132">
                  <c:v>-28517.346631416236</c:v>
                </c:pt>
                <c:pt idx="133">
                  <c:v>209061.16544860974</c:v>
                </c:pt>
                <c:pt idx="134">
                  <c:v>49024.58735876967</c:v>
                </c:pt>
                <c:pt idx="135">
                  <c:v>-25023.300164880755</c:v>
                </c:pt>
                <c:pt idx="136">
                  <c:v>1751.5391541034332</c:v>
                </c:pt>
                <c:pt idx="137">
                  <c:v>-15709.871816924366</c:v>
                </c:pt>
                <c:pt idx="138">
                  <c:v>-111019.6415979492</c:v>
                </c:pt>
                <c:pt idx="139">
                  <c:v>-23543.592956237495</c:v>
                </c:pt>
                <c:pt idx="140">
                  <c:v>77583.292813797947</c:v>
                </c:pt>
                <c:pt idx="141">
                  <c:v>-70658.531126168091</c:v>
                </c:pt>
                <c:pt idx="142">
                  <c:v>-9423.6388919321471</c:v>
                </c:pt>
                <c:pt idx="143">
                  <c:v>9845.8366684380453</c:v>
                </c:pt>
                <c:pt idx="144">
                  <c:v>-83273.573375242879</c:v>
                </c:pt>
                <c:pt idx="145">
                  <c:v>-81691.389934758132</c:v>
                </c:pt>
                <c:pt idx="146">
                  <c:v>29103.836650236743</c:v>
                </c:pt>
                <c:pt idx="147">
                  <c:v>-85775.147059444513</c:v>
                </c:pt>
                <c:pt idx="148">
                  <c:v>-30514.834970066266</c:v>
                </c:pt>
                <c:pt idx="149">
                  <c:v>-14900.20629623218</c:v>
                </c:pt>
                <c:pt idx="150">
                  <c:v>29858.44247081723</c:v>
                </c:pt>
                <c:pt idx="151">
                  <c:v>56183.665356755053</c:v>
                </c:pt>
                <c:pt idx="152">
                  <c:v>45.530364442238351</c:v>
                </c:pt>
                <c:pt idx="153">
                  <c:v>-150689.8899012091</c:v>
                </c:pt>
                <c:pt idx="154">
                  <c:v>-14987.215650430066</c:v>
                </c:pt>
                <c:pt idx="155">
                  <c:v>-20434.26686534693</c:v>
                </c:pt>
                <c:pt idx="156">
                  <c:v>40208.3478667257</c:v>
                </c:pt>
                <c:pt idx="157">
                  <c:v>-61729.186990239221</c:v>
                </c:pt>
                <c:pt idx="158">
                  <c:v>-117581.64586859365</c:v>
                </c:pt>
                <c:pt idx="159">
                  <c:v>-77618.615609386354</c:v>
                </c:pt>
                <c:pt idx="160">
                  <c:v>-7951.5559262085008</c:v>
                </c:pt>
                <c:pt idx="161">
                  <c:v>-49090.085028908274</c:v>
                </c:pt>
                <c:pt idx="162">
                  <c:v>67086.288570981938</c:v>
                </c:pt>
                <c:pt idx="163">
                  <c:v>29276.150969060836</c:v>
                </c:pt>
                <c:pt idx="164">
                  <c:v>33526.617856213445</c:v>
                </c:pt>
                <c:pt idx="165">
                  <c:v>-20855.839654145471</c:v>
                </c:pt>
                <c:pt idx="166">
                  <c:v>-152535.19342464377</c:v>
                </c:pt>
                <c:pt idx="167">
                  <c:v>-99832.611911702203</c:v>
                </c:pt>
                <c:pt idx="168">
                  <c:v>-24235.733741697972</c:v>
                </c:pt>
                <c:pt idx="169">
                  <c:v>-38375.631871700782</c:v>
                </c:pt>
                <c:pt idx="170">
                  <c:v>-94135.904479065503</c:v>
                </c:pt>
                <c:pt idx="171">
                  <c:v>-13313.683480328007</c:v>
                </c:pt>
                <c:pt idx="172">
                  <c:v>-72219.684168395819</c:v>
                </c:pt>
                <c:pt idx="173">
                  <c:v>147779.71703658046</c:v>
                </c:pt>
                <c:pt idx="174">
                  <c:v>80833.506044276524</c:v>
                </c:pt>
                <c:pt idx="175">
                  <c:v>121918.58389285509</c:v>
                </c:pt>
                <c:pt idx="176">
                  <c:v>-43171.045580110105</c:v>
                </c:pt>
                <c:pt idx="177">
                  <c:v>-129996.47523915686</c:v>
                </c:pt>
                <c:pt idx="178">
                  <c:v>-60215.324379506346</c:v>
                </c:pt>
                <c:pt idx="179">
                  <c:v>12280.666376692592</c:v>
                </c:pt>
                <c:pt idx="180">
                  <c:v>5168.2849721484818</c:v>
                </c:pt>
                <c:pt idx="181">
                  <c:v>-110584.36172703508</c:v>
                </c:pt>
                <c:pt idx="182">
                  <c:v>28649.142172913766</c:v>
                </c:pt>
                <c:pt idx="183">
                  <c:v>-114845.78522522666</c:v>
                </c:pt>
                <c:pt idx="184">
                  <c:v>-52240.585757668392</c:v>
                </c:pt>
                <c:pt idx="185">
                  <c:v>69721.631620007101</c:v>
                </c:pt>
                <c:pt idx="186">
                  <c:v>-55851.300061297195</c:v>
                </c:pt>
                <c:pt idx="187">
                  <c:v>-90482.109079552814</c:v>
                </c:pt>
                <c:pt idx="188">
                  <c:v>-198771.75258263026</c:v>
                </c:pt>
                <c:pt idx="189">
                  <c:v>-138070.41308184562</c:v>
                </c:pt>
                <c:pt idx="190">
                  <c:v>-249687.77410782257</c:v>
                </c:pt>
                <c:pt idx="191">
                  <c:v>-68021.916484953836</c:v>
                </c:pt>
                <c:pt idx="192">
                  <c:v>-52503.108423003461</c:v>
                </c:pt>
                <c:pt idx="193">
                  <c:v>-35935.941796856117</c:v>
                </c:pt>
                <c:pt idx="194">
                  <c:v>94225.30140404636</c:v>
                </c:pt>
                <c:pt idx="195">
                  <c:v>-114966.06331528584</c:v>
                </c:pt>
                <c:pt idx="196">
                  <c:v>-92858.754904987058</c:v>
                </c:pt>
                <c:pt idx="197">
                  <c:v>38492.649074177025</c:v>
                </c:pt>
                <c:pt idx="198">
                  <c:v>-95067.744299697224</c:v>
                </c:pt>
                <c:pt idx="199">
                  <c:v>-163547.59218267107</c:v>
                </c:pt>
                <c:pt idx="200">
                  <c:v>-28659.050854671252</c:v>
                </c:pt>
                <c:pt idx="201">
                  <c:v>-19796.913560620684</c:v>
                </c:pt>
                <c:pt idx="202">
                  <c:v>-11887.973790790827</c:v>
                </c:pt>
                <c:pt idx="203">
                  <c:v>-81842.874701170076</c:v>
                </c:pt>
                <c:pt idx="204">
                  <c:v>23549.469359548879</c:v>
                </c:pt>
                <c:pt idx="205">
                  <c:v>23549.469359548879</c:v>
                </c:pt>
                <c:pt idx="206">
                  <c:v>-336822.98386731977</c:v>
                </c:pt>
                <c:pt idx="207">
                  <c:v>36861.345105108863</c:v>
                </c:pt>
                <c:pt idx="208">
                  <c:v>-17996.743938785337</c:v>
                </c:pt>
                <c:pt idx="209">
                  <c:v>96202.517827052332</c:v>
                </c:pt>
                <c:pt idx="210">
                  <c:v>-22585.693985252525</c:v>
                </c:pt>
                <c:pt idx="211">
                  <c:v>30999.99011129397</c:v>
                </c:pt>
                <c:pt idx="212">
                  <c:v>-108057.69025705627</c:v>
                </c:pt>
                <c:pt idx="213">
                  <c:v>-99047.224709433969</c:v>
                </c:pt>
                <c:pt idx="214">
                  <c:v>-20567.939946174272</c:v>
                </c:pt>
                <c:pt idx="215">
                  <c:v>33289.545141125564</c:v>
                </c:pt>
                <c:pt idx="216">
                  <c:v>-112047.19641796401</c:v>
                </c:pt>
                <c:pt idx="217">
                  <c:v>32884.843795614666</c:v>
                </c:pt>
                <c:pt idx="218">
                  <c:v>114039.48760680028</c:v>
                </c:pt>
                <c:pt idx="219">
                  <c:v>-12525.644661410246</c:v>
                </c:pt>
                <c:pt idx="220">
                  <c:v>-106144.54443611042</c:v>
                </c:pt>
                <c:pt idx="221">
                  <c:v>-37650.717592302652</c:v>
                </c:pt>
                <c:pt idx="222">
                  <c:v>-79323.045463156246</c:v>
                </c:pt>
                <c:pt idx="223">
                  <c:v>-1323.4631213918328</c:v>
                </c:pt>
                <c:pt idx="224">
                  <c:v>-107385.60988966783</c:v>
                </c:pt>
                <c:pt idx="225">
                  <c:v>-41149.558882051962</c:v>
                </c:pt>
                <c:pt idx="226">
                  <c:v>-4048.4893380627036</c:v>
                </c:pt>
                <c:pt idx="227">
                  <c:v>382.48451523753465</c:v>
                </c:pt>
                <c:pt idx="228">
                  <c:v>-1146.859573247144</c:v>
                </c:pt>
                <c:pt idx="229">
                  <c:v>-40476.048548583494</c:v>
                </c:pt>
                <c:pt idx="230">
                  <c:v>68268.220839819114</c:v>
                </c:pt>
                <c:pt idx="231">
                  <c:v>-136542.31920429389</c:v>
                </c:pt>
                <c:pt idx="232">
                  <c:v>186402.20478490484</c:v>
                </c:pt>
                <c:pt idx="233">
                  <c:v>-22905.68279625522</c:v>
                </c:pt>
                <c:pt idx="234">
                  <c:v>65984.779003977077</c:v>
                </c:pt>
                <c:pt idx="235">
                  <c:v>-817.52261713508051</c:v>
                </c:pt>
                <c:pt idx="236">
                  <c:v>-76980.161769295752</c:v>
                </c:pt>
                <c:pt idx="237">
                  <c:v>46963.19307787047</c:v>
                </c:pt>
                <c:pt idx="238">
                  <c:v>18827.54281291482</c:v>
                </c:pt>
                <c:pt idx="239">
                  <c:v>45553.460305477347</c:v>
                </c:pt>
                <c:pt idx="240">
                  <c:v>-23355.035515700583</c:v>
                </c:pt>
                <c:pt idx="241">
                  <c:v>-47452.018358997011</c:v>
                </c:pt>
                <c:pt idx="242">
                  <c:v>39762.562602482503</c:v>
                </c:pt>
                <c:pt idx="243">
                  <c:v>-69262.508100165403</c:v>
                </c:pt>
                <c:pt idx="244">
                  <c:v>115323.94764593127</c:v>
                </c:pt>
                <c:pt idx="245">
                  <c:v>131427.94181457523</c:v>
                </c:pt>
                <c:pt idx="246">
                  <c:v>-181196.32664133282</c:v>
                </c:pt>
                <c:pt idx="247">
                  <c:v>-7478.7782597817713</c:v>
                </c:pt>
                <c:pt idx="248">
                  <c:v>30432.956750571844</c:v>
                </c:pt>
                <c:pt idx="249">
                  <c:v>113209.96109607903</c:v>
                </c:pt>
                <c:pt idx="250">
                  <c:v>1379.2400864016963</c:v>
                </c:pt>
                <c:pt idx="251">
                  <c:v>-32000.87570394564</c:v>
                </c:pt>
                <c:pt idx="252">
                  <c:v>-7914.1355631352635</c:v>
                </c:pt>
                <c:pt idx="253">
                  <c:v>46349.374932994833</c:v>
                </c:pt>
                <c:pt idx="254">
                  <c:v>-20482.7179751902</c:v>
                </c:pt>
                <c:pt idx="255">
                  <c:v>-37792.058982098242</c:v>
                </c:pt>
                <c:pt idx="256">
                  <c:v>192745.36117346247</c:v>
                </c:pt>
                <c:pt idx="257">
                  <c:v>97933.015591762785</c:v>
                </c:pt>
                <c:pt idx="258">
                  <c:v>-9411.731536534382</c:v>
                </c:pt>
                <c:pt idx="259">
                  <c:v>-95780.111604340374</c:v>
                </c:pt>
                <c:pt idx="260">
                  <c:v>-30780.111604340374</c:v>
                </c:pt>
                <c:pt idx="261">
                  <c:v>13402.889555263333</c:v>
                </c:pt>
                <c:pt idx="262">
                  <c:v>-66942.24219994247</c:v>
                </c:pt>
                <c:pt idx="263">
                  <c:v>-34356.733766962774</c:v>
                </c:pt>
                <c:pt idx="264">
                  <c:v>-13250.565276885289</c:v>
                </c:pt>
                <c:pt idx="265">
                  <c:v>-104068.97771936841</c:v>
                </c:pt>
                <c:pt idx="266">
                  <c:v>36750.562818206148</c:v>
                </c:pt>
                <c:pt idx="267">
                  <c:v>-60821.742057365249</c:v>
                </c:pt>
                <c:pt idx="268">
                  <c:v>-41041.932837446802</c:v>
                </c:pt>
                <c:pt idx="269">
                  <c:v>22220.551577909238</c:v>
                </c:pt>
                <c:pt idx="270">
                  <c:v>19478.663447375235</c:v>
                </c:pt>
                <c:pt idx="271">
                  <c:v>-85347.098838233447</c:v>
                </c:pt>
                <c:pt idx="272">
                  <c:v>-32594.34499885299</c:v>
                </c:pt>
                <c:pt idx="273">
                  <c:v>-54773.929100333713</c:v>
                </c:pt>
                <c:pt idx="274">
                  <c:v>-45238.172897822573</c:v>
                </c:pt>
                <c:pt idx="275">
                  <c:v>93918.605469224858</c:v>
                </c:pt>
                <c:pt idx="276">
                  <c:v>-97590.441479008354</c:v>
                </c:pt>
                <c:pt idx="277">
                  <c:v>-40898.896944828506</c:v>
                </c:pt>
                <c:pt idx="278">
                  <c:v>-72677.572974728188</c:v>
                </c:pt>
                <c:pt idx="279">
                  <c:v>145039.55310176499</c:v>
                </c:pt>
                <c:pt idx="280">
                  <c:v>-16645.346990512451</c:v>
                </c:pt>
                <c:pt idx="281">
                  <c:v>-95537.590423915593</c:v>
                </c:pt>
                <c:pt idx="282">
                  <c:v>55213.54082808533</c:v>
                </c:pt>
                <c:pt idx="283">
                  <c:v>649673.89937705698</c:v>
                </c:pt>
                <c:pt idx="284">
                  <c:v>-60956.30378273339</c:v>
                </c:pt>
                <c:pt idx="285">
                  <c:v>-187082.08386148553</c:v>
                </c:pt>
                <c:pt idx="286">
                  <c:v>21713.10629334976</c:v>
                </c:pt>
                <c:pt idx="287">
                  <c:v>264968.12587467988</c:v>
                </c:pt>
                <c:pt idx="288">
                  <c:v>21405.024236660145</c:v>
                </c:pt>
                <c:pt idx="289">
                  <c:v>-40655.086786462867</c:v>
                </c:pt>
                <c:pt idx="290">
                  <c:v>185318.37781061628</c:v>
                </c:pt>
                <c:pt idx="291">
                  <c:v>-251223.32929874724</c:v>
                </c:pt>
                <c:pt idx="292">
                  <c:v>-151062.47614738625</c:v>
                </c:pt>
                <c:pt idx="293">
                  <c:v>27306.52716222615</c:v>
                </c:pt>
                <c:pt idx="294">
                  <c:v>338088.45646055951</c:v>
                </c:pt>
                <c:pt idx="295">
                  <c:v>29593.945498501358</c:v>
                </c:pt>
                <c:pt idx="296">
                  <c:v>585230.14088832145</c:v>
                </c:pt>
                <c:pt idx="297">
                  <c:v>563318.02317573968</c:v>
                </c:pt>
                <c:pt idx="298">
                  <c:v>-125384.45231777488</c:v>
                </c:pt>
                <c:pt idx="299">
                  <c:v>-62230.589729031199</c:v>
                </c:pt>
                <c:pt idx="300">
                  <c:v>-126285.17304320773</c:v>
                </c:pt>
                <c:pt idx="301">
                  <c:v>-112496.70204791042</c:v>
                </c:pt>
                <c:pt idx="302">
                  <c:v>36598.152573566302</c:v>
                </c:pt>
                <c:pt idx="303">
                  <c:v>128592.78705247206</c:v>
                </c:pt>
                <c:pt idx="304">
                  <c:v>-54017.230212017545</c:v>
                </c:pt>
                <c:pt idx="305">
                  <c:v>-169091.62851964257</c:v>
                </c:pt>
                <c:pt idx="306">
                  <c:v>170598.32265721681</c:v>
                </c:pt>
                <c:pt idx="307">
                  <c:v>137202.80821308889</c:v>
                </c:pt>
                <c:pt idx="308">
                  <c:v>-63276.416894912254</c:v>
                </c:pt>
                <c:pt idx="309">
                  <c:v>-141221.15931571508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5C-44D9-8BC4-4AFA66C13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08032"/>
        <c:axId val="567109672"/>
      </c:scatterChart>
      <c:valAx>
        <c:axId val="56710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LOT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109672"/>
        <c:crosses val="autoZero"/>
        <c:crossBetween val="midCat"/>
      </c:valAx>
      <c:valAx>
        <c:axId val="567109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7108032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Log!$D$2:$D$311</c:f>
              <c:numCache>
                <c:formatCode>General</c:formatCode>
                <c:ptCount val="31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5</c:v>
                </c:pt>
                <c:pt idx="256">
                  <c:v>3</c:v>
                </c:pt>
                <c:pt idx="257">
                  <c:v>3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3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5</c:v>
                </c:pt>
                <c:pt idx="309">
                  <c:v>4</c:v>
                </c:pt>
              </c:numCache>
            </c:numRef>
          </c:xVal>
          <c:yVal>
            <c:numRef>
              <c:f>Log!$J$29:$J$338</c:f>
              <c:numCache>
                <c:formatCode>General</c:formatCode>
                <c:ptCount val="310"/>
                <c:pt idx="0">
                  <c:v>-11129.088002308505</c:v>
                </c:pt>
                <c:pt idx="1">
                  <c:v>-61521.001637035253</c:v>
                </c:pt>
                <c:pt idx="2">
                  <c:v>157194.26879723003</c:v>
                </c:pt>
                <c:pt idx="3">
                  <c:v>4353.3089694256341</c:v>
                </c:pt>
                <c:pt idx="4">
                  <c:v>-11927.218404000159</c:v>
                </c:pt>
                <c:pt idx="5">
                  <c:v>-97396.629567897704</c:v>
                </c:pt>
                <c:pt idx="6">
                  <c:v>-48463.502158057003</c:v>
                </c:pt>
                <c:pt idx="7">
                  <c:v>-149634.26368343271</c:v>
                </c:pt>
                <c:pt idx="8">
                  <c:v>14601.071432811194</c:v>
                </c:pt>
                <c:pt idx="9">
                  <c:v>17898.883228238941</c:v>
                </c:pt>
                <c:pt idx="10">
                  <c:v>-71315.097371001146</c:v>
                </c:pt>
                <c:pt idx="11">
                  <c:v>-87952.687138104404</c:v>
                </c:pt>
                <c:pt idx="12">
                  <c:v>160198.42635710246</c:v>
                </c:pt>
                <c:pt idx="13">
                  <c:v>-70366.059456980525</c:v>
                </c:pt>
                <c:pt idx="14">
                  <c:v>39202.072300412867</c:v>
                </c:pt>
                <c:pt idx="15">
                  <c:v>89688.139991043237</c:v>
                </c:pt>
                <c:pt idx="16">
                  <c:v>45612.051548396237</c:v>
                </c:pt>
                <c:pt idx="17">
                  <c:v>46985.240673291424</c:v>
                </c:pt>
                <c:pt idx="18">
                  <c:v>5832.8104394096445</c:v>
                </c:pt>
                <c:pt idx="19">
                  <c:v>-516.28088894265238</c:v>
                </c:pt>
                <c:pt idx="20">
                  <c:v>30351.193657066193</c:v>
                </c:pt>
                <c:pt idx="21">
                  <c:v>5534.0154580818489</c:v>
                </c:pt>
                <c:pt idx="22">
                  <c:v>-33942.802390728641</c:v>
                </c:pt>
                <c:pt idx="23">
                  <c:v>-95499.695116421295</c:v>
                </c:pt>
                <c:pt idx="24">
                  <c:v>-18052.349136140547</c:v>
                </c:pt>
                <c:pt idx="25">
                  <c:v>35520.447076630473</c:v>
                </c:pt>
                <c:pt idx="26">
                  <c:v>39863.848751524041</c:v>
                </c:pt>
                <c:pt idx="27">
                  <c:v>50667.60851972831</c:v>
                </c:pt>
                <c:pt idx="28">
                  <c:v>-103542.06091531151</c:v>
                </c:pt>
                <c:pt idx="29">
                  <c:v>4303.3430836470361</c:v>
                </c:pt>
                <c:pt idx="30">
                  <c:v>45671.738121264876</c:v>
                </c:pt>
                <c:pt idx="31">
                  <c:v>-11808.196375111555</c:v>
                </c:pt>
                <c:pt idx="32">
                  <c:v>53265.649316036812</c:v>
                </c:pt>
                <c:pt idx="33">
                  <c:v>-124861.82727117723</c:v>
                </c:pt>
                <c:pt idx="34">
                  <c:v>-20869.568607298686</c:v>
                </c:pt>
                <c:pt idx="35">
                  <c:v>-56360.773412331997</c:v>
                </c:pt>
                <c:pt idx="36">
                  <c:v>6540.978508968401</c:v>
                </c:pt>
                <c:pt idx="37">
                  <c:v>-23330.814839163999</c:v>
                </c:pt>
                <c:pt idx="38">
                  <c:v>17592.810144051531</c:v>
                </c:pt>
                <c:pt idx="39">
                  <c:v>-59816.531483086786</c:v>
                </c:pt>
                <c:pt idx="40">
                  <c:v>30268.554128332209</c:v>
                </c:pt>
                <c:pt idx="41">
                  <c:v>-607.36882921704091</c:v>
                </c:pt>
                <c:pt idx="42">
                  <c:v>62759.586354475847</c:v>
                </c:pt>
                <c:pt idx="43">
                  <c:v>56758.552954690327</c:v>
                </c:pt>
                <c:pt idx="44">
                  <c:v>36565.531057271961</c:v>
                </c:pt>
                <c:pt idx="45">
                  <c:v>4484.1102660220058</c:v>
                </c:pt>
                <c:pt idx="46">
                  <c:v>13048.995606128447</c:v>
                </c:pt>
                <c:pt idx="47">
                  <c:v>-32773.021422978112</c:v>
                </c:pt>
                <c:pt idx="48">
                  <c:v>25797.101027054174</c:v>
                </c:pt>
                <c:pt idx="49">
                  <c:v>-19562.900626146409</c:v>
                </c:pt>
                <c:pt idx="50">
                  <c:v>28406.925213139009</c:v>
                </c:pt>
                <c:pt idx="51">
                  <c:v>49959.890223468552</c:v>
                </c:pt>
                <c:pt idx="52">
                  <c:v>-80358.538494833745</c:v>
                </c:pt>
                <c:pt idx="53">
                  <c:v>-23154.380569465837</c:v>
                </c:pt>
                <c:pt idx="54">
                  <c:v>-6415.6817801772559</c:v>
                </c:pt>
                <c:pt idx="55">
                  <c:v>-15719.137287348567</c:v>
                </c:pt>
                <c:pt idx="56">
                  <c:v>-4221.2711978183652</c:v>
                </c:pt>
                <c:pt idx="57">
                  <c:v>-158492.19440243693</c:v>
                </c:pt>
                <c:pt idx="58">
                  <c:v>24213.876828448716</c:v>
                </c:pt>
                <c:pt idx="59">
                  <c:v>30667.445632208124</c:v>
                </c:pt>
                <c:pt idx="60">
                  <c:v>25054.409368076071</c:v>
                </c:pt>
                <c:pt idx="61">
                  <c:v>62546.595669557093</c:v>
                </c:pt>
                <c:pt idx="62">
                  <c:v>-27341.398787093669</c:v>
                </c:pt>
                <c:pt idx="63">
                  <c:v>-97797.527256175003</c:v>
                </c:pt>
                <c:pt idx="64">
                  <c:v>-35917.793242443382</c:v>
                </c:pt>
                <c:pt idx="65">
                  <c:v>141603.22210659267</c:v>
                </c:pt>
                <c:pt idx="66">
                  <c:v>-40999.441700100608</c:v>
                </c:pt>
                <c:pt idx="67">
                  <c:v>-199156.93503627129</c:v>
                </c:pt>
                <c:pt idx="68">
                  <c:v>-20434.009069831518</c:v>
                </c:pt>
                <c:pt idx="69">
                  <c:v>39946.240724495554</c:v>
                </c:pt>
                <c:pt idx="70">
                  <c:v>50446.416622105477</c:v>
                </c:pt>
                <c:pt idx="71">
                  <c:v>-5715.048594990425</c:v>
                </c:pt>
                <c:pt idx="72">
                  <c:v>2772.0537600291282</c:v>
                </c:pt>
                <c:pt idx="73">
                  <c:v>644717.43870358961</c:v>
                </c:pt>
                <c:pt idx="74">
                  <c:v>644717.43870358961</c:v>
                </c:pt>
                <c:pt idx="75">
                  <c:v>101800.6297342389</c:v>
                </c:pt>
                <c:pt idx="76">
                  <c:v>59127.476251427579</c:v>
                </c:pt>
                <c:pt idx="77">
                  <c:v>83507.463066877492</c:v>
                </c:pt>
                <c:pt idx="78">
                  <c:v>-21634.448669808044</c:v>
                </c:pt>
                <c:pt idx="79">
                  <c:v>1494.253252482973</c:v>
                </c:pt>
                <c:pt idx="80">
                  <c:v>134162.87423171801</c:v>
                </c:pt>
                <c:pt idx="81">
                  <c:v>-22566.186018777371</c:v>
                </c:pt>
                <c:pt idx="82">
                  <c:v>65007.611549300804</c:v>
                </c:pt>
                <c:pt idx="83">
                  <c:v>252214.7049778956</c:v>
                </c:pt>
                <c:pt idx="84">
                  <c:v>252214.7049778956</c:v>
                </c:pt>
                <c:pt idx="85">
                  <c:v>-59358.428939097386</c:v>
                </c:pt>
                <c:pt idx="86">
                  <c:v>175503.74785172584</c:v>
                </c:pt>
                <c:pt idx="87">
                  <c:v>-18908.148401296727</c:v>
                </c:pt>
                <c:pt idx="88">
                  <c:v>-2902.697709394648</c:v>
                </c:pt>
                <c:pt idx="89">
                  <c:v>-4193.4548433390446</c:v>
                </c:pt>
                <c:pt idx="90">
                  <c:v>-20657.642225142161</c:v>
                </c:pt>
                <c:pt idx="91">
                  <c:v>-3246.3317248487583</c:v>
                </c:pt>
                <c:pt idx="92">
                  <c:v>-56175.282594069664</c:v>
                </c:pt>
                <c:pt idx="93">
                  <c:v>35309.820313679927</c:v>
                </c:pt>
                <c:pt idx="94">
                  <c:v>62686.756603762609</c:v>
                </c:pt>
                <c:pt idx="95">
                  <c:v>17262.333004449116</c:v>
                </c:pt>
                <c:pt idx="96">
                  <c:v>87082.141032988788</c:v>
                </c:pt>
                <c:pt idx="97">
                  <c:v>-108185.59388047294</c:v>
                </c:pt>
                <c:pt idx="98">
                  <c:v>5579.4032799096458</c:v>
                </c:pt>
                <c:pt idx="99">
                  <c:v>9854.3148891517631</c:v>
                </c:pt>
                <c:pt idx="100">
                  <c:v>18265.537446190137</c:v>
                </c:pt>
                <c:pt idx="101">
                  <c:v>16489.797721679235</c:v>
                </c:pt>
                <c:pt idx="102">
                  <c:v>-11396.426078158722</c:v>
                </c:pt>
                <c:pt idx="103">
                  <c:v>-120938.01886202622</c:v>
                </c:pt>
                <c:pt idx="104">
                  <c:v>195962.09649447806</c:v>
                </c:pt>
                <c:pt idx="105">
                  <c:v>195962.09649447806</c:v>
                </c:pt>
                <c:pt idx="106">
                  <c:v>-17980.105079869158</c:v>
                </c:pt>
                <c:pt idx="107">
                  <c:v>-72484.263534794154</c:v>
                </c:pt>
                <c:pt idx="108">
                  <c:v>61104.992039116216</c:v>
                </c:pt>
                <c:pt idx="109">
                  <c:v>-47257.094616110378</c:v>
                </c:pt>
                <c:pt idx="110">
                  <c:v>2409.2470265676384</c:v>
                </c:pt>
                <c:pt idx="111">
                  <c:v>-31982.341304502959</c:v>
                </c:pt>
                <c:pt idx="112">
                  <c:v>-18251.105938482549</c:v>
                </c:pt>
                <c:pt idx="113">
                  <c:v>65071.837376609241</c:v>
                </c:pt>
                <c:pt idx="114">
                  <c:v>-38032.848664253077</c:v>
                </c:pt>
                <c:pt idx="115">
                  <c:v>-8012.437464150833</c:v>
                </c:pt>
                <c:pt idx="116">
                  <c:v>27316.650162014441</c:v>
                </c:pt>
                <c:pt idx="117">
                  <c:v>-22112.467787625443</c:v>
                </c:pt>
                <c:pt idx="118">
                  <c:v>-32502.165653278644</c:v>
                </c:pt>
                <c:pt idx="119">
                  <c:v>12472.898896676372</c:v>
                </c:pt>
                <c:pt idx="120">
                  <c:v>-117657.85634792765</c:v>
                </c:pt>
                <c:pt idx="121">
                  <c:v>-63225.475586078945</c:v>
                </c:pt>
                <c:pt idx="122">
                  <c:v>-87053.486906046513</c:v>
                </c:pt>
                <c:pt idx="123">
                  <c:v>-31990.935317382682</c:v>
                </c:pt>
                <c:pt idx="124">
                  <c:v>-99150.120792217902</c:v>
                </c:pt>
                <c:pt idx="125">
                  <c:v>-66724.693398574484</c:v>
                </c:pt>
                <c:pt idx="126">
                  <c:v>14392.610781797557</c:v>
                </c:pt>
                <c:pt idx="127">
                  <c:v>-173283.56547360134</c:v>
                </c:pt>
                <c:pt idx="128">
                  <c:v>79246.306712137361</c:v>
                </c:pt>
                <c:pt idx="129">
                  <c:v>14499.962831729572</c:v>
                </c:pt>
                <c:pt idx="130">
                  <c:v>-10578.3108580439</c:v>
                </c:pt>
                <c:pt idx="131">
                  <c:v>14083.158795067517</c:v>
                </c:pt>
                <c:pt idx="132">
                  <c:v>-28517.346631416236</c:v>
                </c:pt>
                <c:pt idx="133">
                  <c:v>209061.16544860974</c:v>
                </c:pt>
                <c:pt idx="134">
                  <c:v>49024.58735876967</c:v>
                </c:pt>
                <c:pt idx="135">
                  <c:v>-25023.300164880755</c:v>
                </c:pt>
                <c:pt idx="136">
                  <c:v>1751.5391541034332</c:v>
                </c:pt>
                <c:pt idx="137">
                  <c:v>-15709.871816924366</c:v>
                </c:pt>
                <c:pt idx="138">
                  <c:v>-111019.6415979492</c:v>
                </c:pt>
                <c:pt idx="139">
                  <c:v>-23543.592956237495</c:v>
                </c:pt>
                <c:pt idx="140">
                  <c:v>77583.292813797947</c:v>
                </c:pt>
                <c:pt idx="141">
                  <c:v>-70658.531126168091</c:v>
                </c:pt>
                <c:pt idx="142">
                  <c:v>-9423.6388919321471</c:v>
                </c:pt>
                <c:pt idx="143">
                  <c:v>9845.8366684380453</c:v>
                </c:pt>
                <c:pt idx="144">
                  <c:v>-83273.573375242879</c:v>
                </c:pt>
                <c:pt idx="145">
                  <c:v>-81691.389934758132</c:v>
                </c:pt>
                <c:pt idx="146">
                  <c:v>29103.836650236743</c:v>
                </c:pt>
                <c:pt idx="147">
                  <c:v>-85775.147059444513</c:v>
                </c:pt>
                <c:pt idx="148">
                  <c:v>-30514.834970066266</c:v>
                </c:pt>
                <c:pt idx="149">
                  <c:v>-14900.20629623218</c:v>
                </c:pt>
                <c:pt idx="150">
                  <c:v>29858.44247081723</c:v>
                </c:pt>
                <c:pt idx="151">
                  <c:v>56183.665356755053</c:v>
                </c:pt>
                <c:pt idx="152">
                  <c:v>45.530364442238351</c:v>
                </c:pt>
                <c:pt idx="153">
                  <c:v>-150689.8899012091</c:v>
                </c:pt>
                <c:pt idx="154">
                  <c:v>-14987.215650430066</c:v>
                </c:pt>
                <c:pt idx="155">
                  <c:v>-20434.26686534693</c:v>
                </c:pt>
                <c:pt idx="156">
                  <c:v>40208.3478667257</c:v>
                </c:pt>
                <c:pt idx="157">
                  <c:v>-61729.186990239221</c:v>
                </c:pt>
                <c:pt idx="158">
                  <c:v>-117581.64586859365</c:v>
                </c:pt>
                <c:pt idx="159">
                  <c:v>-77618.615609386354</c:v>
                </c:pt>
                <c:pt idx="160">
                  <c:v>-7951.5559262085008</c:v>
                </c:pt>
                <c:pt idx="161">
                  <c:v>-49090.085028908274</c:v>
                </c:pt>
                <c:pt idx="162">
                  <c:v>67086.288570981938</c:v>
                </c:pt>
                <c:pt idx="163">
                  <c:v>29276.150969060836</c:v>
                </c:pt>
                <c:pt idx="164">
                  <c:v>33526.617856213445</c:v>
                </c:pt>
                <c:pt idx="165">
                  <c:v>-20855.839654145471</c:v>
                </c:pt>
                <c:pt idx="166">
                  <c:v>-152535.19342464377</c:v>
                </c:pt>
                <c:pt idx="167">
                  <c:v>-99832.611911702203</c:v>
                </c:pt>
                <c:pt idx="168">
                  <c:v>-24235.733741697972</c:v>
                </c:pt>
                <c:pt idx="169">
                  <c:v>-38375.631871700782</c:v>
                </c:pt>
                <c:pt idx="170">
                  <c:v>-94135.904479065503</c:v>
                </c:pt>
                <c:pt idx="171">
                  <c:v>-13313.683480328007</c:v>
                </c:pt>
                <c:pt idx="172">
                  <c:v>-72219.684168395819</c:v>
                </c:pt>
                <c:pt idx="173">
                  <c:v>147779.71703658046</c:v>
                </c:pt>
                <c:pt idx="174">
                  <c:v>80833.506044276524</c:v>
                </c:pt>
                <c:pt idx="175">
                  <c:v>121918.58389285509</c:v>
                </c:pt>
                <c:pt idx="176">
                  <c:v>-43171.045580110105</c:v>
                </c:pt>
                <c:pt idx="177">
                  <c:v>-129996.47523915686</c:v>
                </c:pt>
                <c:pt idx="178">
                  <c:v>-60215.324379506346</c:v>
                </c:pt>
                <c:pt idx="179">
                  <c:v>12280.666376692592</c:v>
                </c:pt>
                <c:pt idx="180">
                  <c:v>5168.2849721484818</c:v>
                </c:pt>
                <c:pt idx="181">
                  <c:v>-110584.36172703508</c:v>
                </c:pt>
                <c:pt idx="182">
                  <c:v>28649.142172913766</c:v>
                </c:pt>
                <c:pt idx="183">
                  <c:v>-114845.78522522666</c:v>
                </c:pt>
                <c:pt idx="184">
                  <c:v>-52240.585757668392</c:v>
                </c:pt>
                <c:pt idx="185">
                  <c:v>69721.631620007101</c:v>
                </c:pt>
                <c:pt idx="186">
                  <c:v>-55851.300061297195</c:v>
                </c:pt>
                <c:pt idx="187">
                  <c:v>-90482.109079552814</c:v>
                </c:pt>
                <c:pt idx="188">
                  <c:v>-198771.75258263026</c:v>
                </c:pt>
                <c:pt idx="189">
                  <c:v>-138070.41308184562</c:v>
                </c:pt>
                <c:pt idx="190">
                  <c:v>-249687.77410782257</c:v>
                </c:pt>
                <c:pt idx="191">
                  <c:v>-68021.916484953836</c:v>
                </c:pt>
                <c:pt idx="192">
                  <c:v>-52503.108423003461</c:v>
                </c:pt>
                <c:pt idx="193">
                  <c:v>-35935.941796856117</c:v>
                </c:pt>
                <c:pt idx="194">
                  <c:v>94225.30140404636</c:v>
                </c:pt>
                <c:pt idx="195">
                  <c:v>-114966.06331528584</c:v>
                </c:pt>
                <c:pt idx="196">
                  <c:v>-92858.754904987058</c:v>
                </c:pt>
                <c:pt idx="197">
                  <c:v>38492.649074177025</c:v>
                </c:pt>
                <c:pt idx="198">
                  <c:v>-95067.744299697224</c:v>
                </c:pt>
                <c:pt idx="199">
                  <c:v>-163547.59218267107</c:v>
                </c:pt>
                <c:pt idx="200">
                  <c:v>-28659.050854671252</c:v>
                </c:pt>
                <c:pt idx="201">
                  <c:v>-19796.913560620684</c:v>
                </c:pt>
                <c:pt idx="202">
                  <c:v>-11887.973790790827</c:v>
                </c:pt>
                <c:pt idx="203">
                  <c:v>-81842.874701170076</c:v>
                </c:pt>
                <c:pt idx="204">
                  <c:v>23549.469359548879</c:v>
                </c:pt>
                <c:pt idx="205">
                  <c:v>23549.469359548879</c:v>
                </c:pt>
                <c:pt idx="206">
                  <c:v>-336822.98386731977</c:v>
                </c:pt>
                <c:pt idx="207">
                  <c:v>36861.345105108863</c:v>
                </c:pt>
                <c:pt idx="208">
                  <c:v>-17996.743938785337</c:v>
                </c:pt>
                <c:pt idx="209">
                  <c:v>96202.517827052332</c:v>
                </c:pt>
                <c:pt idx="210">
                  <c:v>-22585.693985252525</c:v>
                </c:pt>
                <c:pt idx="211">
                  <c:v>30999.99011129397</c:v>
                </c:pt>
                <c:pt idx="212">
                  <c:v>-108057.69025705627</c:v>
                </c:pt>
                <c:pt idx="213">
                  <c:v>-99047.224709433969</c:v>
                </c:pt>
                <c:pt idx="214">
                  <c:v>-20567.939946174272</c:v>
                </c:pt>
                <c:pt idx="215">
                  <c:v>33289.545141125564</c:v>
                </c:pt>
                <c:pt idx="216">
                  <c:v>-112047.19641796401</c:v>
                </c:pt>
                <c:pt idx="217">
                  <c:v>32884.843795614666</c:v>
                </c:pt>
                <c:pt idx="218">
                  <c:v>114039.48760680028</c:v>
                </c:pt>
                <c:pt idx="219">
                  <c:v>-12525.644661410246</c:v>
                </c:pt>
                <c:pt idx="220">
                  <c:v>-106144.54443611042</c:v>
                </c:pt>
                <c:pt idx="221">
                  <c:v>-37650.717592302652</c:v>
                </c:pt>
                <c:pt idx="222">
                  <c:v>-79323.045463156246</c:v>
                </c:pt>
                <c:pt idx="223">
                  <c:v>-1323.4631213918328</c:v>
                </c:pt>
                <c:pt idx="224">
                  <c:v>-107385.60988966783</c:v>
                </c:pt>
                <c:pt idx="225">
                  <c:v>-41149.558882051962</c:v>
                </c:pt>
                <c:pt idx="226">
                  <c:v>-4048.4893380627036</c:v>
                </c:pt>
                <c:pt idx="227">
                  <c:v>382.48451523753465</c:v>
                </c:pt>
                <c:pt idx="228">
                  <c:v>-1146.859573247144</c:v>
                </c:pt>
                <c:pt idx="229">
                  <c:v>-40476.048548583494</c:v>
                </c:pt>
                <c:pt idx="230">
                  <c:v>68268.220839819114</c:v>
                </c:pt>
                <c:pt idx="231">
                  <c:v>-136542.31920429389</c:v>
                </c:pt>
                <c:pt idx="232">
                  <c:v>186402.20478490484</c:v>
                </c:pt>
                <c:pt idx="233">
                  <c:v>-22905.68279625522</c:v>
                </c:pt>
                <c:pt idx="234">
                  <c:v>65984.779003977077</c:v>
                </c:pt>
                <c:pt idx="235">
                  <c:v>-817.52261713508051</c:v>
                </c:pt>
                <c:pt idx="236">
                  <c:v>-76980.161769295752</c:v>
                </c:pt>
                <c:pt idx="237">
                  <c:v>46963.19307787047</c:v>
                </c:pt>
                <c:pt idx="238">
                  <c:v>18827.54281291482</c:v>
                </c:pt>
                <c:pt idx="239">
                  <c:v>45553.460305477347</c:v>
                </c:pt>
                <c:pt idx="240">
                  <c:v>-23355.035515700583</c:v>
                </c:pt>
                <c:pt idx="241">
                  <c:v>-47452.018358997011</c:v>
                </c:pt>
                <c:pt idx="242">
                  <c:v>39762.562602482503</c:v>
                </c:pt>
                <c:pt idx="243">
                  <c:v>-69262.508100165403</c:v>
                </c:pt>
                <c:pt idx="244">
                  <c:v>115323.94764593127</c:v>
                </c:pt>
                <c:pt idx="245">
                  <c:v>131427.94181457523</c:v>
                </c:pt>
                <c:pt idx="246">
                  <c:v>-181196.32664133282</c:v>
                </c:pt>
                <c:pt idx="247">
                  <c:v>-7478.7782597817713</c:v>
                </c:pt>
                <c:pt idx="248">
                  <c:v>30432.956750571844</c:v>
                </c:pt>
                <c:pt idx="249">
                  <c:v>113209.96109607903</c:v>
                </c:pt>
                <c:pt idx="250">
                  <c:v>1379.2400864016963</c:v>
                </c:pt>
                <c:pt idx="251">
                  <c:v>-32000.87570394564</c:v>
                </c:pt>
                <c:pt idx="252">
                  <c:v>-7914.1355631352635</c:v>
                </c:pt>
                <c:pt idx="253">
                  <c:v>46349.374932994833</c:v>
                </c:pt>
                <c:pt idx="254">
                  <c:v>-20482.7179751902</c:v>
                </c:pt>
                <c:pt idx="255">
                  <c:v>-37792.058982098242</c:v>
                </c:pt>
                <c:pt idx="256">
                  <c:v>192745.36117346247</c:v>
                </c:pt>
                <c:pt idx="257">
                  <c:v>97933.015591762785</c:v>
                </c:pt>
                <c:pt idx="258">
                  <c:v>-9411.731536534382</c:v>
                </c:pt>
                <c:pt idx="259">
                  <c:v>-95780.111604340374</c:v>
                </c:pt>
                <c:pt idx="260">
                  <c:v>-30780.111604340374</c:v>
                </c:pt>
                <c:pt idx="261">
                  <c:v>13402.889555263333</c:v>
                </c:pt>
                <c:pt idx="262">
                  <c:v>-66942.24219994247</c:v>
                </c:pt>
                <c:pt idx="263">
                  <c:v>-34356.733766962774</c:v>
                </c:pt>
                <c:pt idx="264">
                  <c:v>-13250.565276885289</c:v>
                </c:pt>
                <c:pt idx="265">
                  <c:v>-104068.97771936841</c:v>
                </c:pt>
                <c:pt idx="266">
                  <c:v>36750.562818206148</c:v>
                </c:pt>
                <c:pt idx="267">
                  <c:v>-60821.742057365249</c:v>
                </c:pt>
                <c:pt idx="268">
                  <c:v>-41041.932837446802</c:v>
                </c:pt>
                <c:pt idx="269">
                  <c:v>22220.551577909238</c:v>
                </c:pt>
                <c:pt idx="270">
                  <c:v>19478.663447375235</c:v>
                </c:pt>
                <c:pt idx="271">
                  <c:v>-85347.098838233447</c:v>
                </c:pt>
                <c:pt idx="272">
                  <c:v>-32594.34499885299</c:v>
                </c:pt>
                <c:pt idx="273">
                  <c:v>-54773.929100333713</c:v>
                </c:pt>
                <c:pt idx="274">
                  <c:v>-45238.172897822573</c:v>
                </c:pt>
                <c:pt idx="275">
                  <c:v>93918.605469224858</c:v>
                </c:pt>
                <c:pt idx="276">
                  <c:v>-97590.441479008354</c:v>
                </c:pt>
                <c:pt idx="277">
                  <c:v>-40898.896944828506</c:v>
                </c:pt>
                <c:pt idx="278">
                  <c:v>-72677.572974728188</c:v>
                </c:pt>
                <c:pt idx="279">
                  <c:v>145039.55310176499</c:v>
                </c:pt>
                <c:pt idx="280">
                  <c:v>-16645.346990512451</c:v>
                </c:pt>
                <c:pt idx="281">
                  <c:v>-95537.590423915593</c:v>
                </c:pt>
                <c:pt idx="282">
                  <c:v>55213.54082808533</c:v>
                </c:pt>
                <c:pt idx="283">
                  <c:v>649673.89937705698</c:v>
                </c:pt>
                <c:pt idx="284">
                  <c:v>-60956.30378273339</c:v>
                </c:pt>
                <c:pt idx="285">
                  <c:v>-187082.08386148553</c:v>
                </c:pt>
                <c:pt idx="286">
                  <c:v>21713.10629334976</c:v>
                </c:pt>
                <c:pt idx="287">
                  <c:v>264968.12587467988</c:v>
                </c:pt>
                <c:pt idx="288">
                  <c:v>21405.024236660145</c:v>
                </c:pt>
                <c:pt idx="289">
                  <c:v>-40655.086786462867</c:v>
                </c:pt>
                <c:pt idx="290">
                  <c:v>185318.37781061628</c:v>
                </c:pt>
                <c:pt idx="291">
                  <c:v>-251223.32929874724</c:v>
                </c:pt>
                <c:pt idx="292">
                  <c:v>-151062.47614738625</c:v>
                </c:pt>
                <c:pt idx="293">
                  <c:v>27306.52716222615</c:v>
                </c:pt>
                <c:pt idx="294">
                  <c:v>338088.45646055951</c:v>
                </c:pt>
                <c:pt idx="295">
                  <c:v>29593.945498501358</c:v>
                </c:pt>
                <c:pt idx="296">
                  <c:v>585230.14088832145</c:v>
                </c:pt>
                <c:pt idx="297">
                  <c:v>563318.02317573968</c:v>
                </c:pt>
                <c:pt idx="298">
                  <c:v>-125384.45231777488</c:v>
                </c:pt>
                <c:pt idx="299">
                  <c:v>-62230.589729031199</c:v>
                </c:pt>
                <c:pt idx="300">
                  <c:v>-126285.17304320773</c:v>
                </c:pt>
                <c:pt idx="301">
                  <c:v>-112496.70204791042</c:v>
                </c:pt>
                <c:pt idx="302">
                  <c:v>36598.152573566302</c:v>
                </c:pt>
                <c:pt idx="303">
                  <c:v>128592.78705247206</c:v>
                </c:pt>
                <c:pt idx="304">
                  <c:v>-54017.230212017545</c:v>
                </c:pt>
                <c:pt idx="305">
                  <c:v>-169091.62851964257</c:v>
                </c:pt>
                <c:pt idx="306">
                  <c:v>170598.32265721681</c:v>
                </c:pt>
                <c:pt idx="307">
                  <c:v>137202.80821308889</c:v>
                </c:pt>
                <c:pt idx="308">
                  <c:v>-63276.416894912254</c:v>
                </c:pt>
                <c:pt idx="309">
                  <c:v>-141221.15931571508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0-4CB7-B377-29977870E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42816"/>
        <c:axId val="582641504"/>
      </c:scatterChart>
      <c:valAx>
        <c:axId val="582642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41504"/>
        <c:crosses val="autoZero"/>
        <c:crossBetween val="midCat"/>
      </c:valAx>
      <c:valAx>
        <c:axId val="58264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4281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BATHS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Log!$E$2:$E$311</c:f>
              <c:numCache>
                <c:formatCode>General</c:formatCode>
                <c:ptCount val="3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6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5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3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3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5</c:v>
                </c:pt>
                <c:pt idx="203">
                  <c:v>4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2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6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7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6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7</c:v>
                </c:pt>
                <c:pt idx="274">
                  <c:v>4</c:v>
                </c:pt>
                <c:pt idx="275">
                  <c:v>5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6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4</c:v>
                </c:pt>
                <c:pt idx="287">
                  <c:v>6</c:v>
                </c:pt>
                <c:pt idx="288">
                  <c:v>2</c:v>
                </c:pt>
                <c:pt idx="289">
                  <c:v>2</c:v>
                </c:pt>
                <c:pt idx="290">
                  <c:v>6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5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7</c:v>
                </c:pt>
                <c:pt idx="307">
                  <c:v>6</c:v>
                </c:pt>
                <c:pt idx="308">
                  <c:v>6</c:v>
                </c:pt>
                <c:pt idx="309">
                  <c:v>4</c:v>
                </c:pt>
              </c:numCache>
            </c:numRef>
          </c:xVal>
          <c:yVal>
            <c:numRef>
              <c:f>Log!$J$29:$J$338</c:f>
              <c:numCache>
                <c:formatCode>General</c:formatCode>
                <c:ptCount val="310"/>
                <c:pt idx="0">
                  <c:v>-11129.088002308505</c:v>
                </c:pt>
                <c:pt idx="1">
                  <c:v>-61521.001637035253</c:v>
                </c:pt>
                <c:pt idx="2">
                  <c:v>157194.26879723003</c:v>
                </c:pt>
                <c:pt idx="3">
                  <c:v>4353.3089694256341</c:v>
                </c:pt>
                <c:pt idx="4">
                  <c:v>-11927.218404000159</c:v>
                </c:pt>
                <c:pt idx="5">
                  <c:v>-97396.629567897704</c:v>
                </c:pt>
                <c:pt idx="6">
                  <c:v>-48463.502158057003</c:v>
                </c:pt>
                <c:pt idx="7">
                  <c:v>-149634.26368343271</c:v>
                </c:pt>
                <c:pt idx="8">
                  <c:v>14601.071432811194</c:v>
                </c:pt>
                <c:pt idx="9">
                  <c:v>17898.883228238941</c:v>
                </c:pt>
                <c:pt idx="10">
                  <c:v>-71315.097371001146</c:v>
                </c:pt>
                <c:pt idx="11">
                  <c:v>-87952.687138104404</c:v>
                </c:pt>
                <c:pt idx="12">
                  <c:v>160198.42635710246</c:v>
                </c:pt>
                <c:pt idx="13">
                  <c:v>-70366.059456980525</c:v>
                </c:pt>
                <c:pt idx="14">
                  <c:v>39202.072300412867</c:v>
                </c:pt>
                <c:pt idx="15">
                  <c:v>89688.139991043237</c:v>
                </c:pt>
                <c:pt idx="16">
                  <c:v>45612.051548396237</c:v>
                </c:pt>
                <c:pt idx="17">
                  <c:v>46985.240673291424</c:v>
                </c:pt>
                <c:pt idx="18">
                  <c:v>5832.8104394096445</c:v>
                </c:pt>
                <c:pt idx="19">
                  <c:v>-516.28088894265238</c:v>
                </c:pt>
                <c:pt idx="20">
                  <c:v>30351.193657066193</c:v>
                </c:pt>
                <c:pt idx="21">
                  <c:v>5534.0154580818489</c:v>
                </c:pt>
                <c:pt idx="22">
                  <c:v>-33942.802390728641</c:v>
                </c:pt>
                <c:pt idx="23">
                  <c:v>-95499.695116421295</c:v>
                </c:pt>
                <c:pt idx="24">
                  <c:v>-18052.349136140547</c:v>
                </c:pt>
                <c:pt idx="25">
                  <c:v>35520.447076630473</c:v>
                </c:pt>
                <c:pt idx="26">
                  <c:v>39863.848751524041</c:v>
                </c:pt>
                <c:pt idx="27">
                  <c:v>50667.60851972831</c:v>
                </c:pt>
                <c:pt idx="28">
                  <c:v>-103542.06091531151</c:v>
                </c:pt>
                <c:pt idx="29">
                  <c:v>4303.3430836470361</c:v>
                </c:pt>
                <c:pt idx="30">
                  <c:v>45671.738121264876</c:v>
                </c:pt>
                <c:pt idx="31">
                  <c:v>-11808.196375111555</c:v>
                </c:pt>
                <c:pt idx="32">
                  <c:v>53265.649316036812</c:v>
                </c:pt>
                <c:pt idx="33">
                  <c:v>-124861.82727117723</c:v>
                </c:pt>
                <c:pt idx="34">
                  <c:v>-20869.568607298686</c:v>
                </c:pt>
                <c:pt idx="35">
                  <c:v>-56360.773412331997</c:v>
                </c:pt>
                <c:pt idx="36">
                  <c:v>6540.978508968401</c:v>
                </c:pt>
                <c:pt idx="37">
                  <c:v>-23330.814839163999</c:v>
                </c:pt>
                <c:pt idx="38">
                  <c:v>17592.810144051531</c:v>
                </c:pt>
                <c:pt idx="39">
                  <c:v>-59816.531483086786</c:v>
                </c:pt>
                <c:pt idx="40">
                  <c:v>30268.554128332209</c:v>
                </c:pt>
                <c:pt idx="41">
                  <c:v>-607.36882921704091</c:v>
                </c:pt>
                <c:pt idx="42">
                  <c:v>62759.586354475847</c:v>
                </c:pt>
                <c:pt idx="43">
                  <c:v>56758.552954690327</c:v>
                </c:pt>
                <c:pt idx="44">
                  <c:v>36565.531057271961</c:v>
                </c:pt>
                <c:pt idx="45">
                  <c:v>4484.1102660220058</c:v>
                </c:pt>
                <c:pt idx="46">
                  <c:v>13048.995606128447</c:v>
                </c:pt>
                <c:pt idx="47">
                  <c:v>-32773.021422978112</c:v>
                </c:pt>
                <c:pt idx="48">
                  <c:v>25797.101027054174</c:v>
                </c:pt>
                <c:pt idx="49">
                  <c:v>-19562.900626146409</c:v>
                </c:pt>
                <c:pt idx="50">
                  <c:v>28406.925213139009</c:v>
                </c:pt>
                <c:pt idx="51">
                  <c:v>49959.890223468552</c:v>
                </c:pt>
                <c:pt idx="52">
                  <c:v>-80358.538494833745</c:v>
                </c:pt>
                <c:pt idx="53">
                  <c:v>-23154.380569465837</c:v>
                </c:pt>
                <c:pt idx="54">
                  <c:v>-6415.6817801772559</c:v>
                </c:pt>
                <c:pt idx="55">
                  <c:v>-15719.137287348567</c:v>
                </c:pt>
                <c:pt idx="56">
                  <c:v>-4221.2711978183652</c:v>
                </c:pt>
                <c:pt idx="57">
                  <c:v>-158492.19440243693</c:v>
                </c:pt>
                <c:pt idx="58">
                  <c:v>24213.876828448716</c:v>
                </c:pt>
                <c:pt idx="59">
                  <c:v>30667.445632208124</c:v>
                </c:pt>
                <c:pt idx="60">
                  <c:v>25054.409368076071</c:v>
                </c:pt>
                <c:pt idx="61">
                  <c:v>62546.595669557093</c:v>
                </c:pt>
                <c:pt idx="62">
                  <c:v>-27341.398787093669</c:v>
                </c:pt>
                <c:pt idx="63">
                  <c:v>-97797.527256175003</c:v>
                </c:pt>
                <c:pt idx="64">
                  <c:v>-35917.793242443382</c:v>
                </c:pt>
                <c:pt idx="65">
                  <c:v>141603.22210659267</c:v>
                </c:pt>
                <c:pt idx="66">
                  <c:v>-40999.441700100608</c:v>
                </c:pt>
                <c:pt idx="67">
                  <c:v>-199156.93503627129</c:v>
                </c:pt>
                <c:pt idx="68">
                  <c:v>-20434.009069831518</c:v>
                </c:pt>
                <c:pt idx="69">
                  <c:v>39946.240724495554</c:v>
                </c:pt>
                <c:pt idx="70">
                  <c:v>50446.416622105477</c:v>
                </c:pt>
                <c:pt idx="71">
                  <c:v>-5715.048594990425</c:v>
                </c:pt>
                <c:pt idx="72">
                  <c:v>2772.0537600291282</c:v>
                </c:pt>
                <c:pt idx="73">
                  <c:v>644717.43870358961</c:v>
                </c:pt>
                <c:pt idx="74">
                  <c:v>644717.43870358961</c:v>
                </c:pt>
                <c:pt idx="75">
                  <c:v>101800.6297342389</c:v>
                </c:pt>
                <c:pt idx="76">
                  <c:v>59127.476251427579</c:v>
                </c:pt>
                <c:pt idx="77">
                  <c:v>83507.463066877492</c:v>
                </c:pt>
                <c:pt idx="78">
                  <c:v>-21634.448669808044</c:v>
                </c:pt>
                <c:pt idx="79">
                  <c:v>1494.253252482973</c:v>
                </c:pt>
                <c:pt idx="80">
                  <c:v>134162.87423171801</c:v>
                </c:pt>
                <c:pt idx="81">
                  <c:v>-22566.186018777371</c:v>
                </c:pt>
                <c:pt idx="82">
                  <c:v>65007.611549300804</c:v>
                </c:pt>
                <c:pt idx="83">
                  <c:v>252214.7049778956</c:v>
                </c:pt>
                <c:pt idx="84">
                  <c:v>252214.7049778956</c:v>
                </c:pt>
                <c:pt idx="85">
                  <c:v>-59358.428939097386</c:v>
                </c:pt>
                <c:pt idx="86">
                  <c:v>175503.74785172584</c:v>
                </c:pt>
                <c:pt idx="87">
                  <c:v>-18908.148401296727</c:v>
                </c:pt>
                <c:pt idx="88">
                  <c:v>-2902.697709394648</c:v>
                </c:pt>
                <c:pt idx="89">
                  <c:v>-4193.4548433390446</c:v>
                </c:pt>
                <c:pt idx="90">
                  <c:v>-20657.642225142161</c:v>
                </c:pt>
                <c:pt idx="91">
                  <c:v>-3246.3317248487583</c:v>
                </c:pt>
                <c:pt idx="92">
                  <c:v>-56175.282594069664</c:v>
                </c:pt>
                <c:pt idx="93">
                  <c:v>35309.820313679927</c:v>
                </c:pt>
                <c:pt idx="94">
                  <c:v>62686.756603762609</c:v>
                </c:pt>
                <c:pt idx="95">
                  <c:v>17262.333004449116</c:v>
                </c:pt>
                <c:pt idx="96">
                  <c:v>87082.141032988788</c:v>
                </c:pt>
                <c:pt idx="97">
                  <c:v>-108185.59388047294</c:v>
                </c:pt>
                <c:pt idx="98">
                  <c:v>5579.4032799096458</c:v>
                </c:pt>
                <c:pt idx="99">
                  <c:v>9854.3148891517631</c:v>
                </c:pt>
                <c:pt idx="100">
                  <c:v>18265.537446190137</c:v>
                </c:pt>
                <c:pt idx="101">
                  <c:v>16489.797721679235</c:v>
                </c:pt>
                <c:pt idx="102">
                  <c:v>-11396.426078158722</c:v>
                </c:pt>
                <c:pt idx="103">
                  <c:v>-120938.01886202622</c:v>
                </c:pt>
                <c:pt idx="104">
                  <c:v>195962.09649447806</c:v>
                </c:pt>
                <c:pt idx="105">
                  <c:v>195962.09649447806</c:v>
                </c:pt>
                <c:pt idx="106">
                  <c:v>-17980.105079869158</c:v>
                </c:pt>
                <c:pt idx="107">
                  <c:v>-72484.263534794154</c:v>
                </c:pt>
                <c:pt idx="108">
                  <c:v>61104.992039116216</c:v>
                </c:pt>
                <c:pt idx="109">
                  <c:v>-47257.094616110378</c:v>
                </c:pt>
                <c:pt idx="110">
                  <c:v>2409.2470265676384</c:v>
                </c:pt>
                <c:pt idx="111">
                  <c:v>-31982.341304502959</c:v>
                </c:pt>
                <c:pt idx="112">
                  <c:v>-18251.105938482549</c:v>
                </c:pt>
                <c:pt idx="113">
                  <c:v>65071.837376609241</c:v>
                </c:pt>
                <c:pt idx="114">
                  <c:v>-38032.848664253077</c:v>
                </c:pt>
                <c:pt idx="115">
                  <c:v>-8012.437464150833</c:v>
                </c:pt>
                <c:pt idx="116">
                  <c:v>27316.650162014441</c:v>
                </c:pt>
                <c:pt idx="117">
                  <c:v>-22112.467787625443</c:v>
                </c:pt>
                <c:pt idx="118">
                  <c:v>-32502.165653278644</c:v>
                </c:pt>
                <c:pt idx="119">
                  <c:v>12472.898896676372</c:v>
                </c:pt>
                <c:pt idx="120">
                  <c:v>-117657.85634792765</c:v>
                </c:pt>
                <c:pt idx="121">
                  <c:v>-63225.475586078945</c:v>
                </c:pt>
                <c:pt idx="122">
                  <c:v>-87053.486906046513</c:v>
                </c:pt>
                <c:pt idx="123">
                  <c:v>-31990.935317382682</c:v>
                </c:pt>
                <c:pt idx="124">
                  <c:v>-99150.120792217902</c:v>
                </c:pt>
                <c:pt idx="125">
                  <c:v>-66724.693398574484</c:v>
                </c:pt>
                <c:pt idx="126">
                  <c:v>14392.610781797557</c:v>
                </c:pt>
                <c:pt idx="127">
                  <c:v>-173283.56547360134</c:v>
                </c:pt>
                <c:pt idx="128">
                  <c:v>79246.306712137361</c:v>
                </c:pt>
                <c:pt idx="129">
                  <c:v>14499.962831729572</c:v>
                </c:pt>
                <c:pt idx="130">
                  <c:v>-10578.3108580439</c:v>
                </c:pt>
                <c:pt idx="131">
                  <c:v>14083.158795067517</c:v>
                </c:pt>
                <c:pt idx="132">
                  <c:v>-28517.346631416236</c:v>
                </c:pt>
                <c:pt idx="133">
                  <c:v>209061.16544860974</c:v>
                </c:pt>
                <c:pt idx="134">
                  <c:v>49024.58735876967</c:v>
                </c:pt>
                <c:pt idx="135">
                  <c:v>-25023.300164880755</c:v>
                </c:pt>
                <c:pt idx="136">
                  <c:v>1751.5391541034332</c:v>
                </c:pt>
                <c:pt idx="137">
                  <c:v>-15709.871816924366</c:v>
                </c:pt>
                <c:pt idx="138">
                  <c:v>-111019.6415979492</c:v>
                </c:pt>
                <c:pt idx="139">
                  <c:v>-23543.592956237495</c:v>
                </c:pt>
                <c:pt idx="140">
                  <c:v>77583.292813797947</c:v>
                </c:pt>
                <c:pt idx="141">
                  <c:v>-70658.531126168091</c:v>
                </c:pt>
                <c:pt idx="142">
                  <c:v>-9423.6388919321471</c:v>
                </c:pt>
                <c:pt idx="143">
                  <c:v>9845.8366684380453</c:v>
                </c:pt>
                <c:pt idx="144">
                  <c:v>-83273.573375242879</c:v>
                </c:pt>
                <c:pt idx="145">
                  <c:v>-81691.389934758132</c:v>
                </c:pt>
                <c:pt idx="146">
                  <c:v>29103.836650236743</c:v>
                </c:pt>
                <c:pt idx="147">
                  <c:v>-85775.147059444513</c:v>
                </c:pt>
                <c:pt idx="148">
                  <c:v>-30514.834970066266</c:v>
                </c:pt>
                <c:pt idx="149">
                  <c:v>-14900.20629623218</c:v>
                </c:pt>
                <c:pt idx="150">
                  <c:v>29858.44247081723</c:v>
                </c:pt>
                <c:pt idx="151">
                  <c:v>56183.665356755053</c:v>
                </c:pt>
                <c:pt idx="152">
                  <c:v>45.530364442238351</c:v>
                </c:pt>
                <c:pt idx="153">
                  <c:v>-150689.8899012091</c:v>
                </c:pt>
                <c:pt idx="154">
                  <c:v>-14987.215650430066</c:v>
                </c:pt>
                <c:pt idx="155">
                  <c:v>-20434.26686534693</c:v>
                </c:pt>
                <c:pt idx="156">
                  <c:v>40208.3478667257</c:v>
                </c:pt>
                <c:pt idx="157">
                  <c:v>-61729.186990239221</c:v>
                </c:pt>
                <c:pt idx="158">
                  <c:v>-117581.64586859365</c:v>
                </c:pt>
                <c:pt idx="159">
                  <c:v>-77618.615609386354</c:v>
                </c:pt>
                <c:pt idx="160">
                  <c:v>-7951.5559262085008</c:v>
                </c:pt>
                <c:pt idx="161">
                  <c:v>-49090.085028908274</c:v>
                </c:pt>
                <c:pt idx="162">
                  <c:v>67086.288570981938</c:v>
                </c:pt>
                <c:pt idx="163">
                  <c:v>29276.150969060836</c:v>
                </c:pt>
                <c:pt idx="164">
                  <c:v>33526.617856213445</c:v>
                </c:pt>
                <c:pt idx="165">
                  <c:v>-20855.839654145471</c:v>
                </c:pt>
                <c:pt idx="166">
                  <c:v>-152535.19342464377</c:v>
                </c:pt>
                <c:pt idx="167">
                  <c:v>-99832.611911702203</c:v>
                </c:pt>
                <c:pt idx="168">
                  <c:v>-24235.733741697972</c:v>
                </c:pt>
                <c:pt idx="169">
                  <c:v>-38375.631871700782</c:v>
                </c:pt>
                <c:pt idx="170">
                  <c:v>-94135.904479065503</c:v>
                </c:pt>
                <c:pt idx="171">
                  <c:v>-13313.683480328007</c:v>
                </c:pt>
                <c:pt idx="172">
                  <c:v>-72219.684168395819</c:v>
                </c:pt>
                <c:pt idx="173">
                  <c:v>147779.71703658046</c:v>
                </c:pt>
                <c:pt idx="174">
                  <c:v>80833.506044276524</c:v>
                </c:pt>
                <c:pt idx="175">
                  <c:v>121918.58389285509</c:v>
                </c:pt>
                <c:pt idx="176">
                  <c:v>-43171.045580110105</c:v>
                </c:pt>
                <c:pt idx="177">
                  <c:v>-129996.47523915686</c:v>
                </c:pt>
                <c:pt idx="178">
                  <c:v>-60215.324379506346</c:v>
                </c:pt>
                <c:pt idx="179">
                  <c:v>12280.666376692592</c:v>
                </c:pt>
                <c:pt idx="180">
                  <c:v>5168.2849721484818</c:v>
                </c:pt>
                <c:pt idx="181">
                  <c:v>-110584.36172703508</c:v>
                </c:pt>
                <c:pt idx="182">
                  <c:v>28649.142172913766</c:v>
                </c:pt>
                <c:pt idx="183">
                  <c:v>-114845.78522522666</c:v>
                </c:pt>
                <c:pt idx="184">
                  <c:v>-52240.585757668392</c:v>
                </c:pt>
                <c:pt idx="185">
                  <c:v>69721.631620007101</c:v>
                </c:pt>
                <c:pt idx="186">
                  <c:v>-55851.300061297195</c:v>
                </c:pt>
                <c:pt idx="187">
                  <c:v>-90482.109079552814</c:v>
                </c:pt>
                <c:pt idx="188">
                  <c:v>-198771.75258263026</c:v>
                </c:pt>
                <c:pt idx="189">
                  <c:v>-138070.41308184562</c:v>
                </c:pt>
                <c:pt idx="190">
                  <c:v>-249687.77410782257</c:v>
                </c:pt>
                <c:pt idx="191">
                  <c:v>-68021.916484953836</c:v>
                </c:pt>
                <c:pt idx="192">
                  <c:v>-52503.108423003461</c:v>
                </c:pt>
                <c:pt idx="193">
                  <c:v>-35935.941796856117</c:v>
                </c:pt>
                <c:pt idx="194">
                  <c:v>94225.30140404636</c:v>
                </c:pt>
                <c:pt idx="195">
                  <c:v>-114966.06331528584</c:v>
                </c:pt>
                <c:pt idx="196">
                  <c:v>-92858.754904987058</c:v>
                </c:pt>
                <c:pt idx="197">
                  <c:v>38492.649074177025</c:v>
                </c:pt>
                <c:pt idx="198">
                  <c:v>-95067.744299697224</c:v>
                </c:pt>
                <c:pt idx="199">
                  <c:v>-163547.59218267107</c:v>
                </c:pt>
                <c:pt idx="200">
                  <c:v>-28659.050854671252</c:v>
                </c:pt>
                <c:pt idx="201">
                  <c:v>-19796.913560620684</c:v>
                </c:pt>
                <c:pt idx="202">
                  <c:v>-11887.973790790827</c:v>
                </c:pt>
                <c:pt idx="203">
                  <c:v>-81842.874701170076</c:v>
                </c:pt>
                <c:pt idx="204">
                  <c:v>23549.469359548879</c:v>
                </c:pt>
                <c:pt idx="205">
                  <c:v>23549.469359548879</c:v>
                </c:pt>
                <c:pt idx="206">
                  <c:v>-336822.98386731977</c:v>
                </c:pt>
                <c:pt idx="207">
                  <c:v>36861.345105108863</c:v>
                </c:pt>
                <c:pt idx="208">
                  <c:v>-17996.743938785337</c:v>
                </c:pt>
                <c:pt idx="209">
                  <c:v>96202.517827052332</c:v>
                </c:pt>
                <c:pt idx="210">
                  <c:v>-22585.693985252525</c:v>
                </c:pt>
                <c:pt idx="211">
                  <c:v>30999.99011129397</c:v>
                </c:pt>
                <c:pt idx="212">
                  <c:v>-108057.69025705627</c:v>
                </c:pt>
                <c:pt idx="213">
                  <c:v>-99047.224709433969</c:v>
                </c:pt>
                <c:pt idx="214">
                  <c:v>-20567.939946174272</c:v>
                </c:pt>
                <c:pt idx="215">
                  <c:v>33289.545141125564</c:v>
                </c:pt>
                <c:pt idx="216">
                  <c:v>-112047.19641796401</c:v>
                </c:pt>
                <c:pt idx="217">
                  <c:v>32884.843795614666</c:v>
                </c:pt>
                <c:pt idx="218">
                  <c:v>114039.48760680028</c:v>
                </c:pt>
                <c:pt idx="219">
                  <c:v>-12525.644661410246</c:v>
                </c:pt>
                <c:pt idx="220">
                  <c:v>-106144.54443611042</c:v>
                </c:pt>
                <c:pt idx="221">
                  <c:v>-37650.717592302652</c:v>
                </c:pt>
                <c:pt idx="222">
                  <c:v>-79323.045463156246</c:v>
                </c:pt>
                <c:pt idx="223">
                  <c:v>-1323.4631213918328</c:v>
                </c:pt>
                <c:pt idx="224">
                  <c:v>-107385.60988966783</c:v>
                </c:pt>
                <c:pt idx="225">
                  <c:v>-41149.558882051962</c:v>
                </c:pt>
                <c:pt idx="226">
                  <c:v>-4048.4893380627036</c:v>
                </c:pt>
                <c:pt idx="227">
                  <c:v>382.48451523753465</c:v>
                </c:pt>
                <c:pt idx="228">
                  <c:v>-1146.859573247144</c:v>
                </c:pt>
                <c:pt idx="229">
                  <c:v>-40476.048548583494</c:v>
                </c:pt>
                <c:pt idx="230">
                  <c:v>68268.220839819114</c:v>
                </c:pt>
                <c:pt idx="231">
                  <c:v>-136542.31920429389</c:v>
                </c:pt>
                <c:pt idx="232">
                  <c:v>186402.20478490484</c:v>
                </c:pt>
                <c:pt idx="233">
                  <c:v>-22905.68279625522</c:v>
                </c:pt>
                <c:pt idx="234">
                  <c:v>65984.779003977077</c:v>
                </c:pt>
                <c:pt idx="235">
                  <c:v>-817.52261713508051</c:v>
                </c:pt>
                <c:pt idx="236">
                  <c:v>-76980.161769295752</c:v>
                </c:pt>
                <c:pt idx="237">
                  <c:v>46963.19307787047</c:v>
                </c:pt>
                <c:pt idx="238">
                  <c:v>18827.54281291482</c:v>
                </c:pt>
                <c:pt idx="239">
                  <c:v>45553.460305477347</c:v>
                </c:pt>
                <c:pt idx="240">
                  <c:v>-23355.035515700583</c:v>
                </c:pt>
                <c:pt idx="241">
                  <c:v>-47452.018358997011</c:v>
                </c:pt>
                <c:pt idx="242">
                  <c:v>39762.562602482503</c:v>
                </c:pt>
                <c:pt idx="243">
                  <c:v>-69262.508100165403</c:v>
                </c:pt>
                <c:pt idx="244">
                  <c:v>115323.94764593127</c:v>
                </c:pt>
                <c:pt idx="245">
                  <c:v>131427.94181457523</c:v>
                </c:pt>
                <c:pt idx="246">
                  <c:v>-181196.32664133282</c:v>
                </c:pt>
                <c:pt idx="247">
                  <c:v>-7478.7782597817713</c:v>
                </c:pt>
                <c:pt idx="248">
                  <c:v>30432.956750571844</c:v>
                </c:pt>
                <c:pt idx="249">
                  <c:v>113209.96109607903</c:v>
                </c:pt>
                <c:pt idx="250">
                  <c:v>1379.2400864016963</c:v>
                </c:pt>
                <c:pt idx="251">
                  <c:v>-32000.87570394564</c:v>
                </c:pt>
                <c:pt idx="252">
                  <c:v>-7914.1355631352635</c:v>
                </c:pt>
                <c:pt idx="253">
                  <c:v>46349.374932994833</c:v>
                </c:pt>
                <c:pt idx="254">
                  <c:v>-20482.7179751902</c:v>
                </c:pt>
                <c:pt idx="255">
                  <c:v>-37792.058982098242</c:v>
                </c:pt>
                <c:pt idx="256">
                  <c:v>192745.36117346247</c:v>
                </c:pt>
                <c:pt idx="257">
                  <c:v>97933.015591762785</c:v>
                </c:pt>
                <c:pt idx="258">
                  <c:v>-9411.731536534382</c:v>
                </c:pt>
                <c:pt idx="259">
                  <c:v>-95780.111604340374</c:v>
                </c:pt>
                <c:pt idx="260">
                  <c:v>-30780.111604340374</c:v>
                </c:pt>
                <c:pt idx="261">
                  <c:v>13402.889555263333</c:v>
                </c:pt>
                <c:pt idx="262">
                  <c:v>-66942.24219994247</c:v>
                </c:pt>
                <c:pt idx="263">
                  <c:v>-34356.733766962774</c:v>
                </c:pt>
                <c:pt idx="264">
                  <c:v>-13250.565276885289</c:v>
                </c:pt>
                <c:pt idx="265">
                  <c:v>-104068.97771936841</c:v>
                </c:pt>
                <c:pt idx="266">
                  <c:v>36750.562818206148</c:v>
                </c:pt>
                <c:pt idx="267">
                  <c:v>-60821.742057365249</c:v>
                </c:pt>
                <c:pt idx="268">
                  <c:v>-41041.932837446802</c:v>
                </c:pt>
                <c:pt idx="269">
                  <c:v>22220.551577909238</c:v>
                </c:pt>
                <c:pt idx="270">
                  <c:v>19478.663447375235</c:v>
                </c:pt>
                <c:pt idx="271">
                  <c:v>-85347.098838233447</c:v>
                </c:pt>
                <c:pt idx="272">
                  <c:v>-32594.34499885299</c:v>
                </c:pt>
                <c:pt idx="273">
                  <c:v>-54773.929100333713</c:v>
                </c:pt>
                <c:pt idx="274">
                  <c:v>-45238.172897822573</c:v>
                </c:pt>
                <c:pt idx="275">
                  <c:v>93918.605469224858</c:v>
                </c:pt>
                <c:pt idx="276">
                  <c:v>-97590.441479008354</c:v>
                </c:pt>
                <c:pt idx="277">
                  <c:v>-40898.896944828506</c:v>
                </c:pt>
                <c:pt idx="278">
                  <c:v>-72677.572974728188</c:v>
                </c:pt>
                <c:pt idx="279">
                  <c:v>145039.55310176499</c:v>
                </c:pt>
                <c:pt idx="280">
                  <c:v>-16645.346990512451</c:v>
                </c:pt>
                <c:pt idx="281">
                  <c:v>-95537.590423915593</c:v>
                </c:pt>
                <c:pt idx="282">
                  <c:v>55213.54082808533</c:v>
                </c:pt>
                <c:pt idx="283">
                  <c:v>649673.89937705698</c:v>
                </c:pt>
                <c:pt idx="284">
                  <c:v>-60956.30378273339</c:v>
                </c:pt>
                <c:pt idx="285">
                  <c:v>-187082.08386148553</c:v>
                </c:pt>
                <c:pt idx="286">
                  <c:v>21713.10629334976</c:v>
                </c:pt>
                <c:pt idx="287">
                  <c:v>264968.12587467988</c:v>
                </c:pt>
                <c:pt idx="288">
                  <c:v>21405.024236660145</c:v>
                </c:pt>
                <c:pt idx="289">
                  <c:v>-40655.086786462867</c:v>
                </c:pt>
                <c:pt idx="290">
                  <c:v>185318.37781061628</c:v>
                </c:pt>
                <c:pt idx="291">
                  <c:v>-251223.32929874724</c:v>
                </c:pt>
                <c:pt idx="292">
                  <c:v>-151062.47614738625</c:v>
                </c:pt>
                <c:pt idx="293">
                  <c:v>27306.52716222615</c:v>
                </c:pt>
                <c:pt idx="294">
                  <c:v>338088.45646055951</c:v>
                </c:pt>
                <c:pt idx="295">
                  <c:v>29593.945498501358</c:v>
                </c:pt>
                <c:pt idx="296">
                  <c:v>585230.14088832145</c:v>
                </c:pt>
                <c:pt idx="297">
                  <c:v>563318.02317573968</c:v>
                </c:pt>
                <c:pt idx="298">
                  <c:v>-125384.45231777488</c:v>
                </c:pt>
                <c:pt idx="299">
                  <c:v>-62230.589729031199</c:v>
                </c:pt>
                <c:pt idx="300">
                  <c:v>-126285.17304320773</c:v>
                </c:pt>
                <c:pt idx="301">
                  <c:v>-112496.70204791042</c:v>
                </c:pt>
                <c:pt idx="302">
                  <c:v>36598.152573566302</c:v>
                </c:pt>
                <c:pt idx="303">
                  <c:v>128592.78705247206</c:v>
                </c:pt>
                <c:pt idx="304">
                  <c:v>-54017.230212017545</c:v>
                </c:pt>
                <c:pt idx="305">
                  <c:v>-169091.62851964257</c:v>
                </c:pt>
                <c:pt idx="306">
                  <c:v>170598.32265721681</c:v>
                </c:pt>
                <c:pt idx="307">
                  <c:v>137202.80821308889</c:v>
                </c:pt>
                <c:pt idx="308">
                  <c:v>-63276.416894912254</c:v>
                </c:pt>
                <c:pt idx="309">
                  <c:v>-141221.15931571508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B5-4653-84E6-29F5F2F482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41176"/>
        <c:axId val="582648064"/>
      </c:scatterChart>
      <c:valAx>
        <c:axId val="58264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48064"/>
        <c:crosses val="autoZero"/>
        <c:crossBetween val="midCat"/>
      </c:valAx>
      <c:valAx>
        <c:axId val="58264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4117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DAYS ON MARKET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Log!$F$2:$F$311</c:f>
              <c:numCache>
                <c:formatCode>General</c:formatCode>
                <c:ptCount val="310"/>
                <c:pt idx="0">
                  <c:v>39</c:v>
                </c:pt>
                <c:pt idx="1">
                  <c:v>22</c:v>
                </c:pt>
                <c:pt idx="2">
                  <c:v>38</c:v>
                </c:pt>
                <c:pt idx="3">
                  <c:v>107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92</c:v>
                </c:pt>
                <c:pt idx="8">
                  <c:v>23</c:v>
                </c:pt>
                <c:pt idx="9">
                  <c:v>80</c:v>
                </c:pt>
                <c:pt idx="10">
                  <c:v>50</c:v>
                </c:pt>
                <c:pt idx="11">
                  <c:v>30</c:v>
                </c:pt>
                <c:pt idx="12">
                  <c:v>22</c:v>
                </c:pt>
                <c:pt idx="13">
                  <c:v>25</c:v>
                </c:pt>
                <c:pt idx="14">
                  <c:v>1</c:v>
                </c:pt>
                <c:pt idx="15">
                  <c:v>63</c:v>
                </c:pt>
                <c:pt idx="16">
                  <c:v>2</c:v>
                </c:pt>
                <c:pt idx="17">
                  <c:v>29</c:v>
                </c:pt>
                <c:pt idx="18">
                  <c:v>121</c:v>
                </c:pt>
                <c:pt idx="19">
                  <c:v>515</c:v>
                </c:pt>
                <c:pt idx="20">
                  <c:v>1</c:v>
                </c:pt>
                <c:pt idx="21">
                  <c:v>318</c:v>
                </c:pt>
                <c:pt idx="22">
                  <c:v>50</c:v>
                </c:pt>
                <c:pt idx="23">
                  <c:v>9</c:v>
                </c:pt>
                <c:pt idx="24">
                  <c:v>44</c:v>
                </c:pt>
                <c:pt idx="25">
                  <c:v>81</c:v>
                </c:pt>
                <c:pt idx="26">
                  <c:v>50</c:v>
                </c:pt>
                <c:pt idx="27">
                  <c:v>5</c:v>
                </c:pt>
                <c:pt idx="28">
                  <c:v>28</c:v>
                </c:pt>
                <c:pt idx="29">
                  <c:v>88</c:v>
                </c:pt>
                <c:pt idx="30">
                  <c:v>4</c:v>
                </c:pt>
                <c:pt idx="31">
                  <c:v>9</c:v>
                </c:pt>
                <c:pt idx="32">
                  <c:v>25</c:v>
                </c:pt>
                <c:pt idx="33">
                  <c:v>21</c:v>
                </c:pt>
                <c:pt idx="34">
                  <c:v>8</c:v>
                </c:pt>
                <c:pt idx="35">
                  <c:v>233</c:v>
                </c:pt>
                <c:pt idx="36">
                  <c:v>9</c:v>
                </c:pt>
                <c:pt idx="37">
                  <c:v>67</c:v>
                </c:pt>
                <c:pt idx="38">
                  <c:v>358</c:v>
                </c:pt>
                <c:pt idx="39">
                  <c:v>4</c:v>
                </c:pt>
                <c:pt idx="40">
                  <c:v>53</c:v>
                </c:pt>
                <c:pt idx="41">
                  <c:v>57</c:v>
                </c:pt>
                <c:pt idx="42">
                  <c:v>1</c:v>
                </c:pt>
                <c:pt idx="43">
                  <c:v>30</c:v>
                </c:pt>
                <c:pt idx="44">
                  <c:v>31</c:v>
                </c:pt>
                <c:pt idx="45">
                  <c:v>137</c:v>
                </c:pt>
                <c:pt idx="46">
                  <c:v>94</c:v>
                </c:pt>
                <c:pt idx="47">
                  <c:v>93</c:v>
                </c:pt>
                <c:pt idx="48">
                  <c:v>26</c:v>
                </c:pt>
                <c:pt idx="49">
                  <c:v>12</c:v>
                </c:pt>
                <c:pt idx="50">
                  <c:v>1</c:v>
                </c:pt>
                <c:pt idx="51">
                  <c:v>41</c:v>
                </c:pt>
                <c:pt idx="52">
                  <c:v>12</c:v>
                </c:pt>
                <c:pt idx="53">
                  <c:v>15</c:v>
                </c:pt>
                <c:pt idx="54">
                  <c:v>163</c:v>
                </c:pt>
                <c:pt idx="55">
                  <c:v>84</c:v>
                </c:pt>
                <c:pt idx="56">
                  <c:v>2</c:v>
                </c:pt>
                <c:pt idx="57">
                  <c:v>46</c:v>
                </c:pt>
                <c:pt idx="58">
                  <c:v>4</c:v>
                </c:pt>
                <c:pt idx="59">
                  <c:v>37</c:v>
                </c:pt>
                <c:pt idx="60">
                  <c:v>113</c:v>
                </c:pt>
                <c:pt idx="61">
                  <c:v>25</c:v>
                </c:pt>
                <c:pt idx="62">
                  <c:v>2</c:v>
                </c:pt>
                <c:pt idx="63">
                  <c:v>8</c:v>
                </c:pt>
                <c:pt idx="64">
                  <c:v>18</c:v>
                </c:pt>
                <c:pt idx="65">
                  <c:v>2</c:v>
                </c:pt>
                <c:pt idx="66">
                  <c:v>50</c:v>
                </c:pt>
                <c:pt idx="67">
                  <c:v>8</c:v>
                </c:pt>
                <c:pt idx="68">
                  <c:v>22</c:v>
                </c:pt>
                <c:pt idx="69">
                  <c:v>61</c:v>
                </c:pt>
                <c:pt idx="70">
                  <c:v>98</c:v>
                </c:pt>
                <c:pt idx="71">
                  <c:v>3</c:v>
                </c:pt>
                <c:pt idx="72">
                  <c:v>79</c:v>
                </c:pt>
                <c:pt idx="73">
                  <c:v>107</c:v>
                </c:pt>
                <c:pt idx="74">
                  <c:v>107</c:v>
                </c:pt>
                <c:pt idx="75">
                  <c:v>29</c:v>
                </c:pt>
                <c:pt idx="76">
                  <c:v>5</c:v>
                </c:pt>
                <c:pt idx="77">
                  <c:v>17</c:v>
                </c:pt>
                <c:pt idx="78">
                  <c:v>9</c:v>
                </c:pt>
                <c:pt idx="79">
                  <c:v>44</c:v>
                </c:pt>
                <c:pt idx="80">
                  <c:v>45</c:v>
                </c:pt>
                <c:pt idx="81">
                  <c:v>3</c:v>
                </c:pt>
                <c:pt idx="82">
                  <c:v>59</c:v>
                </c:pt>
                <c:pt idx="83">
                  <c:v>57</c:v>
                </c:pt>
                <c:pt idx="84">
                  <c:v>57</c:v>
                </c:pt>
                <c:pt idx="85">
                  <c:v>36</c:v>
                </c:pt>
                <c:pt idx="86">
                  <c:v>29</c:v>
                </c:pt>
                <c:pt idx="87">
                  <c:v>4</c:v>
                </c:pt>
                <c:pt idx="88">
                  <c:v>8</c:v>
                </c:pt>
                <c:pt idx="89">
                  <c:v>60</c:v>
                </c:pt>
                <c:pt idx="90">
                  <c:v>37</c:v>
                </c:pt>
                <c:pt idx="91">
                  <c:v>9</c:v>
                </c:pt>
                <c:pt idx="92">
                  <c:v>37</c:v>
                </c:pt>
                <c:pt idx="93">
                  <c:v>3</c:v>
                </c:pt>
                <c:pt idx="94">
                  <c:v>11</c:v>
                </c:pt>
                <c:pt idx="95">
                  <c:v>11</c:v>
                </c:pt>
                <c:pt idx="96">
                  <c:v>1</c:v>
                </c:pt>
                <c:pt idx="97">
                  <c:v>15</c:v>
                </c:pt>
                <c:pt idx="98">
                  <c:v>109</c:v>
                </c:pt>
                <c:pt idx="99">
                  <c:v>81</c:v>
                </c:pt>
                <c:pt idx="100">
                  <c:v>2</c:v>
                </c:pt>
                <c:pt idx="101">
                  <c:v>52</c:v>
                </c:pt>
                <c:pt idx="102">
                  <c:v>39</c:v>
                </c:pt>
                <c:pt idx="103">
                  <c:v>169</c:v>
                </c:pt>
                <c:pt idx="104">
                  <c:v>15</c:v>
                </c:pt>
                <c:pt idx="105">
                  <c:v>15</c:v>
                </c:pt>
                <c:pt idx="106">
                  <c:v>1</c:v>
                </c:pt>
                <c:pt idx="107">
                  <c:v>4</c:v>
                </c:pt>
                <c:pt idx="108">
                  <c:v>39</c:v>
                </c:pt>
                <c:pt idx="109">
                  <c:v>106</c:v>
                </c:pt>
                <c:pt idx="110">
                  <c:v>3</c:v>
                </c:pt>
                <c:pt idx="111">
                  <c:v>3</c:v>
                </c:pt>
                <c:pt idx="112">
                  <c:v>60</c:v>
                </c:pt>
                <c:pt idx="113">
                  <c:v>10</c:v>
                </c:pt>
                <c:pt idx="114">
                  <c:v>15</c:v>
                </c:pt>
                <c:pt idx="115">
                  <c:v>11</c:v>
                </c:pt>
                <c:pt idx="116">
                  <c:v>93</c:v>
                </c:pt>
                <c:pt idx="117">
                  <c:v>3</c:v>
                </c:pt>
                <c:pt idx="118">
                  <c:v>53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2">
                  <c:v>72</c:v>
                </c:pt>
                <c:pt idx="123">
                  <c:v>11</c:v>
                </c:pt>
                <c:pt idx="124">
                  <c:v>163</c:v>
                </c:pt>
                <c:pt idx="125">
                  <c:v>15</c:v>
                </c:pt>
                <c:pt idx="126">
                  <c:v>9</c:v>
                </c:pt>
                <c:pt idx="127">
                  <c:v>43</c:v>
                </c:pt>
                <c:pt idx="128">
                  <c:v>17</c:v>
                </c:pt>
                <c:pt idx="129">
                  <c:v>44</c:v>
                </c:pt>
                <c:pt idx="130">
                  <c:v>1</c:v>
                </c:pt>
                <c:pt idx="131">
                  <c:v>11</c:v>
                </c:pt>
                <c:pt idx="132">
                  <c:v>76</c:v>
                </c:pt>
                <c:pt idx="133">
                  <c:v>45</c:v>
                </c:pt>
                <c:pt idx="134">
                  <c:v>10</c:v>
                </c:pt>
                <c:pt idx="135">
                  <c:v>31</c:v>
                </c:pt>
                <c:pt idx="136">
                  <c:v>23</c:v>
                </c:pt>
                <c:pt idx="137">
                  <c:v>23</c:v>
                </c:pt>
                <c:pt idx="138">
                  <c:v>59</c:v>
                </c:pt>
                <c:pt idx="139">
                  <c:v>19</c:v>
                </c:pt>
                <c:pt idx="140">
                  <c:v>8</c:v>
                </c:pt>
                <c:pt idx="141">
                  <c:v>10</c:v>
                </c:pt>
                <c:pt idx="142">
                  <c:v>72</c:v>
                </c:pt>
                <c:pt idx="143">
                  <c:v>17</c:v>
                </c:pt>
                <c:pt idx="144">
                  <c:v>16</c:v>
                </c:pt>
                <c:pt idx="145">
                  <c:v>27</c:v>
                </c:pt>
                <c:pt idx="146">
                  <c:v>3</c:v>
                </c:pt>
                <c:pt idx="147">
                  <c:v>79</c:v>
                </c:pt>
                <c:pt idx="148">
                  <c:v>12</c:v>
                </c:pt>
                <c:pt idx="149">
                  <c:v>23</c:v>
                </c:pt>
                <c:pt idx="150">
                  <c:v>22</c:v>
                </c:pt>
                <c:pt idx="151">
                  <c:v>16</c:v>
                </c:pt>
                <c:pt idx="152">
                  <c:v>18</c:v>
                </c:pt>
                <c:pt idx="153">
                  <c:v>9</c:v>
                </c:pt>
                <c:pt idx="154">
                  <c:v>9</c:v>
                </c:pt>
                <c:pt idx="155">
                  <c:v>64</c:v>
                </c:pt>
                <c:pt idx="156">
                  <c:v>276</c:v>
                </c:pt>
                <c:pt idx="157">
                  <c:v>113</c:v>
                </c:pt>
                <c:pt idx="158">
                  <c:v>1</c:v>
                </c:pt>
                <c:pt idx="159">
                  <c:v>233</c:v>
                </c:pt>
                <c:pt idx="160">
                  <c:v>2</c:v>
                </c:pt>
                <c:pt idx="161">
                  <c:v>16</c:v>
                </c:pt>
                <c:pt idx="162">
                  <c:v>47</c:v>
                </c:pt>
                <c:pt idx="163">
                  <c:v>37</c:v>
                </c:pt>
                <c:pt idx="164">
                  <c:v>2</c:v>
                </c:pt>
                <c:pt idx="165">
                  <c:v>38</c:v>
                </c:pt>
                <c:pt idx="166">
                  <c:v>108</c:v>
                </c:pt>
                <c:pt idx="167">
                  <c:v>45</c:v>
                </c:pt>
                <c:pt idx="168">
                  <c:v>59</c:v>
                </c:pt>
                <c:pt idx="169">
                  <c:v>52</c:v>
                </c:pt>
                <c:pt idx="170">
                  <c:v>3</c:v>
                </c:pt>
                <c:pt idx="171">
                  <c:v>57</c:v>
                </c:pt>
                <c:pt idx="172">
                  <c:v>54</c:v>
                </c:pt>
                <c:pt idx="173">
                  <c:v>8</c:v>
                </c:pt>
                <c:pt idx="174">
                  <c:v>52</c:v>
                </c:pt>
                <c:pt idx="175">
                  <c:v>9</c:v>
                </c:pt>
                <c:pt idx="176">
                  <c:v>51</c:v>
                </c:pt>
                <c:pt idx="177">
                  <c:v>92</c:v>
                </c:pt>
                <c:pt idx="178">
                  <c:v>75</c:v>
                </c:pt>
                <c:pt idx="179">
                  <c:v>45</c:v>
                </c:pt>
                <c:pt idx="180">
                  <c:v>58</c:v>
                </c:pt>
                <c:pt idx="181">
                  <c:v>107</c:v>
                </c:pt>
                <c:pt idx="182">
                  <c:v>40</c:v>
                </c:pt>
                <c:pt idx="183">
                  <c:v>85</c:v>
                </c:pt>
                <c:pt idx="184">
                  <c:v>74</c:v>
                </c:pt>
                <c:pt idx="185">
                  <c:v>60</c:v>
                </c:pt>
                <c:pt idx="186">
                  <c:v>16</c:v>
                </c:pt>
                <c:pt idx="187">
                  <c:v>2</c:v>
                </c:pt>
                <c:pt idx="188">
                  <c:v>17</c:v>
                </c:pt>
                <c:pt idx="189">
                  <c:v>66</c:v>
                </c:pt>
                <c:pt idx="190">
                  <c:v>24</c:v>
                </c:pt>
                <c:pt idx="191">
                  <c:v>47</c:v>
                </c:pt>
                <c:pt idx="192">
                  <c:v>120</c:v>
                </c:pt>
                <c:pt idx="193">
                  <c:v>54</c:v>
                </c:pt>
                <c:pt idx="194">
                  <c:v>121</c:v>
                </c:pt>
                <c:pt idx="195">
                  <c:v>10</c:v>
                </c:pt>
                <c:pt idx="196">
                  <c:v>78</c:v>
                </c:pt>
                <c:pt idx="197">
                  <c:v>2</c:v>
                </c:pt>
                <c:pt idx="198">
                  <c:v>43</c:v>
                </c:pt>
                <c:pt idx="199">
                  <c:v>207</c:v>
                </c:pt>
                <c:pt idx="200">
                  <c:v>17</c:v>
                </c:pt>
                <c:pt idx="201">
                  <c:v>199</c:v>
                </c:pt>
                <c:pt idx="202">
                  <c:v>1</c:v>
                </c:pt>
                <c:pt idx="203">
                  <c:v>45</c:v>
                </c:pt>
                <c:pt idx="204">
                  <c:v>2</c:v>
                </c:pt>
                <c:pt idx="205">
                  <c:v>2</c:v>
                </c:pt>
                <c:pt idx="206">
                  <c:v>88</c:v>
                </c:pt>
                <c:pt idx="207">
                  <c:v>71</c:v>
                </c:pt>
                <c:pt idx="208">
                  <c:v>40</c:v>
                </c:pt>
                <c:pt idx="209">
                  <c:v>1</c:v>
                </c:pt>
                <c:pt idx="210">
                  <c:v>30</c:v>
                </c:pt>
                <c:pt idx="211">
                  <c:v>14</c:v>
                </c:pt>
                <c:pt idx="212">
                  <c:v>32</c:v>
                </c:pt>
                <c:pt idx="213">
                  <c:v>37</c:v>
                </c:pt>
                <c:pt idx="214">
                  <c:v>12</c:v>
                </c:pt>
                <c:pt idx="215">
                  <c:v>8</c:v>
                </c:pt>
                <c:pt idx="216">
                  <c:v>22</c:v>
                </c:pt>
                <c:pt idx="217">
                  <c:v>1</c:v>
                </c:pt>
                <c:pt idx="218">
                  <c:v>19</c:v>
                </c:pt>
                <c:pt idx="219">
                  <c:v>89</c:v>
                </c:pt>
                <c:pt idx="220">
                  <c:v>456</c:v>
                </c:pt>
                <c:pt idx="221">
                  <c:v>30</c:v>
                </c:pt>
                <c:pt idx="222">
                  <c:v>51</c:v>
                </c:pt>
                <c:pt idx="223">
                  <c:v>2</c:v>
                </c:pt>
                <c:pt idx="224">
                  <c:v>36</c:v>
                </c:pt>
                <c:pt idx="225">
                  <c:v>59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19</c:v>
                </c:pt>
                <c:pt idx="230">
                  <c:v>56</c:v>
                </c:pt>
                <c:pt idx="231">
                  <c:v>18</c:v>
                </c:pt>
                <c:pt idx="232">
                  <c:v>15</c:v>
                </c:pt>
                <c:pt idx="233">
                  <c:v>37</c:v>
                </c:pt>
                <c:pt idx="234">
                  <c:v>2</c:v>
                </c:pt>
                <c:pt idx="235">
                  <c:v>92</c:v>
                </c:pt>
                <c:pt idx="236">
                  <c:v>36</c:v>
                </c:pt>
                <c:pt idx="237">
                  <c:v>44</c:v>
                </c:pt>
                <c:pt idx="238">
                  <c:v>64</c:v>
                </c:pt>
                <c:pt idx="239">
                  <c:v>24</c:v>
                </c:pt>
                <c:pt idx="240">
                  <c:v>103</c:v>
                </c:pt>
                <c:pt idx="241">
                  <c:v>46</c:v>
                </c:pt>
                <c:pt idx="242">
                  <c:v>22</c:v>
                </c:pt>
                <c:pt idx="243">
                  <c:v>23</c:v>
                </c:pt>
                <c:pt idx="244">
                  <c:v>85</c:v>
                </c:pt>
                <c:pt idx="245">
                  <c:v>15</c:v>
                </c:pt>
                <c:pt idx="246">
                  <c:v>154</c:v>
                </c:pt>
                <c:pt idx="247">
                  <c:v>43</c:v>
                </c:pt>
                <c:pt idx="248">
                  <c:v>1</c:v>
                </c:pt>
                <c:pt idx="249">
                  <c:v>23</c:v>
                </c:pt>
                <c:pt idx="250">
                  <c:v>107</c:v>
                </c:pt>
                <c:pt idx="251">
                  <c:v>1</c:v>
                </c:pt>
                <c:pt idx="252">
                  <c:v>37</c:v>
                </c:pt>
                <c:pt idx="253">
                  <c:v>16</c:v>
                </c:pt>
                <c:pt idx="254">
                  <c:v>51</c:v>
                </c:pt>
                <c:pt idx="255">
                  <c:v>71</c:v>
                </c:pt>
                <c:pt idx="256">
                  <c:v>116</c:v>
                </c:pt>
                <c:pt idx="257">
                  <c:v>116</c:v>
                </c:pt>
                <c:pt idx="258">
                  <c:v>116</c:v>
                </c:pt>
                <c:pt idx="259">
                  <c:v>116</c:v>
                </c:pt>
                <c:pt idx="260">
                  <c:v>116</c:v>
                </c:pt>
                <c:pt idx="261">
                  <c:v>116</c:v>
                </c:pt>
                <c:pt idx="262">
                  <c:v>24</c:v>
                </c:pt>
                <c:pt idx="263">
                  <c:v>130</c:v>
                </c:pt>
                <c:pt idx="264">
                  <c:v>73</c:v>
                </c:pt>
                <c:pt idx="265">
                  <c:v>108</c:v>
                </c:pt>
                <c:pt idx="266">
                  <c:v>43</c:v>
                </c:pt>
                <c:pt idx="267">
                  <c:v>43</c:v>
                </c:pt>
                <c:pt idx="268">
                  <c:v>15</c:v>
                </c:pt>
                <c:pt idx="269">
                  <c:v>8</c:v>
                </c:pt>
                <c:pt idx="270">
                  <c:v>8</c:v>
                </c:pt>
                <c:pt idx="271">
                  <c:v>113</c:v>
                </c:pt>
                <c:pt idx="272">
                  <c:v>53</c:v>
                </c:pt>
                <c:pt idx="273">
                  <c:v>134</c:v>
                </c:pt>
                <c:pt idx="274">
                  <c:v>72</c:v>
                </c:pt>
                <c:pt idx="275">
                  <c:v>4</c:v>
                </c:pt>
                <c:pt idx="276">
                  <c:v>46</c:v>
                </c:pt>
                <c:pt idx="277">
                  <c:v>71</c:v>
                </c:pt>
                <c:pt idx="278">
                  <c:v>24</c:v>
                </c:pt>
                <c:pt idx="279">
                  <c:v>285</c:v>
                </c:pt>
                <c:pt idx="280">
                  <c:v>58</c:v>
                </c:pt>
                <c:pt idx="281">
                  <c:v>14</c:v>
                </c:pt>
                <c:pt idx="282">
                  <c:v>37</c:v>
                </c:pt>
                <c:pt idx="283">
                  <c:v>116</c:v>
                </c:pt>
                <c:pt idx="284">
                  <c:v>78</c:v>
                </c:pt>
                <c:pt idx="285">
                  <c:v>276</c:v>
                </c:pt>
                <c:pt idx="286">
                  <c:v>42</c:v>
                </c:pt>
                <c:pt idx="287">
                  <c:v>28</c:v>
                </c:pt>
                <c:pt idx="288">
                  <c:v>8</c:v>
                </c:pt>
                <c:pt idx="289">
                  <c:v>43</c:v>
                </c:pt>
                <c:pt idx="290">
                  <c:v>18</c:v>
                </c:pt>
                <c:pt idx="291">
                  <c:v>1</c:v>
                </c:pt>
                <c:pt idx="292">
                  <c:v>44</c:v>
                </c:pt>
                <c:pt idx="293">
                  <c:v>24</c:v>
                </c:pt>
                <c:pt idx="294">
                  <c:v>2</c:v>
                </c:pt>
                <c:pt idx="295">
                  <c:v>5</c:v>
                </c:pt>
                <c:pt idx="296">
                  <c:v>8</c:v>
                </c:pt>
                <c:pt idx="297">
                  <c:v>46</c:v>
                </c:pt>
                <c:pt idx="298">
                  <c:v>106</c:v>
                </c:pt>
                <c:pt idx="299">
                  <c:v>72</c:v>
                </c:pt>
                <c:pt idx="300">
                  <c:v>24</c:v>
                </c:pt>
                <c:pt idx="301">
                  <c:v>32</c:v>
                </c:pt>
                <c:pt idx="302">
                  <c:v>31</c:v>
                </c:pt>
                <c:pt idx="303">
                  <c:v>93</c:v>
                </c:pt>
                <c:pt idx="304">
                  <c:v>142</c:v>
                </c:pt>
                <c:pt idx="305">
                  <c:v>94</c:v>
                </c:pt>
                <c:pt idx="306">
                  <c:v>378</c:v>
                </c:pt>
                <c:pt idx="307">
                  <c:v>456</c:v>
                </c:pt>
                <c:pt idx="308">
                  <c:v>71</c:v>
                </c:pt>
                <c:pt idx="309">
                  <c:v>7</c:v>
                </c:pt>
              </c:numCache>
            </c:numRef>
          </c:xVal>
          <c:yVal>
            <c:numRef>
              <c:f>Log!$J$29:$J$338</c:f>
              <c:numCache>
                <c:formatCode>General</c:formatCode>
                <c:ptCount val="310"/>
                <c:pt idx="0">
                  <c:v>-11129.088002308505</c:v>
                </c:pt>
                <c:pt idx="1">
                  <c:v>-61521.001637035253</c:v>
                </c:pt>
                <c:pt idx="2">
                  <c:v>157194.26879723003</c:v>
                </c:pt>
                <c:pt idx="3">
                  <c:v>4353.3089694256341</c:v>
                </c:pt>
                <c:pt idx="4">
                  <c:v>-11927.218404000159</c:v>
                </c:pt>
                <c:pt idx="5">
                  <c:v>-97396.629567897704</c:v>
                </c:pt>
                <c:pt idx="6">
                  <c:v>-48463.502158057003</c:v>
                </c:pt>
                <c:pt idx="7">
                  <c:v>-149634.26368343271</c:v>
                </c:pt>
                <c:pt idx="8">
                  <c:v>14601.071432811194</c:v>
                </c:pt>
                <c:pt idx="9">
                  <c:v>17898.883228238941</c:v>
                </c:pt>
                <c:pt idx="10">
                  <c:v>-71315.097371001146</c:v>
                </c:pt>
                <c:pt idx="11">
                  <c:v>-87952.687138104404</c:v>
                </c:pt>
                <c:pt idx="12">
                  <c:v>160198.42635710246</c:v>
                </c:pt>
                <c:pt idx="13">
                  <c:v>-70366.059456980525</c:v>
                </c:pt>
                <c:pt idx="14">
                  <c:v>39202.072300412867</c:v>
                </c:pt>
                <c:pt idx="15">
                  <c:v>89688.139991043237</c:v>
                </c:pt>
                <c:pt idx="16">
                  <c:v>45612.051548396237</c:v>
                </c:pt>
                <c:pt idx="17">
                  <c:v>46985.240673291424</c:v>
                </c:pt>
                <c:pt idx="18">
                  <c:v>5832.8104394096445</c:v>
                </c:pt>
                <c:pt idx="19">
                  <c:v>-516.28088894265238</c:v>
                </c:pt>
                <c:pt idx="20">
                  <c:v>30351.193657066193</c:v>
                </c:pt>
                <c:pt idx="21">
                  <c:v>5534.0154580818489</c:v>
                </c:pt>
                <c:pt idx="22">
                  <c:v>-33942.802390728641</c:v>
                </c:pt>
                <c:pt idx="23">
                  <c:v>-95499.695116421295</c:v>
                </c:pt>
                <c:pt idx="24">
                  <c:v>-18052.349136140547</c:v>
                </c:pt>
                <c:pt idx="25">
                  <c:v>35520.447076630473</c:v>
                </c:pt>
                <c:pt idx="26">
                  <c:v>39863.848751524041</c:v>
                </c:pt>
                <c:pt idx="27">
                  <c:v>50667.60851972831</c:v>
                </c:pt>
                <c:pt idx="28">
                  <c:v>-103542.06091531151</c:v>
                </c:pt>
                <c:pt idx="29">
                  <c:v>4303.3430836470361</c:v>
                </c:pt>
                <c:pt idx="30">
                  <c:v>45671.738121264876</c:v>
                </c:pt>
                <c:pt idx="31">
                  <c:v>-11808.196375111555</c:v>
                </c:pt>
                <c:pt idx="32">
                  <c:v>53265.649316036812</c:v>
                </c:pt>
                <c:pt idx="33">
                  <c:v>-124861.82727117723</c:v>
                </c:pt>
                <c:pt idx="34">
                  <c:v>-20869.568607298686</c:v>
                </c:pt>
                <c:pt idx="35">
                  <c:v>-56360.773412331997</c:v>
                </c:pt>
                <c:pt idx="36">
                  <c:v>6540.978508968401</c:v>
                </c:pt>
                <c:pt idx="37">
                  <c:v>-23330.814839163999</c:v>
                </c:pt>
                <c:pt idx="38">
                  <c:v>17592.810144051531</c:v>
                </c:pt>
                <c:pt idx="39">
                  <c:v>-59816.531483086786</c:v>
                </c:pt>
                <c:pt idx="40">
                  <c:v>30268.554128332209</c:v>
                </c:pt>
                <c:pt idx="41">
                  <c:v>-607.36882921704091</c:v>
                </c:pt>
                <c:pt idx="42">
                  <c:v>62759.586354475847</c:v>
                </c:pt>
                <c:pt idx="43">
                  <c:v>56758.552954690327</c:v>
                </c:pt>
                <c:pt idx="44">
                  <c:v>36565.531057271961</c:v>
                </c:pt>
                <c:pt idx="45">
                  <c:v>4484.1102660220058</c:v>
                </c:pt>
                <c:pt idx="46">
                  <c:v>13048.995606128447</c:v>
                </c:pt>
                <c:pt idx="47">
                  <c:v>-32773.021422978112</c:v>
                </c:pt>
                <c:pt idx="48">
                  <c:v>25797.101027054174</c:v>
                </c:pt>
                <c:pt idx="49">
                  <c:v>-19562.900626146409</c:v>
                </c:pt>
                <c:pt idx="50">
                  <c:v>28406.925213139009</c:v>
                </c:pt>
                <c:pt idx="51">
                  <c:v>49959.890223468552</c:v>
                </c:pt>
                <c:pt idx="52">
                  <c:v>-80358.538494833745</c:v>
                </c:pt>
                <c:pt idx="53">
                  <c:v>-23154.380569465837</c:v>
                </c:pt>
                <c:pt idx="54">
                  <c:v>-6415.6817801772559</c:v>
                </c:pt>
                <c:pt idx="55">
                  <c:v>-15719.137287348567</c:v>
                </c:pt>
                <c:pt idx="56">
                  <c:v>-4221.2711978183652</c:v>
                </c:pt>
                <c:pt idx="57">
                  <c:v>-158492.19440243693</c:v>
                </c:pt>
                <c:pt idx="58">
                  <c:v>24213.876828448716</c:v>
                </c:pt>
                <c:pt idx="59">
                  <c:v>30667.445632208124</c:v>
                </c:pt>
                <c:pt idx="60">
                  <c:v>25054.409368076071</c:v>
                </c:pt>
                <c:pt idx="61">
                  <c:v>62546.595669557093</c:v>
                </c:pt>
                <c:pt idx="62">
                  <c:v>-27341.398787093669</c:v>
                </c:pt>
                <c:pt idx="63">
                  <c:v>-97797.527256175003</c:v>
                </c:pt>
                <c:pt idx="64">
                  <c:v>-35917.793242443382</c:v>
                </c:pt>
                <c:pt idx="65">
                  <c:v>141603.22210659267</c:v>
                </c:pt>
                <c:pt idx="66">
                  <c:v>-40999.441700100608</c:v>
                </c:pt>
                <c:pt idx="67">
                  <c:v>-199156.93503627129</c:v>
                </c:pt>
                <c:pt idx="68">
                  <c:v>-20434.009069831518</c:v>
                </c:pt>
                <c:pt idx="69">
                  <c:v>39946.240724495554</c:v>
                </c:pt>
                <c:pt idx="70">
                  <c:v>50446.416622105477</c:v>
                </c:pt>
                <c:pt idx="71">
                  <c:v>-5715.048594990425</c:v>
                </c:pt>
                <c:pt idx="72">
                  <c:v>2772.0537600291282</c:v>
                </c:pt>
                <c:pt idx="73">
                  <c:v>644717.43870358961</c:v>
                </c:pt>
                <c:pt idx="74">
                  <c:v>644717.43870358961</c:v>
                </c:pt>
                <c:pt idx="75">
                  <c:v>101800.6297342389</c:v>
                </c:pt>
                <c:pt idx="76">
                  <c:v>59127.476251427579</c:v>
                </c:pt>
                <c:pt idx="77">
                  <c:v>83507.463066877492</c:v>
                </c:pt>
                <c:pt idx="78">
                  <c:v>-21634.448669808044</c:v>
                </c:pt>
                <c:pt idx="79">
                  <c:v>1494.253252482973</c:v>
                </c:pt>
                <c:pt idx="80">
                  <c:v>134162.87423171801</c:v>
                </c:pt>
                <c:pt idx="81">
                  <c:v>-22566.186018777371</c:v>
                </c:pt>
                <c:pt idx="82">
                  <c:v>65007.611549300804</c:v>
                </c:pt>
                <c:pt idx="83">
                  <c:v>252214.7049778956</c:v>
                </c:pt>
                <c:pt idx="84">
                  <c:v>252214.7049778956</c:v>
                </c:pt>
                <c:pt idx="85">
                  <c:v>-59358.428939097386</c:v>
                </c:pt>
                <c:pt idx="86">
                  <c:v>175503.74785172584</c:v>
                </c:pt>
                <c:pt idx="87">
                  <c:v>-18908.148401296727</c:v>
                </c:pt>
                <c:pt idx="88">
                  <c:v>-2902.697709394648</c:v>
                </c:pt>
                <c:pt idx="89">
                  <c:v>-4193.4548433390446</c:v>
                </c:pt>
                <c:pt idx="90">
                  <c:v>-20657.642225142161</c:v>
                </c:pt>
                <c:pt idx="91">
                  <c:v>-3246.3317248487583</c:v>
                </c:pt>
                <c:pt idx="92">
                  <c:v>-56175.282594069664</c:v>
                </c:pt>
                <c:pt idx="93">
                  <c:v>35309.820313679927</c:v>
                </c:pt>
                <c:pt idx="94">
                  <c:v>62686.756603762609</c:v>
                </c:pt>
                <c:pt idx="95">
                  <c:v>17262.333004449116</c:v>
                </c:pt>
                <c:pt idx="96">
                  <c:v>87082.141032988788</c:v>
                </c:pt>
                <c:pt idx="97">
                  <c:v>-108185.59388047294</c:v>
                </c:pt>
                <c:pt idx="98">
                  <c:v>5579.4032799096458</c:v>
                </c:pt>
                <c:pt idx="99">
                  <c:v>9854.3148891517631</c:v>
                </c:pt>
                <c:pt idx="100">
                  <c:v>18265.537446190137</c:v>
                </c:pt>
                <c:pt idx="101">
                  <c:v>16489.797721679235</c:v>
                </c:pt>
                <c:pt idx="102">
                  <c:v>-11396.426078158722</c:v>
                </c:pt>
                <c:pt idx="103">
                  <c:v>-120938.01886202622</c:v>
                </c:pt>
                <c:pt idx="104">
                  <c:v>195962.09649447806</c:v>
                </c:pt>
                <c:pt idx="105">
                  <c:v>195962.09649447806</c:v>
                </c:pt>
                <c:pt idx="106">
                  <c:v>-17980.105079869158</c:v>
                </c:pt>
                <c:pt idx="107">
                  <c:v>-72484.263534794154</c:v>
                </c:pt>
                <c:pt idx="108">
                  <c:v>61104.992039116216</c:v>
                </c:pt>
                <c:pt idx="109">
                  <c:v>-47257.094616110378</c:v>
                </c:pt>
                <c:pt idx="110">
                  <c:v>2409.2470265676384</c:v>
                </c:pt>
                <c:pt idx="111">
                  <c:v>-31982.341304502959</c:v>
                </c:pt>
                <c:pt idx="112">
                  <c:v>-18251.105938482549</c:v>
                </c:pt>
                <c:pt idx="113">
                  <c:v>65071.837376609241</c:v>
                </c:pt>
                <c:pt idx="114">
                  <c:v>-38032.848664253077</c:v>
                </c:pt>
                <c:pt idx="115">
                  <c:v>-8012.437464150833</c:v>
                </c:pt>
                <c:pt idx="116">
                  <c:v>27316.650162014441</c:v>
                </c:pt>
                <c:pt idx="117">
                  <c:v>-22112.467787625443</c:v>
                </c:pt>
                <c:pt idx="118">
                  <c:v>-32502.165653278644</c:v>
                </c:pt>
                <c:pt idx="119">
                  <c:v>12472.898896676372</c:v>
                </c:pt>
                <c:pt idx="120">
                  <c:v>-117657.85634792765</c:v>
                </c:pt>
                <c:pt idx="121">
                  <c:v>-63225.475586078945</c:v>
                </c:pt>
                <c:pt idx="122">
                  <c:v>-87053.486906046513</c:v>
                </c:pt>
                <c:pt idx="123">
                  <c:v>-31990.935317382682</c:v>
                </c:pt>
                <c:pt idx="124">
                  <c:v>-99150.120792217902</c:v>
                </c:pt>
                <c:pt idx="125">
                  <c:v>-66724.693398574484</c:v>
                </c:pt>
                <c:pt idx="126">
                  <c:v>14392.610781797557</c:v>
                </c:pt>
                <c:pt idx="127">
                  <c:v>-173283.56547360134</c:v>
                </c:pt>
                <c:pt idx="128">
                  <c:v>79246.306712137361</c:v>
                </c:pt>
                <c:pt idx="129">
                  <c:v>14499.962831729572</c:v>
                </c:pt>
                <c:pt idx="130">
                  <c:v>-10578.3108580439</c:v>
                </c:pt>
                <c:pt idx="131">
                  <c:v>14083.158795067517</c:v>
                </c:pt>
                <c:pt idx="132">
                  <c:v>-28517.346631416236</c:v>
                </c:pt>
                <c:pt idx="133">
                  <c:v>209061.16544860974</c:v>
                </c:pt>
                <c:pt idx="134">
                  <c:v>49024.58735876967</c:v>
                </c:pt>
                <c:pt idx="135">
                  <c:v>-25023.300164880755</c:v>
                </c:pt>
                <c:pt idx="136">
                  <c:v>1751.5391541034332</c:v>
                </c:pt>
                <c:pt idx="137">
                  <c:v>-15709.871816924366</c:v>
                </c:pt>
                <c:pt idx="138">
                  <c:v>-111019.6415979492</c:v>
                </c:pt>
                <c:pt idx="139">
                  <c:v>-23543.592956237495</c:v>
                </c:pt>
                <c:pt idx="140">
                  <c:v>77583.292813797947</c:v>
                </c:pt>
                <c:pt idx="141">
                  <c:v>-70658.531126168091</c:v>
                </c:pt>
                <c:pt idx="142">
                  <c:v>-9423.6388919321471</c:v>
                </c:pt>
                <c:pt idx="143">
                  <c:v>9845.8366684380453</c:v>
                </c:pt>
                <c:pt idx="144">
                  <c:v>-83273.573375242879</c:v>
                </c:pt>
                <c:pt idx="145">
                  <c:v>-81691.389934758132</c:v>
                </c:pt>
                <c:pt idx="146">
                  <c:v>29103.836650236743</c:v>
                </c:pt>
                <c:pt idx="147">
                  <c:v>-85775.147059444513</c:v>
                </c:pt>
                <c:pt idx="148">
                  <c:v>-30514.834970066266</c:v>
                </c:pt>
                <c:pt idx="149">
                  <c:v>-14900.20629623218</c:v>
                </c:pt>
                <c:pt idx="150">
                  <c:v>29858.44247081723</c:v>
                </c:pt>
                <c:pt idx="151">
                  <c:v>56183.665356755053</c:v>
                </c:pt>
                <c:pt idx="152">
                  <c:v>45.530364442238351</c:v>
                </c:pt>
                <c:pt idx="153">
                  <c:v>-150689.8899012091</c:v>
                </c:pt>
                <c:pt idx="154">
                  <c:v>-14987.215650430066</c:v>
                </c:pt>
                <c:pt idx="155">
                  <c:v>-20434.26686534693</c:v>
                </c:pt>
                <c:pt idx="156">
                  <c:v>40208.3478667257</c:v>
                </c:pt>
                <c:pt idx="157">
                  <c:v>-61729.186990239221</c:v>
                </c:pt>
                <c:pt idx="158">
                  <c:v>-117581.64586859365</c:v>
                </c:pt>
                <c:pt idx="159">
                  <c:v>-77618.615609386354</c:v>
                </c:pt>
                <c:pt idx="160">
                  <c:v>-7951.5559262085008</c:v>
                </c:pt>
                <c:pt idx="161">
                  <c:v>-49090.085028908274</c:v>
                </c:pt>
                <c:pt idx="162">
                  <c:v>67086.288570981938</c:v>
                </c:pt>
                <c:pt idx="163">
                  <c:v>29276.150969060836</c:v>
                </c:pt>
                <c:pt idx="164">
                  <c:v>33526.617856213445</c:v>
                </c:pt>
                <c:pt idx="165">
                  <c:v>-20855.839654145471</c:v>
                </c:pt>
                <c:pt idx="166">
                  <c:v>-152535.19342464377</c:v>
                </c:pt>
                <c:pt idx="167">
                  <c:v>-99832.611911702203</c:v>
                </c:pt>
                <c:pt idx="168">
                  <c:v>-24235.733741697972</c:v>
                </c:pt>
                <c:pt idx="169">
                  <c:v>-38375.631871700782</c:v>
                </c:pt>
                <c:pt idx="170">
                  <c:v>-94135.904479065503</c:v>
                </c:pt>
                <c:pt idx="171">
                  <c:v>-13313.683480328007</c:v>
                </c:pt>
                <c:pt idx="172">
                  <c:v>-72219.684168395819</c:v>
                </c:pt>
                <c:pt idx="173">
                  <c:v>147779.71703658046</c:v>
                </c:pt>
                <c:pt idx="174">
                  <c:v>80833.506044276524</c:v>
                </c:pt>
                <c:pt idx="175">
                  <c:v>121918.58389285509</c:v>
                </c:pt>
                <c:pt idx="176">
                  <c:v>-43171.045580110105</c:v>
                </c:pt>
                <c:pt idx="177">
                  <c:v>-129996.47523915686</c:v>
                </c:pt>
                <c:pt idx="178">
                  <c:v>-60215.324379506346</c:v>
                </c:pt>
                <c:pt idx="179">
                  <c:v>12280.666376692592</c:v>
                </c:pt>
                <c:pt idx="180">
                  <c:v>5168.2849721484818</c:v>
                </c:pt>
                <c:pt idx="181">
                  <c:v>-110584.36172703508</c:v>
                </c:pt>
                <c:pt idx="182">
                  <c:v>28649.142172913766</c:v>
                </c:pt>
                <c:pt idx="183">
                  <c:v>-114845.78522522666</c:v>
                </c:pt>
                <c:pt idx="184">
                  <c:v>-52240.585757668392</c:v>
                </c:pt>
                <c:pt idx="185">
                  <c:v>69721.631620007101</c:v>
                </c:pt>
                <c:pt idx="186">
                  <c:v>-55851.300061297195</c:v>
                </c:pt>
                <c:pt idx="187">
                  <c:v>-90482.109079552814</c:v>
                </c:pt>
                <c:pt idx="188">
                  <c:v>-198771.75258263026</c:v>
                </c:pt>
                <c:pt idx="189">
                  <c:v>-138070.41308184562</c:v>
                </c:pt>
                <c:pt idx="190">
                  <c:v>-249687.77410782257</c:v>
                </c:pt>
                <c:pt idx="191">
                  <c:v>-68021.916484953836</c:v>
                </c:pt>
                <c:pt idx="192">
                  <c:v>-52503.108423003461</c:v>
                </c:pt>
                <c:pt idx="193">
                  <c:v>-35935.941796856117</c:v>
                </c:pt>
                <c:pt idx="194">
                  <c:v>94225.30140404636</c:v>
                </c:pt>
                <c:pt idx="195">
                  <c:v>-114966.06331528584</c:v>
                </c:pt>
                <c:pt idx="196">
                  <c:v>-92858.754904987058</c:v>
                </c:pt>
                <c:pt idx="197">
                  <c:v>38492.649074177025</c:v>
                </c:pt>
                <c:pt idx="198">
                  <c:v>-95067.744299697224</c:v>
                </c:pt>
                <c:pt idx="199">
                  <c:v>-163547.59218267107</c:v>
                </c:pt>
                <c:pt idx="200">
                  <c:v>-28659.050854671252</c:v>
                </c:pt>
                <c:pt idx="201">
                  <c:v>-19796.913560620684</c:v>
                </c:pt>
                <c:pt idx="202">
                  <c:v>-11887.973790790827</c:v>
                </c:pt>
                <c:pt idx="203">
                  <c:v>-81842.874701170076</c:v>
                </c:pt>
                <c:pt idx="204">
                  <c:v>23549.469359548879</c:v>
                </c:pt>
                <c:pt idx="205">
                  <c:v>23549.469359548879</c:v>
                </c:pt>
                <c:pt idx="206">
                  <c:v>-336822.98386731977</c:v>
                </c:pt>
                <c:pt idx="207">
                  <c:v>36861.345105108863</c:v>
                </c:pt>
                <c:pt idx="208">
                  <c:v>-17996.743938785337</c:v>
                </c:pt>
                <c:pt idx="209">
                  <c:v>96202.517827052332</c:v>
                </c:pt>
                <c:pt idx="210">
                  <c:v>-22585.693985252525</c:v>
                </c:pt>
                <c:pt idx="211">
                  <c:v>30999.99011129397</c:v>
                </c:pt>
                <c:pt idx="212">
                  <c:v>-108057.69025705627</c:v>
                </c:pt>
                <c:pt idx="213">
                  <c:v>-99047.224709433969</c:v>
                </c:pt>
                <c:pt idx="214">
                  <c:v>-20567.939946174272</c:v>
                </c:pt>
                <c:pt idx="215">
                  <c:v>33289.545141125564</c:v>
                </c:pt>
                <c:pt idx="216">
                  <c:v>-112047.19641796401</c:v>
                </c:pt>
                <c:pt idx="217">
                  <c:v>32884.843795614666</c:v>
                </c:pt>
                <c:pt idx="218">
                  <c:v>114039.48760680028</c:v>
                </c:pt>
                <c:pt idx="219">
                  <c:v>-12525.644661410246</c:v>
                </c:pt>
                <c:pt idx="220">
                  <c:v>-106144.54443611042</c:v>
                </c:pt>
                <c:pt idx="221">
                  <c:v>-37650.717592302652</c:v>
                </c:pt>
                <c:pt idx="222">
                  <c:v>-79323.045463156246</c:v>
                </c:pt>
                <c:pt idx="223">
                  <c:v>-1323.4631213918328</c:v>
                </c:pt>
                <c:pt idx="224">
                  <c:v>-107385.60988966783</c:v>
                </c:pt>
                <c:pt idx="225">
                  <c:v>-41149.558882051962</c:v>
                </c:pt>
                <c:pt idx="226">
                  <c:v>-4048.4893380627036</c:v>
                </c:pt>
                <c:pt idx="227">
                  <c:v>382.48451523753465</c:v>
                </c:pt>
                <c:pt idx="228">
                  <c:v>-1146.859573247144</c:v>
                </c:pt>
                <c:pt idx="229">
                  <c:v>-40476.048548583494</c:v>
                </c:pt>
                <c:pt idx="230">
                  <c:v>68268.220839819114</c:v>
                </c:pt>
                <c:pt idx="231">
                  <c:v>-136542.31920429389</c:v>
                </c:pt>
                <c:pt idx="232">
                  <c:v>186402.20478490484</c:v>
                </c:pt>
                <c:pt idx="233">
                  <c:v>-22905.68279625522</c:v>
                </c:pt>
                <c:pt idx="234">
                  <c:v>65984.779003977077</c:v>
                </c:pt>
                <c:pt idx="235">
                  <c:v>-817.52261713508051</c:v>
                </c:pt>
                <c:pt idx="236">
                  <c:v>-76980.161769295752</c:v>
                </c:pt>
                <c:pt idx="237">
                  <c:v>46963.19307787047</c:v>
                </c:pt>
                <c:pt idx="238">
                  <c:v>18827.54281291482</c:v>
                </c:pt>
                <c:pt idx="239">
                  <c:v>45553.460305477347</c:v>
                </c:pt>
                <c:pt idx="240">
                  <c:v>-23355.035515700583</c:v>
                </c:pt>
                <c:pt idx="241">
                  <c:v>-47452.018358997011</c:v>
                </c:pt>
                <c:pt idx="242">
                  <c:v>39762.562602482503</c:v>
                </c:pt>
                <c:pt idx="243">
                  <c:v>-69262.508100165403</c:v>
                </c:pt>
                <c:pt idx="244">
                  <c:v>115323.94764593127</c:v>
                </c:pt>
                <c:pt idx="245">
                  <c:v>131427.94181457523</c:v>
                </c:pt>
                <c:pt idx="246">
                  <c:v>-181196.32664133282</c:v>
                </c:pt>
                <c:pt idx="247">
                  <c:v>-7478.7782597817713</c:v>
                </c:pt>
                <c:pt idx="248">
                  <c:v>30432.956750571844</c:v>
                </c:pt>
                <c:pt idx="249">
                  <c:v>113209.96109607903</c:v>
                </c:pt>
                <c:pt idx="250">
                  <c:v>1379.2400864016963</c:v>
                </c:pt>
                <c:pt idx="251">
                  <c:v>-32000.87570394564</c:v>
                </c:pt>
                <c:pt idx="252">
                  <c:v>-7914.1355631352635</c:v>
                </c:pt>
                <c:pt idx="253">
                  <c:v>46349.374932994833</c:v>
                </c:pt>
                <c:pt idx="254">
                  <c:v>-20482.7179751902</c:v>
                </c:pt>
                <c:pt idx="255">
                  <c:v>-37792.058982098242</c:v>
                </c:pt>
                <c:pt idx="256">
                  <c:v>192745.36117346247</c:v>
                </c:pt>
                <c:pt idx="257">
                  <c:v>97933.015591762785</c:v>
                </c:pt>
                <c:pt idx="258">
                  <c:v>-9411.731536534382</c:v>
                </c:pt>
                <c:pt idx="259">
                  <c:v>-95780.111604340374</c:v>
                </c:pt>
                <c:pt idx="260">
                  <c:v>-30780.111604340374</c:v>
                </c:pt>
                <c:pt idx="261">
                  <c:v>13402.889555263333</c:v>
                </c:pt>
                <c:pt idx="262">
                  <c:v>-66942.24219994247</c:v>
                </c:pt>
                <c:pt idx="263">
                  <c:v>-34356.733766962774</c:v>
                </c:pt>
                <c:pt idx="264">
                  <c:v>-13250.565276885289</c:v>
                </c:pt>
                <c:pt idx="265">
                  <c:v>-104068.97771936841</c:v>
                </c:pt>
                <c:pt idx="266">
                  <c:v>36750.562818206148</c:v>
                </c:pt>
                <c:pt idx="267">
                  <c:v>-60821.742057365249</c:v>
                </c:pt>
                <c:pt idx="268">
                  <c:v>-41041.932837446802</c:v>
                </c:pt>
                <c:pt idx="269">
                  <c:v>22220.551577909238</c:v>
                </c:pt>
                <c:pt idx="270">
                  <c:v>19478.663447375235</c:v>
                </c:pt>
                <c:pt idx="271">
                  <c:v>-85347.098838233447</c:v>
                </c:pt>
                <c:pt idx="272">
                  <c:v>-32594.34499885299</c:v>
                </c:pt>
                <c:pt idx="273">
                  <c:v>-54773.929100333713</c:v>
                </c:pt>
                <c:pt idx="274">
                  <c:v>-45238.172897822573</c:v>
                </c:pt>
                <c:pt idx="275">
                  <c:v>93918.605469224858</c:v>
                </c:pt>
                <c:pt idx="276">
                  <c:v>-97590.441479008354</c:v>
                </c:pt>
                <c:pt idx="277">
                  <c:v>-40898.896944828506</c:v>
                </c:pt>
                <c:pt idx="278">
                  <c:v>-72677.572974728188</c:v>
                </c:pt>
                <c:pt idx="279">
                  <c:v>145039.55310176499</c:v>
                </c:pt>
                <c:pt idx="280">
                  <c:v>-16645.346990512451</c:v>
                </c:pt>
                <c:pt idx="281">
                  <c:v>-95537.590423915593</c:v>
                </c:pt>
                <c:pt idx="282">
                  <c:v>55213.54082808533</c:v>
                </c:pt>
                <c:pt idx="283">
                  <c:v>649673.89937705698</c:v>
                </c:pt>
                <c:pt idx="284">
                  <c:v>-60956.30378273339</c:v>
                </c:pt>
                <c:pt idx="285">
                  <c:v>-187082.08386148553</c:v>
                </c:pt>
                <c:pt idx="286">
                  <c:v>21713.10629334976</c:v>
                </c:pt>
                <c:pt idx="287">
                  <c:v>264968.12587467988</c:v>
                </c:pt>
                <c:pt idx="288">
                  <c:v>21405.024236660145</c:v>
                </c:pt>
                <c:pt idx="289">
                  <c:v>-40655.086786462867</c:v>
                </c:pt>
                <c:pt idx="290">
                  <c:v>185318.37781061628</c:v>
                </c:pt>
                <c:pt idx="291">
                  <c:v>-251223.32929874724</c:v>
                </c:pt>
                <c:pt idx="292">
                  <c:v>-151062.47614738625</c:v>
                </c:pt>
                <c:pt idx="293">
                  <c:v>27306.52716222615</c:v>
                </c:pt>
                <c:pt idx="294">
                  <c:v>338088.45646055951</c:v>
                </c:pt>
                <c:pt idx="295">
                  <c:v>29593.945498501358</c:v>
                </c:pt>
                <c:pt idx="296">
                  <c:v>585230.14088832145</c:v>
                </c:pt>
                <c:pt idx="297">
                  <c:v>563318.02317573968</c:v>
                </c:pt>
                <c:pt idx="298">
                  <c:v>-125384.45231777488</c:v>
                </c:pt>
                <c:pt idx="299">
                  <c:v>-62230.589729031199</c:v>
                </c:pt>
                <c:pt idx="300">
                  <c:v>-126285.17304320773</c:v>
                </c:pt>
                <c:pt idx="301">
                  <c:v>-112496.70204791042</c:v>
                </c:pt>
                <c:pt idx="302">
                  <c:v>36598.152573566302</c:v>
                </c:pt>
                <c:pt idx="303">
                  <c:v>128592.78705247206</c:v>
                </c:pt>
                <c:pt idx="304">
                  <c:v>-54017.230212017545</c:v>
                </c:pt>
                <c:pt idx="305">
                  <c:v>-169091.62851964257</c:v>
                </c:pt>
                <c:pt idx="306">
                  <c:v>170598.32265721681</c:v>
                </c:pt>
                <c:pt idx="307">
                  <c:v>137202.80821308889</c:v>
                </c:pt>
                <c:pt idx="308">
                  <c:v>-63276.416894912254</c:v>
                </c:pt>
                <c:pt idx="309">
                  <c:v>-141221.15931571508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F-4A58-BFE8-93DA3CFF9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52656"/>
        <c:axId val="582653968"/>
      </c:scatterChart>
      <c:valAx>
        <c:axId val="582652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ON MARKET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53968"/>
        <c:crosses val="autoZero"/>
        <c:crossBetween val="midCat"/>
      </c:valAx>
      <c:valAx>
        <c:axId val="58265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52656"/>
        <c:crosses val="autoZero"/>
        <c:crossBetween val="midCat"/>
      </c:valAx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SQFT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 PRICE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Log!$B$2:$B$311</c:f>
              <c:numCache>
                <c:formatCode>General</c:formatCode>
                <c:ptCount val="310"/>
                <c:pt idx="0">
                  <c:v>2462</c:v>
                </c:pt>
                <c:pt idx="1">
                  <c:v>1073</c:v>
                </c:pt>
                <c:pt idx="2">
                  <c:v>1792</c:v>
                </c:pt>
                <c:pt idx="3">
                  <c:v>688</c:v>
                </c:pt>
                <c:pt idx="4">
                  <c:v>1065</c:v>
                </c:pt>
                <c:pt idx="5">
                  <c:v>1042</c:v>
                </c:pt>
                <c:pt idx="6">
                  <c:v>910</c:v>
                </c:pt>
                <c:pt idx="7">
                  <c:v>1665</c:v>
                </c:pt>
                <c:pt idx="8">
                  <c:v>832</c:v>
                </c:pt>
                <c:pt idx="9">
                  <c:v>781</c:v>
                </c:pt>
                <c:pt idx="10">
                  <c:v>1464</c:v>
                </c:pt>
                <c:pt idx="11">
                  <c:v>1219</c:v>
                </c:pt>
                <c:pt idx="12">
                  <c:v>1576</c:v>
                </c:pt>
                <c:pt idx="13">
                  <c:v>1370</c:v>
                </c:pt>
                <c:pt idx="14">
                  <c:v>1638</c:v>
                </c:pt>
                <c:pt idx="15">
                  <c:v>768</c:v>
                </c:pt>
                <c:pt idx="16">
                  <c:v>910</c:v>
                </c:pt>
                <c:pt idx="17">
                  <c:v>792</c:v>
                </c:pt>
                <c:pt idx="18">
                  <c:v>1085</c:v>
                </c:pt>
                <c:pt idx="19">
                  <c:v>1000</c:v>
                </c:pt>
                <c:pt idx="20">
                  <c:v>1092</c:v>
                </c:pt>
                <c:pt idx="21">
                  <c:v>1261</c:v>
                </c:pt>
                <c:pt idx="22">
                  <c:v>1017</c:v>
                </c:pt>
                <c:pt idx="23">
                  <c:v>1828</c:v>
                </c:pt>
                <c:pt idx="24">
                  <c:v>1460</c:v>
                </c:pt>
                <c:pt idx="25">
                  <c:v>768</c:v>
                </c:pt>
                <c:pt idx="26">
                  <c:v>989</c:v>
                </c:pt>
                <c:pt idx="27">
                  <c:v>864</c:v>
                </c:pt>
                <c:pt idx="28">
                  <c:v>980</c:v>
                </c:pt>
                <c:pt idx="29">
                  <c:v>1066</c:v>
                </c:pt>
                <c:pt idx="30">
                  <c:v>864</c:v>
                </c:pt>
                <c:pt idx="31">
                  <c:v>1020</c:v>
                </c:pt>
                <c:pt idx="32">
                  <c:v>1102</c:v>
                </c:pt>
                <c:pt idx="33">
                  <c:v>1540</c:v>
                </c:pt>
                <c:pt idx="34">
                  <c:v>1400</c:v>
                </c:pt>
                <c:pt idx="35">
                  <c:v>1100</c:v>
                </c:pt>
                <c:pt idx="36">
                  <c:v>971</c:v>
                </c:pt>
                <c:pt idx="37">
                  <c:v>1030</c:v>
                </c:pt>
                <c:pt idx="38">
                  <c:v>1050</c:v>
                </c:pt>
                <c:pt idx="39">
                  <c:v>1070</c:v>
                </c:pt>
                <c:pt idx="40">
                  <c:v>864</c:v>
                </c:pt>
                <c:pt idx="41">
                  <c:v>1688</c:v>
                </c:pt>
                <c:pt idx="42">
                  <c:v>978</c:v>
                </c:pt>
                <c:pt idx="43">
                  <c:v>1102</c:v>
                </c:pt>
                <c:pt idx="44">
                  <c:v>768</c:v>
                </c:pt>
                <c:pt idx="45">
                  <c:v>1085</c:v>
                </c:pt>
                <c:pt idx="46">
                  <c:v>1110</c:v>
                </c:pt>
                <c:pt idx="47">
                  <c:v>1365</c:v>
                </c:pt>
                <c:pt idx="48">
                  <c:v>988</c:v>
                </c:pt>
                <c:pt idx="49">
                  <c:v>1000</c:v>
                </c:pt>
                <c:pt idx="50">
                  <c:v>768</c:v>
                </c:pt>
                <c:pt idx="51">
                  <c:v>864</c:v>
                </c:pt>
                <c:pt idx="52">
                  <c:v>1040</c:v>
                </c:pt>
                <c:pt idx="53">
                  <c:v>830</c:v>
                </c:pt>
                <c:pt idx="54">
                  <c:v>1074</c:v>
                </c:pt>
                <c:pt idx="55">
                  <c:v>1100</c:v>
                </c:pt>
                <c:pt idx="56">
                  <c:v>1120</c:v>
                </c:pt>
                <c:pt idx="57">
                  <c:v>1780</c:v>
                </c:pt>
                <c:pt idx="58">
                  <c:v>1000</c:v>
                </c:pt>
                <c:pt idx="59">
                  <c:v>1370</c:v>
                </c:pt>
                <c:pt idx="60">
                  <c:v>864</c:v>
                </c:pt>
                <c:pt idx="61">
                  <c:v>936</c:v>
                </c:pt>
                <c:pt idx="62">
                  <c:v>1314</c:v>
                </c:pt>
                <c:pt idx="63">
                  <c:v>1622</c:v>
                </c:pt>
                <c:pt idx="64">
                  <c:v>1230</c:v>
                </c:pt>
                <c:pt idx="65">
                  <c:v>2968</c:v>
                </c:pt>
                <c:pt idx="66">
                  <c:v>848</c:v>
                </c:pt>
                <c:pt idx="67">
                  <c:v>1653</c:v>
                </c:pt>
                <c:pt idx="68">
                  <c:v>1136</c:v>
                </c:pt>
                <c:pt idx="69">
                  <c:v>1323</c:v>
                </c:pt>
                <c:pt idx="70">
                  <c:v>1213</c:v>
                </c:pt>
                <c:pt idx="71">
                  <c:v>912</c:v>
                </c:pt>
                <c:pt idx="72">
                  <c:v>1008</c:v>
                </c:pt>
                <c:pt idx="73">
                  <c:v>1784</c:v>
                </c:pt>
                <c:pt idx="74">
                  <c:v>1784</c:v>
                </c:pt>
                <c:pt idx="75">
                  <c:v>3248</c:v>
                </c:pt>
                <c:pt idx="76">
                  <c:v>864</c:v>
                </c:pt>
                <c:pt idx="77">
                  <c:v>960</c:v>
                </c:pt>
                <c:pt idx="78">
                  <c:v>1562</c:v>
                </c:pt>
                <c:pt idx="79">
                  <c:v>1608</c:v>
                </c:pt>
                <c:pt idx="80">
                  <c:v>2687</c:v>
                </c:pt>
                <c:pt idx="81">
                  <c:v>1958</c:v>
                </c:pt>
                <c:pt idx="82">
                  <c:v>950</c:v>
                </c:pt>
                <c:pt idx="83">
                  <c:v>2178</c:v>
                </c:pt>
                <c:pt idx="84">
                  <c:v>2178</c:v>
                </c:pt>
                <c:pt idx="85">
                  <c:v>2200</c:v>
                </c:pt>
                <c:pt idx="86">
                  <c:v>2997</c:v>
                </c:pt>
                <c:pt idx="87">
                  <c:v>1212</c:v>
                </c:pt>
                <c:pt idx="88">
                  <c:v>1395</c:v>
                </c:pt>
                <c:pt idx="89">
                  <c:v>1872</c:v>
                </c:pt>
                <c:pt idx="90">
                  <c:v>1361</c:v>
                </c:pt>
                <c:pt idx="91">
                  <c:v>936</c:v>
                </c:pt>
                <c:pt idx="92">
                  <c:v>2098</c:v>
                </c:pt>
                <c:pt idx="93">
                  <c:v>1908</c:v>
                </c:pt>
                <c:pt idx="94">
                  <c:v>845</c:v>
                </c:pt>
                <c:pt idx="95">
                  <c:v>1102</c:v>
                </c:pt>
                <c:pt idx="96">
                  <c:v>1400</c:v>
                </c:pt>
                <c:pt idx="97">
                  <c:v>1674</c:v>
                </c:pt>
                <c:pt idx="98">
                  <c:v>949</c:v>
                </c:pt>
                <c:pt idx="99">
                  <c:v>1216</c:v>
                </c:pt>
                <c:pt idx="100">
                  <c:v>1234</c:v>
                </c:pt>
                <c:pt idx="101">
                  <c:v>1536</c:v>
                </c:pt>
                <c:pt idx="102">
                  <c:v>1832</c:v>
                </c:pt>
                <c:pt idx="103">
                  <c:v>2024</c:v>
                </c:pt>
                <c:pt idx="104">
                  <c:v>4250</c:v>
                </c:pt>
                <c:pt idx="105">
                  <c:v>4250</c:v>
                </c:pt>
                <c:pt idx="106">
                  <c:v>1300</c:v>
                </c:pt>
                <c:pt idx="107">
                  <c:v>2056</c:v>
                </c:pt>
                <c:pt idx="108">
                  <c:v>1469</c:v>
                </c:pt>
                <c:pt idx="109">
                  <c:v>2142</c:v>
                </c:pt>
                <c:pt idx="110">
                  <c:v>1196</c:v>
                </c:pt>
                <c:pt idx="111">
                  <c:v>780</c:v>
                </c:pt>
                <c:pt idx="112">
                  <c:v>1128</c:v>
                </c:pt>
                <c:pt idx="113">
                  <c:v>1304</c:v>
                </c:pt>
                <c:pt idx="114">
                  <c:v>1462</c:v>
                </c:pt>
                <c:pt idx="115">
                  <c:v>1338</c:v>
                </c:pt>
                <c:pt idx="116">
                  <c:v>1526</c:v>
                </c:pt>
                <c:pt idx="117">
                  <c:v>2090</c:v>
                </c:pt>
                <c:pt idx="118">
                  <c:v>2390</c:v>
                </c:pt>
                <c:pt idx="119">
                  <c:v>2792</c:v>
                </c:pt>
                <c:pt idx="120">
                  <c:v>2878</c:v>
                </c:pt>
                <c:pt idx="121">
                  <c:v>3186</c:v>
                </c:pt>
                <c:pt idx="122">
                  <c:v>3779</c:v>
                </c:pt>
                <c:pt idx="123">
                  <c:v>2673</c:v>
                </c:pt>
                <c:pt idx="124">
                  <c:v>2736</c:v>
                </c:pt>
                <c:pt idx="125">
                  <c:v>2712</c:v>
                </c:pt>
                <c:pt idx="126">
                  <c:v>3172</c:v>
                </c:pt>
                <c:pt idx="127">
                  <c:v>4534</c:v>
                </c:pt>
                <c:pt idx="128">
                  <c:v>908</c:v>
                </c:pt>
                <c:pt idx="129">
                  <c:v>915</c:v>
                </c:pt>
                <c:pt idx="130">
                  <c:v>2133</c:v>
                </c:pt>
                <c:pt idx="131">
                  <c:v>2261</c:v>
                </c:pt>
                <c:pt idx="132">
                  <c:v>1932</c:v>
                </c:pt>
                <c:pt idx="133">
                  <c:v>3635</c:v>
                </c:pt>
                <c:pt idx="134">
                  <c:v>1164</c:v>
                </c:pt>
                <c:pt idx="135">
                  <c:v>2196</c:v>
                </c:pt>
                <c:pt idx="136">
                  <c:v>2250</c:v>
                </c:pt>
                <c:pt idx="137">
                  <c:v>2365</c:v>
                </c:pt>
                <c:pt idx="138">
                  <c:v>3316</c:v>
                </c:pt>
                <c:pt idx="139">
                  <c:v>1987</c:v>
                </c:pt>
                <c:pt idx="140">
                  <c:v>2042</c:v>
                </c:pt>
                <c:pt idx="141">
                  <c:v>2964</c:v>
                </c:pt>
                <c:pt idx="142">
                  <c:v>1836</c:v>
                </c:pt>
                <c:pt idx="143">
                  <c:v>864</c:v>
                </c:pt>
                <c:pt idx="144">
                  <c:v>2618</c:v>
                </c:pt>
                <c:pt idx="145">
                  <c:v>3391</c:v>
                </c:pt>
                <c:pt idx="146">
                  <c:v>925</c:v>
                </c:pt>
                <c:pt idx="147">
                  <c:v>2864</c:v>
                </c:pt>
                <c:pt idx="148">
                  <c:v>2457</c:v>
                </c:pt>
                <c:pt idx="149">
                  <c:v>2410</c:v>
                </c:pt>
                <c:pt idx="150">
                  <c:v>1259</c:v>
                </c:pt>
                <c:pt idx="151">
                  <c:v>1756</c:v>
                </c:pt>
                <c:pt idx="152">
                  <c:v>1846</c:v>
                </c:pt>
                <c:pt idx="153">
                  <c:v>2828</c:v>
                </c:pt>
                <c:pt idx="154">
                  <c:v>3158</c:v>
                </c:pt>
                <c:pt idx="155">
                  <c:v>3498</c:v>
                </c:pt>
                <c:pt idx="156">
                  <c:v>2735</c:v>
                </c:pt>
                <c:pt idx="157">
                  <c:v>1311</c:v>
                </c:pt>
                <c:pt idx="158">
                  <c:v>2534</c:v>
                </c:pt>
                <c:pt idx="159">
                  <c:v>2466</c:v>
                </c:pt>
                <c:pt idx="160">
                  <c:v>2279</c:v>
                </c:pt>
                <c:pt idx="161">
                  <c:v>2379</c:v>
                </c:pt>
                <c:pt idx="162">
                  <c:v>2800</c:v>
                </c:pt>
                <c:pt idx="163">
                  <c:v>1640</c:v>
                </c:pt>
                <c:pt idx="164">
                  <c:v>1832</c:v>
                </c:pt>
                <c:pt idx="165">
                  <c:v>3108</c:v>
                </c:pt>
                <c:pt idx="166">
                  <c:v>2872</c:v>
                </c:pt>
                <c:pt idx="167">
                  <c:v>2154</c:v>
                </c:pt>
                <c:pt idx="168">
                  <c:v>2683</c:v>
                </c:pt>
                <c:pt idx="169">
                  <c:v>1647</c:v>
                </c:pt>
                <c:pt idx="170">
                  <c:v>2278</c:v>
                </c:pt>
                <c:pt idx="171">
                  <c:v>2834</c:v>
                </c:pt>
                <c:pt idx="172">
                  <c:v>2538</c:v>
                </c:pt>
                <c:pt idx="173">
                  <c:v>840</c:v>
                </c:pt>
                <c:pt idx="174">
                  <c:v>2072</c:v>
                </c:pt>
                <c:pt idx="175">
                  <c:v>2430</c:v>
                </c:pt>
                <c:pt idx="176">
                  <c:v>2666</c:v>
                </c:pt>
                <c:pt idx="177">
                  <c:v>3585</c:v>
                </c:pt>
                <c:pt idx="178">
                  <c:v>2535</c:v>
                </c:pt>
                <c:pt idx="179">
                  <c:v>2234</c:v>
                </c:pt>
                <c:pt idx="180">
                  <c:v>2544</c:v>
                </c:pt>
                <c:pt idx="181">
                  <c:v>2953</c:v>
                </c:pt>
                <c:pt idx="182">
                  <c:v>3180</c:v>
                </c:pt>
                <c:pt idx="183">
                  <c:v>4226</c:v>
                </c:pt>
                <c:pt idx="184">
                  <c:v>1794</c:v>
                </c:pt>
                <c:pt idx="185">
                  <c:v>2242</c:v>
                </c:pt>
                <c:pt idx="186">
                  <c:v>2449</c:v>
                </c:pt>
                <c:pt idx="187">
                  <c:v>2908</c:v>
                </c:pt>
                <c:pt idx="188">
                  <c:v>3317</c:v>
                </c:pt>
                <c:pt idx="189">
                  <c:v>3390</c:v>
                </c:pt>
                <c:pt idx="190">
                  <c:v>3810</c:v>
                </c:pt>
                <c:pt idx="191">
                  <c:v>3057</c:v>
                </c:pt>
                <c:pt idx="192">
                  <c:v>2658</c:v>
                </c:pt>
                <c:pt idx="193">
                  <c:v>3282</c:v>
                </c:pt>
                <c:pt idx="194">
                  <c:v>3829</c:v>
                </c:pt>
                <c:pt idx="195">
                  <c:v>3272</c:v>
                </c:pt>
                <c:pt idx="196">
                  <c:v>3208</c:v>
                </c:pt>
                <c:pt idx="197">
                  <c:v>2283</c:v>
                </c:pt>
                <c:pt idx="198">
                  <c:v>2796</c:v>
                </c:pt>
                <c:pt idx="199">
                  <c:v>2846</c:v>
                </c:pt>
                <c:pt idx="200">
                  <c:v>1330</c:v>
                </c:pt>
                <c:pt idx="201">
                  <c:v>2538</c:v>
                </c:pt>
                <c:pt idx="202">
                  <c:v>2664</c:v>
                </c:pt>
                <c:pt idx="203">
                  <c:v>2722</c:v>
                </c:pt>
                <c:pt idx="204">
                  <c:v>4309</c:v>
                </c:pt>
                <c:pt idx="205">
                  <c:v>4309</c:v>
                </c:pt>
                <c:pt idx="206">
                  <c:v>6709</c:v>
                </c:pt>
                <c:pt idx="207">
                  <c:v>1244</c:v>
                </c:pt>
                <c:pt idx="208">
                  <c:v>2488</c:v>
                </c:pt>
                <c:pt idx="209">
                  <c:v>2512</c:v>
                </c:pt>
                <c:pt idx="210">
                  <c:v>3852</c:v>
                </c:pt>
                <c:pt idx="211">
                  <c:v>4158</c:v>
                </c:pt>
                <c:pt idx="212">
                  <c:v>5173</c:v>
                </c:pt>
                <c:pt idx="213">
                  <c:v>2165</c:v>
                </c:pt>
                <c:pt idx="214">
                  <c:v>1505</c:v>
                </c:pt>
                <c:pt idx="215">
                  <c:v>1652</c:v>
                </c:pt>
                <c:pt idx="216">
                  <c:v>2784</c:v>
                </c:pt>
                <c:pt idx="217">
                  <c:v>2784</c:v>
                </c:pt>
                <c:pt idx="218">
                  <c:v>3888</c:v>
                </c:pt>
                <c:pt idx="219">
                  <c:v>3085</c:v>
                </c:pt>
                <c:pt idx="220">
                  <c:v>2250</c:v>
                </c:pt>
                <c:pt idx="221">
                  <c:v>2754</c:v>
                </c:pt>
                <c:pt idx="222">
                  <c:v>1998</c:v>
                </c:pt>
                <c:pt idx="223">
                  <c:v>1318</c:v>
                </c:pt>
                <c:pt idx="224">
                  <c:v>2907</c:v>
                </c:pt>
                <c:pt idx="225">
                  <c:v>2950</c:v>
                </c:pt>
                <c:pt idx="226">
                  <c:v>1608</c:v>
                </c:pt>
                <c:pt idx="227">
                  <c:v>1701</c:v>
                </c:pt>
                <c:pt idx="228">
                  <c:v>2190</c:v>
                </c:pt>
                <c:pt idx="229">
                  <c:v>1436</c:v>
                </c:pt>
                <c:pt idx="230">
                  <c:v>2990</c:v>
                </c:pt>
                <c:pt idx="231">
                  <c:v>3428</c:v>
                </c:pt>
                <c:pt idx="232">
                  <c:v>3747</c:v>
                </c:pt>
                <c:pt idx="233">
                  <c:v>3509</c:v>
                </c:pt>
                <c:pt idx="234">
                  <c:v>3796</c:v>
                </c:pt>
                <c:pt idx="235">
                  <c:v>1774</c:v>
                </c:pt>
                <c:pt idx="236">
                  <c:v>1944</c:v>
                </c:pt>
                <c:pt idx="237">
                  <c:v>2283</c:v>
                </c:pt>
                <c:pt idx="238">
                  <c:v>4110</c:v>
                </c:pt>
                <c:pt idx="239">
                  <c:v>1134</c:v>
                </c:pt>
                <c:pt idx="240">
                  <c:v>2366</c:v>
                </c:pt>
                <c:pt idx="241">
                  <c:v>2536</c:v>
                </c:pt>
                <c:pt idx="242">
                  <c:v>2785</c:v>
                </c:pt>
                <c:pt idx="243">
                  <c:v>2818</c:v>
                </c:pt>
                <c:pt idx="244">
                  <c:v>3347</c:v>
                </c:pt>
                <c:pt idx="245">
                  <c:v>3348</c:v>
                </c:pt>
                <c:pt idx="246">
                  <c:v>5618</c:v>
                </c:pt>
                <c:pt idx="247">
                  <c:v>1842</c:v>
                </c:pt>
                <c:pt idx="248">
                  <c:v>1326</c:v>
                </c:pt>
                <c:pt idx="249">
                  <c:v>1800</c:v>
                </c:pt>
                <c:pt idx="250">
                  <c:v>3465</c:v>
                </c:pt>
                <c:pt idx="251">
                  <c:v>3310</c:v>
                </c:pt>
                <c:pt idx="252">
                  <c:v>2398</c:v>
                </c:pt>
                <c:pt idx="253">
                  <c:v>3352</c:v>
                </c:pt>
                <c:pt idx="254">
                  <c:v>2453</c:v>
                </c:pt>
                <c:pt idx="255">
                  <c:v>4451</c:v>
                </c:pt>
                <c:pt idx="256">
                  <c:v>1800</c:v>
                </c:pt>
                <c:pt idx="257">
                  <c:v>2400</c:v>
                </c:pt>
                <c:pt idx="258">
                  <c:v>3200</c:v>
                </c:pt>
                <c:pt idx="259">
                  <c:v>3282</c:v>
                </c:pt>
                <c:pt idx="260">
                  <c:v>3282</c:v>
                </c:pt>
                <c:pt idx="261">
                  <c:v>3800</c:v>
                </c:pt>
                <c:pt idx="262">
                  <c:v>2520</c:v>
                </c:pt>
                <c:pt idx="263">
                  <c:v>2144</c:v>
                </c:pt>
                <c:pt idx="264">
                  <c:v>2438</c:v>
                </c:pt>
                <c:pt idx="265">
                  <c:v>3044</c:v>
                </c:pt>
                <c:pt idx="266">
                  <c:v>3703</c:v>
                </c:pt>
                <c:pt idx="267">
                  <c:v>3110</c:v>
                </c:pt>
                <c:pt idx="268">
                  <c:v>4182</c:v>
                </c:pt>
                <c:pt idx="269">
                  <c:v>1451</c:v>
                </c:pt>
                <c:pt idx="270">
                  <c:v>2462</c:v>
                </c:pt>
                <c:pt idx="271">
                  <c:v>3084</c:v>
                </c:pt>
                <c:pt idx="272">
                  <c:v>2280</c:v>
                </c:pt>
                <c:pt idx="273">
                  <c:v>4254</c:v>
                </c:pt>
                <c:pt idx="274">
                  <c:v>2957</c:v>
                </c:pt>
                <c:pt idx="275">
                  <c:v>2770</c:v>
                </c:pt>
                <c:pt idx="276">
                  <c:v>2995</c:v>
                </c:pt>
                <c:pt idx="277">
                  <c:v>2427</c:v>
                </c:pt>
                <c:pt idx="278">
                  <c:v>2578</c:v>
                </c:pt>
                <c:pt idx="279">
                  <c:v>4600</c:v>
                </c:pt>
                <c:pt idx="280">
                  <c:v>2525</c:v>
                </c:pt>
                <c:pt idx="281">
                  <c:v>2608</c:v>
                </c:pt>
                <c:pt idx="282">
                  <c:v>2930</c:v>
                </c:pt>
                <c:pt idx="283">
                  <c:v>4576</c:v>
                </c:pt>
                <c:pt idx="284">
                  <c:v>2128</c:v>
                </c:pt>
                <c:pt idx="285">
                  <c:v>3086</c:v>
                </c:pt>
                <c:pt idx="286">
                  <c:v>3356</c:v>
                </c:pt>
                <c:pt idx="287">
                  <c:v>2848</c:v>
                </c:pt>
                <c:pt idx="288">
                  <c:v>864</c:v>
                </c:pt>
                <c:pt idx="289">
                  <c:v>2080</c:v>
                </c:pt>
                <c:pt idx="290">
                  <c:v>4102</c:v>
                </c:pt>
                <c:pt idx="291">
                  <c:v>4258</c:v>
                </c:pt>
                <c:pt idx="292">
                  <c:v>3200</c:v>
                </c:pt>
                <c:pt idx="293">
                  <c:v>3101</c:v>
                </c:pt>
                <c:pt idx="294">
                  <c:v>3617</c:v>
                </c:pt>
                <c:pt idx="295">
                  <c:v>1131</c:v>
                </c:pt>
                <c:pt idx="296">
                  <c:v>3800</c:v>
                </c:pt>
                <c:pt idx="297">
                  <c:v>6512</c:v>
                </c:pt>
                <c:pt idx="298">
                  <c:v>3272</c:v>
                </c:pt>
                <c:pt idx="299">
                  <c:v>3378</c:v>
                </c:pt>
                <c:pt idx="300">
                  <c:v>5248</c:v>
                </c:pt>
                <c:pt idx="301">
                  <c:v>3932</c:v>
                </c:pt>
                <c:pt idx="302">
                  <c:v>4298</c:v>
                </c:pt>
                <c:pt idx="303">
                  <c:v>2670</c:v>
                </c:pt>
                <c:pt idx="304">
                  <c:v>1472</c:v>
                </c:pt>
                <c:pt idx="305">
                  <c:v>2160</c:v>
                </c:pt>
                <c:pt idx="306">
                  <c:v>5316</c:v>
                </c:pt>
                <c:pt idx="307">
                  <c:v>5372</c:v>
                </c:pt>
                <c:pt idx="308">
                  <c:v>6014</c:v>
                </c:pt>
                <c:pt idx="309">
                  <c:v>2828</c:v>
                </c:pt>
              </c:numCache>
            </c:numRef>
          </c:xVal>
          <c:yVal>
            <c:numRef>
              <c:f>Log!$A$2:$A$311</c:f>
              <c:numCache>
                <c:formatCode>General</c:formatCode>
                <c:ptCount val="310"/>
                <c:pt idx="0">
                  <c:v>285000</c:v>
                </c:pt>
                <c:pt idx="1">
                  <c:v>149900</c:v>
                </c:pt>
                <c:pt idx="2">
                  <c:v>429900</c:v>
                </c:pt>
                <c:pt idx="3">
                  <c:v>49900</c:v>
                </c:pt>
                <c:pt idx="4">
                  <c:v>144900</c:v>
                </c:pt>
                <c:pt idx="5">
                  <c:v>79900</c:v>
                </c:pt>
                <c:pt idx="6">
                  <c:v>84900</c:v>
                </c:pt>
                <c:pt idx="7">
                  <c:v>127900</c:v>
                </c:pt>
                <c:pt idx="8">
                  <c:v>82500</c:v>
                </c:pt>
                <c:pt idx="9">
                  <c:v>77900</c:v>
                </c:pt>
                <c:pt idx="10">
                  <c:v>200000</c:v>
                </c:pt>
                <c:pt idx="11">
                  <c:v>38900</c:v>
                </c:pt>
                <c:pt idx="12">
                  <c:v>425000</c:v>
                </c:pt>
                <c:pt idx="13">
                  <c:v>109500</c:v>
                </c:pt>
                <c:pt idx="14">
                  <c:v>259900</c:v>
                </c:pt>
                <c:pt idx="15">
                  <c:v>124900</c:v>
                </c:pt>
                <c:pt idx="16">
                  <c:v>126500</c:v>
                </c:pt>
                <c:pt idx="17">
                  <c:v>109900</c:v>
                </c:pt>
                <c:pt idx="18">
                  <c:v>113000</c:v>
                </c:pt>
                <c:pt idx="19">
                  <c:v>92500</c:v>
                </c:pt>
                <c:pt idx="20">
                  <c:v>139000</c:v>
                </c:pt>
                <c:pt idx="21">
                  <c:v>114900</c:v>
                </c:pt>
                <c:pt idx="22">
                  <c:v>116900</c:v>
                </c:pt>
                <c:pt idx="23">
                  <c:v>125000</c:v>
                </c:pt>
                <c:pt idx="24">
                  <c:v>229989</c:v>
                </c:pt>
                <c:pt idx="25">
                  <c:v>94900</c:v>
                </c:pt>
                <c:pt idx="26">
                  <c:v>132900</c:v>
                </c:pt>
                <c:pt idx="27">
                  <c:v>124900</c:v>
                </c:pt>
                <c:pt idx="28">
                  <c:v>42000</c:v>
                </c:pt>
                <c:pt idx="29">
                  <c:v>109000</c:v>
                </c:pt>
                <c:pt idx="30">
                  <c:v>120000</c:v>
                </c:pt>
                <c:pt idx="31">
                  <c:v>139900</c:v>
                </c:pt>
                <c:pt idx="32">
                  <c:v>139900</c:v>
                </c:pt>
                <c:pt idx="33">
                  <c:v>82000</c:v>
                </c:pt>
                <c:pt idx="34">
                  <c:v>164900</c:v>
                </c:pt>
                <c:pt idx="35">
                  <c:v>136900</c:v>
                </c:pt>
                <c:pt idx="36">
                  <c:v>97500</c:v>
                </c:pt>
                <c:pt idx="37">
                  <c:v>159900</c:v>
                </c:pt>
                <c:pt idx="38">
                  <c:v>95500</c:v>
                </c:pt>
                <c:pt idx="39">
                  <c:v>99900</c:v>
                </c:pt>
                <c:pt idx="40">
                  <c:v>104900</c:v>
                </c:pt>
                <c:pt idx="41">
                  <c:v>205000</c:v>
                </c:pt>
                <c:pt idx="42">
                  <c:v>154900</c:v>
                </c:pt>
                <c:pt idx="43">
                  <c:v>143900</c:v>
                </c:pt>
                <c:pt idx="44">
                  <c:v>97000</c:v>
                </c:pt>
                <c:pt idx="45">
                  <c:v>142500</c:v>
                </c:pt>
                <c:pt idx="46">
                  <c:v>155000</c:v>
                </c:pt>
                <c:pt idx="47">
                  <c:v>147900</c:v>
                </c:pt>
                <c:pt idx="48">
                  <c:v>149475</c:v>
                </c:pt>
                <c:pt idx="49">
                  <c:v>129900</c:v>
                </c:pt>
                <c:pt idx="50">
                  <c:v>89000</c:v>
                </c:pt>
                <c:pt idx="51">
                  <c:v>125000</c:v>
                </c:pt>
                <c:pt idx="52">
                  <c:v>105000</c:v>
                </c:pt>
                <c:pt idx="53">
                  <c:v>46900</c:v>
                </c:pt>
                <c:pt idx="54">
                  <c:v>130000</c:v>
                </c:pt>
                <c:pt idx="55">
                  <c:v>124900</c:v>
                </c:pt>
                <c:pt idx="56">
                  <c:v>139700</c:v>
                </c:pt>
                <c:pt idx="57">
                  <c:v>85500</c:v>
                </c:pt>
                <c:pt idx="58">
                  <c:v>150000</c:v>
                </c:pt>
                <c:pt idx="59">
                  <c:v>134900</c:v>
                </c:pt>
                <c:pt idx="60">
                  <c:v>129900</c:v>
                </c:pt>
                <c:pt idx="61">
                  <c:v>124900</c:v>
                </c:pt>
                <c:pt idx="62">
                  <c:v>199900</c:v>
                </c:pt>
                <c:pt idx="63">
                  <c:v>229900</c:v>
                </c:pt>
                <c:pt idx="64">
                  <c:v>124900</c:v>
                </c:pt>
                <c:pt idx="65">
                  <c:v>649900</c:v>
                </c:pt>
                <c:pt idx="66">
                  <c:v>55900</c:v>
                </c:pt>
                <c:pt idx="67">
                  <c:v>49900</c:v>
                </c:pt>
                <c:pt idx="68">
                  <c:v>179900</c:v>
                </c:pt>
                <c:pt idx="69">
                  <c:v>214900</c:v>
                </c:pt>
                <c:pt idx="70">
                  <c:v>154900</c:v>
                </c:pt>
                <c:pt idx="71">
                  <c:v>131000</c:v>
                </c:pt>
                <c:pt idx="72">
                  <c:v>129900</c:v>
                </c:pt>
                <c:pt idx="73">
                  <c:v>997000</c:v>
                </c:pt>
                <c:pt idx="74">
                  <c:v>997000</c:v>
                </c:pt>
                <c:pt idx="75">
                  <c:v>599000</c:v>
                </c:pt>
                <c:pt idx="76">
                  <c:v>134900</c:v>
                </c:pt>
                <c:pt idx="77">
                  <c:v>149900</c:v>
                </c:pt>
                <c:pt idx="78">
                  <c:v>189900</c:v>
                </c:pt>
                <c:pt idx="79">
                  <c:v>219900</c:v>
                </c:pt>
                <c:pt idx="80">
                  <c:v>599900</c:v>
                </c:pt>
                <c:pt idx="81">
                  <c:v>279000</c:v>
                </c:pt>
                <c:pt idx="82">
                  <c:v>129900</c:v>
                </c:pt>
                <c:pt idx="83">
                  <c:v>635000</c:v>
                </c:pt>
                <c:pt idx="84">
                  <c:v>635000</c:v>
                </c:pt>
                <c:pt idx="85">
                  <c:v>279000</c:v>
                </c:pt>
                <c:pt idx="86">
                  <c:v>634900</c:v>
                </c:pt>
                <c:pt idx="87">
                  <c:v>139900</c:v>
                </c:pt>
                <c:pt idx="88">
                  <c:v>130000</c:v>
                </c:pt>
                <c:pt idx="89">
                  <c:v>284500</c:v>
                </c:pt>
                <c:pt idx="90">
                  <c:v>214500</c:v>
                </c:pt>
                <c:pt idx="91">
                  <c:v>84000</c:v>
                </c:pt>
                <c:pt idx="92">
                  <c:v>267000</c:v>
                </c:pt>
                <c:pt idx="93">
                  <c:v>329900</c:v>
                </c:pt>
                <c:pt idx="94">
                  <c:v>112500</c:v>
                </c:pt>
                <c:pt idx="95">
                  <c:v>159900</c:v>
                </c:pt>
                <c:pt idx="96">
                  <c:v>275000</c:v>
                </c:pt>
                <c:pt idx="97">
                  <c:v>175000</c:v>
                </c:pt>
                <c:pt idx="98">
                  <c:v>95000</c:v>
                </c:pt>
                <c:pt idx="99">
                  <c:v>139999</c:v>
                </c:pt>
                <c:pt idx="100">
                  <c:v>234900</c:v>
                </c:pt>
                <c:pt idx="101">
                  <c:v>254900</c:v>
                </c:pt>
                <c:pt idx="102">
                  <c:v>272000</c:v>
                </c:pt>
                <c:pt idx="103">
                  <c:v>244900</c:v>
                </c:pt>
                <c:pt idx="104">
                  <c:v>954000</c:v>
                </c:pt>
                <c:pt idx="105">
                  <c:v>954000</c:v>
                </c:pt>
                <c:pt idx="106">
                  <c:v>155000</c:v>
                </c:pt>
                <c:pt idx="107">
                  <c:v>298900</c:v>
                </c:pt>
                <c:pt idx="108">
                  <c:v>259900</c:v>
                </c:pt>
                <c:pt idx="109">
                  <c:v>283300</c:v>
                </c:pt>
                <c:pt idx="110">
                  <c:v>159900</c:v>
                </c:pt>
                <c:pt idx="111">
                  <c:v>56500</c:v>
                </c:pt>
                <c:pt idx="112">
                  <c:v>99000</c:v>
                </c:pt>
                <c:pt idx="113">
                  <c:v>239000</c:v>
                </c:pt>
                <c:pt idx="114">
                  <c:v>159900</c:v>
                </c:pt>
                <c:pt idx="115">
                  <c:v>225000</c:v>
                </c:pt>
                <c:pt idx="116">
                  <c:v>234900</c:v>
                </c:pt>
                <c:pt idx="117">
                  <c:v>354900</c:v>
                </c:pt>
                <c:pt idx="118">
                  <c:v>389900</c:v>
                </c:pt>
                <c:pt idx="119">
                  <c:v>520000</c:v>
                </c:pt>
                <c:pt idx="120">
                  <c:v>379000</c:v>
                </c:pt>
                <c:pt idx="121">
                  <c:v>510000</c:v>
                </c:pt>
                <c:pt idx="122">
                  <c:v>599900</c:v>
                </c:pt>
                <c:pt idx="123">
                  <c:v>379900</c:v>
                </c:pt>
                <c:pt idx="124">
                  <c:v>322000</c:v>
                </c:pt>
                <c:pt idx="125">
                  <c:v>405000</c:v>
                </c:pt>
                <c:pt idx="126">
                  <c:v>579900</c:v>
                </c:pt>
                <c:pt idx="127">
                  <c:v>575000</c:v>
                </c:pt>
                <c:pt idx="128">
                  <c:v>139900</c:v>
                </c:pt>
                <c:pt idx="129">
                  <c:v>129900</c:v>
                </c:pt>
                <c:pt idx="130">
                  <c:v>289900</c:v>
                </c:pt>
                <c:pt idx="131">
                  <c:v>339900</c:v>
                </c:pt>
                <c:pt idx="132">
                  <c:v>295000</c:v>
                </c:pt>
                <c:pt idx="133">
                  <c:v>845000</c:v>
                </c:pt>
                <c:pt idx="134">
                  <c:v>124900</c:v>
                </c:pt>
                <c:pt idx="135">
                  <c:v>314900</c:v>
                </c:pt>
                <c:pt idx="136">
                  <c:v>349900</c:v>
                </c:pt>
                <c:pt idx="137">
                  <c:v>349900</c:v>
                </c:pt>
                <c:pt idx="138">
                  <c:v>560000</c:v>
                </c:pt>
                <c:pt idx="139">
                  <c:v>284900</c:v>
                </c:pt>
                <c:pt idx="140">
                  <c:v>394444</c:v>
                </c:pt>
                <c:pt idx="141">
                  <c:v>439900</c:v>
                </c:pt>
                <c:pt idx="142">
                  <c:v>299900</c:v>
                </c:pt>
                <c:pt idx="143">
                  <c:v>142000</c:v>
                </c:pt>
                <c:pt idx="144">
                  <c:v>345000</c:v>
                </c:pt>
                <c:pt idx="145">
                  <c:v>440000</c:v>
                </c:pt>
                <c:pt idx="146">
                  <c:v>93000</c:v>
                </c:pt>
                <c:pt idx="147">
                  <c:v>409500</c:v>
                </c:pt>
                <c:pt idx="148">
                  <c:v>349500</c:v>
                </c:pt>
                <c:pt idx="149">
                  <c:v>387950</c:v>
                </c:pt>
                <c:pt idx="150">
                  <c:v>144900</c:v>
                </c:pt>
                <c:pt idx="151">
                  <c:v>276500</c:v>
                </c:pt>
                <c:pt idx="152">
                  <c:v>258000</c:v>
                </c:pt>
                <c:pt idx="153">
                  <c:v>339900</c:v>
                </c:pt>
                <c:pt idx="154">
                  <c:v>472000</c:v>
                </c:pt>
                <c:pt idx="155">
                  <c:v>518000</c:v>
                </c:pt>
                <c:pt idx="156">
                  <c:v>539885</c:v>
                </c:pt>
                <c:pt idx="157">
                  <c:v>114900</c:v>
                </c:pt>
                <c:pt idx="158">
                  <c:v>274900</c:v>
                </c:pt>
                <c:pt idx="159">
                  <c:v>279900</c:v>
                </c:pt>
                <c:pt idx="160">
                  <c:v>345900</c:v>
                </c:pt>
                <c:pt idx="161">
                  <c:v>319900</c:v>
                </c:pt>
                <c:pt idx="162">
                  <c:v>499900</c:v>
                </c:pt>
                <c:pt idx="163">
                  <c:v>310000</c:v>
                </c:pt>
                <c:pt idx="164">
                  <c:v>289900</c:v>
                </c:pt>
                <c:pt idx="165">
                  <c:v>459000</c:v>
                </c:pt>
                <c:pt idx="166">
                  <c:v>345000</c:v>
                </c:pt>
                <c:pt idx="167">
                  <c:v>265000</c:v>
                </c:pt>
                <c:pt idx="168">
                  <c:v>415000</c:v>
                </c:pt>
                <c:pt idx="169">
                  <c:v>189900</c:v>
                </c:pt>
                <c:pt idx="170">
                  <c:v>259900</c:v>
                </c:pt>
                <c:pt idx="171">
                  <c:v>425000</c:v>
                </c:pt>
                <c:pt idx="172">
                  <c:v>374900</c:v>
                </c:pt>
                <c:pt idx="173">
                  <c:v>229900</c:v>
                </c:pt>
                <c:pt idx="174">
                  <c:v>350000</c:v>
                </c:pt>
                <c:pt idx="175">
                  <c:v>469500</c:v>
                </c:pt>
                <c:pt idx="176">
                  <c:v>369900</c:v>
                </c:pt>
                <c:pt idx="177">
                  <c:v>529900</c:v>
                </c:pt>
                <c:pt idx="178">
                  <c:v>309000</c:v>
                </c:pt>
                <c:pt idx="179">
                  <c:v>359900</c:v>
                </c:pt>
                <c:pt idx="180">
                  <c:v>400000</c:v>
                </c:pt>
                <c:pt idx="181">
                  <c:v>399900</c:v>
                </c:pt>
                <c:pt idx="182">
                  <c:v>549900</c:v>
                </c:pt>
                <c:pt idx="183">
                  <c:v>589000</c:v>
                </c:pt>
                <c:pt idx="184">
                  <c:v>198900</c:v>
                </c:pt>
                <c:pt idx="185">
                  <c:v>419000</c:v>
                </c:pt>
                <c:pt idx="186">
                  <c:v>325000</c:v>
                </c:pt>
                <c:pt idx="187">
                  <c:v>389900</c:v>
                </c:pt>
                <c:pt idx="188">
                  <c:v>475000</c:v>
                </c:pt>
                <c:pt idx="189">
                  <c:v>469000</c:v>
                </c:pt>
                <c:pt idx="190">
                  <c:v>475000</c:v>
                </c:pt>
                <c:pt idx="191">
                  <c:v>434900</c:v>
                </c:pt>
                <c:pt idx="192">
                  <c:v>359900</c:v>
                </c:pt>
                <c:pt idx="193">
                  <c:v>579000</c:v>
                </c:pt>
                <c:pt idx="194">
                  <c:v>792000</c:v>
                </c:pt>
                <c:pt idx="195">
                  <c:v>474800</c:v>
                </c:pt>
                <c:pt idx="196">
                  <c:v>487000</c:v>
                </c:pt>
                <c:pt idx="197">
                  <c:v>394800</c:v>
                </c:pt>
                <c:pt idx="198">
                  <c:v>339000</c:v>
                </c:pt>
                <c:pt idx="199">
                  <c:v>385000</c:v>
                </c:pt>
                <c:pt idx="200">
                  <c:v>207000</c:v>
                </c:pt>
                <c:pt idx="201">
                  <c:v>374900</c:v>
                </c:pt>
                <c:pt idx="202">
                  <c:v>510000</c:v>
                </c:pt>
                <c:pt idx="203">
                  <c:v>395000</c:v>
                </c:pt>
                <c:pt idx="204">
                  <c:v>825000</c:v>
                </c:pt>
                <c:pt idx="205">
                  <c:v>825000</c:v>
                </c:pt>
                <c:pt idx="206">
                  <c:v>799000</c:v>
                </c:pt>
                <c:pt idx="207">
                  <c:v>182000</c:v>
                </c:pt>
                <c:pt idx="208">
                  <c:v>369900</c:v>
                </c:pt>
                <c:pt idx="209">
                  <c:v>487900</c:v>
                </c:pt>
                <c:pt idx="210">
                  <c:v>679900</c:v>
                </c:pt>
                <c:pt idx="211">
                  <c:v>780000</c:v>
                </c:pt>
                <c:pt idx="212">
                  <c:v>795000</c:v>
                </c:pt>
                <c:pt idx="213">
                  <c:v>240000</c:v>
                </c:pt>
                <c:pt idx="214">
                  <c:v>135000</c:v>
                </c:pt>
                <c:pt idx="215">
                  <c:v>264900</c:v>
                </c:pt>
                <c:pt idx="216">
                  <c:v>374900</c:v>
                </c:pt>
                <c:pt idx="217">
                  <c:v>519900</c:v>
                </c:pt>
                <c:pt idx="218">
                  <c:v>774500</c:v>
                </c:pt>
                <c:pt idx="219">
                  <c:v>520000</c:v>
                </c:pt>
                <c:pt idx="220">
                  <c:v>215000</c:v>
                </c:pt>
                <c:pt idx="221">
                  <c:v>444900</c:v>
                </c:pt>
                <c:pt idx="222">
                  <c:v>204900</c:v>
                </c:pt>
                <c:pt idx="223">
                  <c:v>179900</c:v>
                </c:pt>
                <c:pt idx="224">
                  <c:v>398500</c:v>
                </c:pt>
                <c:pt idx="225">
                  <c:v>524900</c:v>
                </c:pt>
                <c:pt idx="226">
                  <c:v>274900</c:v>
                </c:pt>
                <c:pt idx="227">
                  <c:v>239900</c:v>
                </c:pt>
                <c:pt idx="228">
                  <c:v>342500</c:v>
                </c:pt>
                <c:pt idx="229">
                  <c:v>135000</c:v>
                </c:pt>
                <c:pt idx="230">
                  <c:v>587000</c:v>
                </c:pt>
                <c:pt idx="231">
                  <c:v>424900</c:v>
                </c:pt>
                <c:pt idx="232">
                  <c:v>850000</c:v>
                </c:pt>
                <c:pt idx="233">
                  <c:v>575000</c:v>
                </c:pt>
                <c:pt idx="234">
                  <c:v>815000</c:v>
                </c:pt>
                <c:pt idx="235">
                  <c:v>250000</c:v>
                </c:pt>
                <c:pt idx="236">
                  <c:v>229900</c:v>
                </c:pt>
                <c:pt idx="237">
                  <c:v>459000</c:v>
                </c:pt>
                <c:pt idx="238">
                  <c:v>738000</c:v>
                </c:pt>
                <c:pt idx="239">
                  <c:v>200000</c:v>
                </c:pt>
                <c:pt idx="240">
                  <c:v>348000</c:v>
                </c:pt>
                <c:pt idx="241">
                  <c:v>349900</c:v>
                </c:pt>
                <c:pt idx="242">
                  <c:v>475000</c:v>
                </c:pt>
                <c:pt idx="243">
                  <c:v>425000</c:v>
                </c:pt>
                <c:pt idx="244">
                  <c:v>719500</c:v>
                </c:pt>
                <c:pt idx="245">
                  <c:v>759900</c:v>
                </c:pt>
                <c:pt idx="246">
                  <c:v>875000</c:v>
                </c:pt>
                <c:pt idx="247">
                  <c:v>285000</c:v>
                </c:pt>
                <c:pt idx="248">
                  <c:v>215000</c:v>
                </c:pt>
                <c:pt idx="249">
                  <c:v>399500</c:v>
                </c:pt>
                <c:pt idx="250">
                  <c:v>570000</c:v>
                </c:pt>
                <c:pt idx="251">
                  <c:v>537900</c:v>
                </c:pt>
                <c:pt idx="252">
                  <c:v>369900</c:v>
                </c:pt>
                <c:pt idx="253">
                  <c:v>599000</c:v>
                </c:pt>
                <c:pt idx="254">
                  <c:v>419500</c:v>
                </c:pt>
                <c:pt idx="255">
                  <c:v>789000</c:v>
                </c:pt>
                <c:pt idx="256">
                  <c:v>449990</c:v>
                </c:pt>
                <c:pt idx="257">
                  <c:v>499990</c:v>
                </c:pt>
                <c:pt idx="258">
                  <c:v>519990</c:v>
                </c:pt>
                <c:pt idx="259">
                  <c:v>469990</c:v>
                </c:pt>
                <c:pt idx="260">
                  <c:v>534990</c:v>
                </c:pt>
                <c:pt idx="261">
                  <c:v>609990</c:v>
                </c:pt>
                <c:pt idx="262">
                  <c:v>329900</c:v>
                </c:pt>
                <c:pt idx="263">
                  <c:v>329000</c:v>
                </c:pt>
                <c:pt idx="264">
                  <c:v>425000</c:v>
                </c:pt>
                <c:pt idx="265">
                  <c:v>450000</c:v>
                </c:pt>
                <c:pt idx="266">
                  <c:v>774900</c:v>
                </c:pt>
                <c:pt idx="267">
                  <c:v>479900</c:v>
                </c:pt>
                <c:pt idx="268">
                  <c:v>669000</c:v>
                </c:pt>
                <c:pt idx="269">
                  <c:v>205000</c:v>
                </c:pt>
                <c:pt idx="270">
                  <c:v>379900</c:v>
                </c:pt>
                <c:pt idx="271">
                  <c:v>399000</c:v>
                </c:pt>
                <c:pt idx="272">
                  <c:v>329900</c:v>
                </c:pt>
                <c:pt idx="273">
                  <c:v>799000</c:v>
                </c:pt>
                <c:pt idx="274">
                  <c:v>474900</c:v>
                </c:pt>
                <c:pt idx="275">
                  <c:v>639900</c:v>
                </c:pt>
                <c:pt idx="276">
                  <c:v>375000</c:v>
                </c:pt>
                <c:pt idx="277">
                  <c:v>369900</c:v>
                </c:pt>
                <c:pt idx="278">
                  <c:v>337900</c:v>
                </c:pt>
                <c:pt idx="279">
                  <c:v>999000</c:v>
                </c:pt>
                <c:pt idx="280">
                  <c:v>410000</c:v>
                </c:pt>
                <c:pt idx="281">
                  <c:v>375000</c:v>
                </c:pt>
                <c:pt idx="282">
                  <c:v>575000</c:v>
                </c:pt>
                <c:pt idx="283">
                  <c:v>1450000</c:v>
                </c:pt>
                <c:pt idx="284">
                  <c:v>362750</c:v>
                </c:pt>
                <c:pt idx="285">
                  <c:v>279900</c:v>
                </c:pt>
                <c:pt idx="286">
                  <c:v>609000</c:v>
                </c:pt>
                <c:pt idx="287">
                  <c:v>859900</c:v>
                </c:pt>
                <c:pt idx="288">
                  <c:v>150000</c:v>
                </c:pt>
                <c:pt idx="289">
                  <c:v>249900</c:v>
                </c:pt>
                <c:pt idx="290">
                  <c:v>975000</c:v>
                </c:pt>
                <c:pt idx="291">
                  <c:v>449000</c:v>
                </c:pt>
                <c:pt idx="292">
                  <c:v>419000</c:v>
                </c:pt>
                <c:pt idx="293">
                  <c:v>529000</c:v>
                </c:pt>
                <c:pt idx="294">
                  <c:v>925000</c:v>
                </c:pt>
                <c:pt idx="295">
                  <c:v>204900</c:v>
                </c:pt>
                <c:pt idx="296">
                  <c:v>1249900</c:v>
                </c:pt>
                <c:pt idx="297">
                  <c:v>1725000</c:v>
                </c:pt>
                <c:pt idx="298">
                  <c:v>519900</c:v>
                </c:pt>
                <c:pt idx="299">
                  <c:v>579900</c:v>
                </c:pt>
                <c:pt idx="300">
                  <c:v>800000</c:v>
                </c:pt>
                <c:pt idx="301">
                  <c:v>749900</c:v>
                </c:pt>
                <c:pt idx="302">
                  <c:v>849000</c:v>
                </c:pt>
                <c:pt idx="303">
                  <c:v>594900</c:v>
                </c:pt>
                <c:pt idx="304">
                  <c:v>275000</c:v>
                </c:pt>
                <c:pt idx="305">
                  <c:v>249900</c:v>
                </c:pt>
                <c:pt idx="306">
                  <c:v>1295000</c:v>
                </c:pt>
                <c:pt idx="307">
                  <c:v>1195000</c:v>
                </c:pt>
                <c:pt idx="308">
                  <c:v>1149000</c:v>
                </c:pt>
                <c:pt idx="309">
                  <c:v>549900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55-44EE-9454-7644F65D4ADB}"/>
            </c:ext>
          </c:extLst>
        </c:ser>
        <c:ser>
          <c:idx val="1"/>
          <c:order val="1"/>
          <c:tx>
            <c:v>Predicted LIST PRICE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43935502880792743"/>
                  <c:y val="-0.2751898339440243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fixedVal"/>
            <c:noEndCap val="0"/>
            <c:val val="1"/>
          </c:errBars>
          <c:errBars>
            <c:errDir val="x"/>
            <c:errBarType val="both"/>
            <c:errValType val="fixedVal"/>
            <c:noEndCap val="0"/>
            <c:val val="1"/>
          </c:errBars>
          <c:xVal>
            <c:numRef>
              <c:f>Log!$B$2:$B$311</c:f>
              <c:numCache>
                <c:formatCode>General</c:formatCode>
                <c:ptCount val="310"/>
                <c:pt idx="0">
                  <c:v>2462</c:v>
                </c:pt>
                <c:pt idx="1">
                  <c:v>1073</c:v>
                </c:pt>
                <c:pt idx="2">
                  <c:v>1792</c:v>
                </c:pt>
                <c:pt idx="3">
                  <c:v>688</c:v>
                </c:pt>
                <c:pt idx="4">
                  <c:v>1065</c:v>
                </c:pt>
                <c:pt idx="5">
                  <c:v>1042</c:v>
                </c:pt>
                <c:pt idx="6">
                  <c:v>910</c:v>
                </c:pt>
                <c:pt idx="7">
                  <c:v>1665</c:v>
                </c:pt>
                <c:pt idx="8">
                  <c:v>832</c:v>
                </c:pt>
                <c:pt idx="9">
                  <c:v>781</c:v>
                </c:pt>
                <c:pt idx="10">
                  <c:v>1464</c:v>
                </c:pt>
                <c:pt idx="11">
                  <c:v>1219</c:v>
                </c:pt>
                <c:pt idx="12">
                  <c:v>1576</c:v>
                </c:pt>
                <c:pt idx="13">
                  <c:v>1370</c:v>
                </c:pt>
                <c:pt idx="14">
                  <c:v>1638</c:v>
                </c:pt>
                <c:pt idx="15">
                  <c:v>768</c:v>
                </c:pt>
                <c:pt idx="16">
                  <c:v>910</c:v>
                </c:pt>
                <c:pt idx="17">
                  <c:v>792</c:v>
                </c:pt>
                <c:pt idx="18">
                  <c:v>1085</c:v>
                </c:pt>
                <c:pt idx="19">
                  <c:v>1000</c:v>
                </c:pt>
                <c:pt idx="20">
                  <c:v>1092</c:v>
                </c:pt>
                <c:pt idx="21">
                  <c:v>1261</c:v>
                </c:pt>
                <c:pt idx="22">
                  <c:v>1017</c:v>
                </c:pt>
                <c:pt idx="23">
                  <c:v>1828</c:v>
                </c:pt>
                <c:pt idx="24">
                  <c:v>1460</c:v>
                </c:pt>
                <c:pt idx="25">
                  <c:v>768</c:v>
                </c:pt>
                <c:pt idx="26">
                  <c:v>989</c:v>
                </c:pt>
                <c:pt idx="27">
                  <c:v>864</c:v>
                </c:pt>
                <c:pt idx="28">
                  <c:v>980</c:v>
                </c:pt>
                <c:pt idx="29">
                  <c:v>1066</c:v>
                </c:pt>
                <c:pt idx="30">
                  <c:v>864</c:v>
                </c:pt>
                <c:pt idx="31">
                  <c:v>1020</c:v>
                </c:pt>
                <c:pt idx="32">
                  <c:v>1102</c:v>
                </c:pt>
                <c:pt idx="33">
                  <c:v>1540</c:v>
                </c:pt>
                <c:pt idx="34">
                  <c:v>1400</c:v>
                </c:pt>
                <c:pt idx="35">
                  <c:v>1100</c:v>
                </c:pt>
                <c:pt idx="36">
                  <c:v>971</c:v>
                </c:pt>
                <c:pt idx="37">
                  <c:v>1030</c:v>
                </c:pt>
                <c:pt idx="38">
                  <c:v>1050</c:v>
                </c:pt>
                <c:pt idx="39">
                  <c:v>1070</c:v>
                </c:pt>
                <c:pt idx="40">
                  <c:v>864</c:v>
                </c:pt>
                <c:pt idx="41">
                  <c:v>1688</c:v>
                </c:pt>
                <c:pt idx="42">
                  <c:v>978</c:v>
                </c:pt>
                <c:pt idx="43">
                  <c:v>1102</c:v>
                </c:pt>
                <c:pt idx="44">
                  <c:v>768</c:v>
                </c:pt>
                <c:pt idx="45">
                  <c:v>1085</c:v>
                </c:pt>
                <c:pt idx="46">
                  <c:v>1110</c:v>
                </c:pt>
                <c:pt idx="47">
                  <c:v>1365</c:v>
                </c:pt>
                <c:pt idx="48">
                  <c:v>988</c:v>
                </c:pt>
                <c:pt idx="49">
                  <c:v>1000</c:v>
                </c:pt>
                <c:pt idx="50">
                  <c:v>768</c:v>
                </c:pt>
                <c:pt idx="51">
                  <c:v>864</c:v>
                </c:pt>
                <c:pt idx="52">
                  <c:v>1040</c:v>
                </c:pt>
                <c:pt idx="53">
                  <c:v>830</c:v>
                </c:pt>
                <c:pt idx="54">
                  <c:v>1074</c:v>
                </c:pt>
                <c:pt idx="55">
                  <c:v>1100</c:v>
                </c:pt>
                <c:pt idx="56">
                  <c:v>1120</c:v>
                </c:pt>
                <c:pt idx="57">
                  <c:v>1780</c:v>
                </c:pt>
                <c:pt idx="58">
                  <c:v>1000</c:v>
                </c:pt>
                <c:pt idx="59">
                  <c:v>1370</c:v>
                </c:pt>
                <c:pt idx="60">
                  <c:v>864</c:v>
                </c:pt>
                <c:pt idx="61">
                  <c:v>936</c:v>
                </c:pt>
                <c:pt idx="62">
                  <c:v>1314</c:v>
                </c:pt>
                <c:pt idx="63">
                  <c:v>1622</c:v>
                </c:pt>
                <c:pt idx="64">
                  <c:v>1230</c:v>
                </c:pt>
                <c:pt idx="65">
                  <c:v>2968</c:v>
                </c:pt>
                <c:pt idx="66">
                  <c:v>848</c:v>
                </c:pt>
                <c:pt idx="67">
                  <c:v>1653</c:v>
                </c:pt>
                <c:pt idx="68">
                  <c:v>1136</c:v>
                </c:pt>
                <c:pt idx="69">
                  <c:v>1323</c:v>
                </c:pt>
                <c:pt idx="70">
                  <c:v>1213</c:v>
                </c:pt>
                <c:pt idx="71">
                  <c:v>912</c:v>
                </c:pt>
                <c:pt idx="72">
                  <c:v>1008</c:v>
                </c:pt>
                <c:pt idx="73">
                  <c:v>1784</c:v>
                </c:pt>
                <c:pt idx="74">
                  <c:v>1784</c:v>
                </c:pt>
                <c:pt idx="75">
                  <c:v>3248</c:v>
                </c:pt>
                <c:pt idx="76">
                  <c:v>864</c:v>
                </c:pt>
                <c:pt idx="77">
                  <c:v>960</c:v>
                </c:pt>
                <c:pt idx="78">
                  <c:v>1562</c:v>
                </c:pt>
                <c:pt idx="79">
                  <c:v>1608</c:v>
                </c:pt>
                <c:pt idx="80">
                  <c:v>2687</c:v>
                </c:pt>
                <c:pt idx="81">
                  <c:v>1958</c:v>
                </c:pt>
                <c:pt idx="82">
                  <c:v>950</c:v>
                </c:pt>
                <c:pt idx="83">
                  <c:v>2178</c:v>
                </c:pt>
                <c:pt idx="84">
                  <c:v>2178</c:v>
                </c:pt>
                <c:pt idx="85">
                  <c:v>2200</c:v>
                </c:pt>
                <c:pt idx="86">
                  <c:v>2997</c:v>
                </c:pt>
                <c:pt idx="87">
                  <c:v>1212</c:v>
                </c:pt>
                <c:pt idx="88">
                  <c:v>1395</c:v>
                </c:pt>
                <c:pt idx="89">
                  <c:v>1872</c:v>
                </c:pt>
                <c:pt idx="90">
                  <c:v>1361</c:v>
                </c:pt>
                <c:pt idx="91">
                  <c:v>936</c:v>
                </c:pt>
                <c:pt idx="92">
                  <c:v>2098</c:v>
                </c:pt>
                <c:pt idx="93">
                  <c:v>1908</c:v>
                </c:pt>
                <c:pt idx="94">
                  <c:v>845</c:v>
                </c:pt>
                <c:pt idx="95">
                  <c:v>1102</c:v>
                </c:pt>
                <c:pt idx="96">
                  <c:v>1400</c:v>
                </c:pt>
                <c:pt idx="97">
                  <c:v>1674</c:v>
                </c:pt>
                <c:pt idx="98">
                  <c:v>949</c:v>
                </c:pt>
                <c:pt idx="99">
                  <c:v>1216</c:v>
                </c:pt>
                <c:pt idx="100">
                  <c:v>1234</c:v>
                </c:pt>
                <c:pt idx="101">
                  <c:v>1536</c:v>
                </c:pt>
                <c:pt idx="102">
                  <c:v>1832</c:v>
                </c:pt>
                <c:pt idx="103">
                  <c:v>2024</c:v>
                </c:pt>
                <c:pt idx="104">
                  <c:v>4250</c:v>
                </c:pt>
                <c:pt idx="105">
                  <c:v>4250</c:v>
                </c:pt>
                <c:pt idx="106">
                  <c:v>1300</c:v>
                </c:pt>
                <c:pt idx="107">
                  <c:v>2056</c:v>
                </c:pt>
                <c:pt idx="108">
                  <c:v>1469</c:v>
                </c:pt>
                <c:pt idx="109">
                  <c:v>2142</c:v>
                </c:pt>
                <c:pt idx="110">
                  <c:v>1196</c:v>
                </c:pt>
                <c:pt idx="111">
                  <c:v>780</c:v>
                </c:pt>
                <c:pt idx="112">
                  <c:v>1128</c:v>
                </c:pt>
                <c:pt idx="113">
                  <c:v>1304</c:v>
                </c:pt>
                <c:pt idx="114">
                  <c:v>1462</c:v>
                </c:pt>
                <c:pt idx="115">
                  <c:v>1338</c:v>
                </c:pt>
                <c:pt idx="116">
                  <c:v>1526</c:v>
                </c:pt>
                <c:pt idx="117">
                  <c:v>2090</c:v>
                </c:pt>
                <c:pt idx="118">
                  <c:v>2390</c:v>
                </c:pt>
                <c:pt idx="119">
                  <c:v>2792</c:v>
                </c:pt>
                <c:pt idx="120">
                  <c:v>2878</c:v>
                </c:pt>
                <c:pt idx="121">
                  <c:v>3186</c:v>
                </c:pt>
                <c:pt idx="122">
                  <c:v>3779</c:v>
                </c:pt>
                <c:pt idx="123">
                  <c:v>2673</c:v>
                </c:pt>
                <c:pt idx="124">
                  <c:v>2736</c:v>
                </c:pt>
                <c:pt idx="125">
                  <c:v>2712</c:v>
                </c:pt>
                <c:pt idx="126">
                  <c:v>3172</c:v>
                </c:pt>
                <c:pt idx="127">
                  <c:v>4534</c:v>
                </c:pt>
                <c:pt idx="128">
                  <c:v>908</c:v>
                </c:pt>
                <c:pt idx="129">
                  <c:v>915</c:v>
                </c:pt>
                <c:pt idx="130">
                  <c:v>2133</c:v>
                </c:pt>
                <c:pt idx="131">
                  <c:v>2261</c:v>
                </c:pt>
                <c:pt idx="132">
                  <c:v>1932</c:v>
                </c:pt>
                <c:pt idx="133">
                  <c:v>3635</c:v>
                </c:pt>
                <c:pt idx="134">
                  <c:v>1164</c:v>
                </c:pt>
                <c:pt idx="135">
                  <c:v>2196</c:v>
                </c:pt>
                <c:pt idx="136">
                  <c:v>2250</c:v>
                </c:pt>
                <c:pt idx="137">
                  <c:v>2365</c:v>
                </c:pt>
                <c:pt idx="138">
                  <c:v>3316</c:v>
                </c:pt>
                <c:pt idx="139">
                  <c:v>1987</c:v>
                </c:pt>
                <c:pt idx="140">
                  <c:v>2042</c:v>
                </c:pt>
                <c:pt idx="141">
                  <c:v>2964</c:v>
                </c:pt>
                <c:pt idx="142">
                  <c:v>1836</c:v>
                </c:pt>
                <c:pt idx="143">
                  <c:v>864</c:v>
                </c:pt>
                <c:pt idx="144">
                  <c:v>2618</c:v>
                </c:pt>
                <c:pt idx="145">
                  <c:v>3391</c:v>
                </c:pt>
                <c:pt idx="146">
                  <c:v>925</c:v>
                </c:pt>
                <c:pt idx="147">
                  <c:v>2864</c:v>
                </c:pt>
                <c:pt idx="148">
                  <c:v>2457</c:v>
                </c:pt>
                <c:pt idx="149">
                  <c:v>2410</c:v>
                </c:pt>
                <c:pt idx="150">
                  <c:v>1259</c:v>
                </c:pt>
                <c:pt idx="151">
                  <c:v>1756</c:v>
                </c:pt>
                <c:pt idx="152">
                  <c:v>1846</c:v>
                </c:pt>
                <c:pt idx="153">
                  <c:v>2828</c:v>
                </c:pt>
                <c:pt idx="154">
                  <c:v>3158</c:v>
                </c:pt>
                <c:pt idx="155">
                  <c:v>3498</c:v>
                </c:pt>
                <c:pt idx="156">
                  <c:v>2735</c:v>
                </c:pt>
                <c:pt idx="157">
                  <c:v>1311</c:v>
                </c:pt>
                <c:pt idx="158">
                  <c:v>2534</c:v>
                </c:pt>
                <c:pt idx="159">
                  <c:v>2466</c:v>
                </c:pt>
                <c:pt idx="160">
                  <c:v>2279</c:v>
                </c:pt>
                <c:pt idx="161">
                  <c:v>2379</c:v>
                </c:pt>
                <c:pt idx="162">
                  <c:v>2800</c:v>
                </c:pt>
                <c:pt idx="163">
                  <c:v>1640</c:v>
                </c:pt>
                <c:pt idx="164">
                  <c:v>1832</c:v>
                </c:pt>
                <c:pt idx="165">
                  <c:v>3108</c:v>
                </c:pt>
                <c:pt idx="166">
                  <c:v>2872</c:v>
                </c:pt>
                <c:pt idx="167">
                  <c:v>2154</c:v>
                </c:pt>
                <c:pt idx="168">
                  <c:v>2683</c:v>
                </c:pt>
                <c:pt idx="169">
                  <c:v>1647</c:v>
                </c:pt>
                <c:pt idx="170">
                  <c:v>2278</c:v>
                </c:pt>
                <c:pt idx="171">
                  <c:v>2834</c:v>
                </c:pt>
                <c:pt idx="172">
                  <c:v>2538</c:v>
                </c:pt>
                <c:pt idx="173">
                  <c:v>840</c:v>
                </c:pt>
                <c:pt idx="174">
                  <c:v>2072</c:v>
                </c:pt>
                <c:pt idx="175">
                  <c:v>2430</c:v>
                </c:pt>
                <c:pt idx="176">
                  <c:v>2666</c:v>
                </c:pt>
                <c:pt idx="177">
                  <c:v>3585</c:v>
                </c:pt>
                <c:pt idx="178">
                  <c:v>2535</c:v>
                </c:pt>
                <c:pt idx="179">
                  <c:v>2234</c:v>
                </c:pt>
                <c:pt idx="180">
                  <c:v>2544</c:v>
                </c:pt>
                <c:pt idx="181">
                  <c:v>2953</c:v>
                </c:pt>
                <c:pt idx="182">
                  <c:v>3180</c:v>
                </c:pt>
                <c:pt idx="183">
                  <c:v>4226</c:v>
                </c:pt>
                <c:pt idx="184">
                  <c:v>1794</c:v>
                </c:pt>
                <c:pt idx="185">
                  <c:v>2242</c:v>
                </c:pt>
                <c:pt idx="186">
                  <c:v>2449</c:v>
                </c:pt>
                <c:pt idx="187">
                  <c:v>2908</c:v>
                </c:pt>
                <c:pt idx="188">
                  <c:v>3317</c:v>
                </c:pt>
                <c:pt idx="189">
                  <c:v>3390</c:v>
                </c:pt>
                <c:pt idx="190">
                  <c:v>3810</c:v>
                </c:pt>
                <c:pt idx="191">
                  <c:v>3057</c:v>
                </c:pt>
                <c:pt idx="192">
                  <c:v>2658</c:v>
                </c:pt>
                <c:pt idx="193">
                  <c:v>3282</c:v>
                </c:pt>
                <c:pt idx="194">
                  <c:v>3829</c:v>
                </c:pt>
                <c:pt idx="195">
                  <c:v>3272</c:v>
                </c:pt>
                <c:pt idx="196">
                  <c:v>3208</c:v>
                </c:pt>
                <c:pt idx="197">
                  <c:v>2283</c:v>
                </c:pt>
                <c:pt idx="198">
                  <c:v>2796</c:v>
                </c:pt>
                <c:pt idx="199">
                  <c:v>2846</c:v>
                </c:pt>
                <c:pt idx="200">
                  <c:v>1330</c:v>
                </c:pt>
                <c:pt idx="201">
                  <c:v>2538</c:v>
                </c:pt>
                <c:pt idx="202">
                  <c:v>2664</c:v>
                </c:pt>
                <c:pt idx="203">
                  <c:v>2722</c:v>
                </c:pt>
                <c:pt idx="204">
                  <c:v>4309</c:v>
                </c:pt>
                <c:pt idx="205">
                  <c:v>4309</c:v>
                </c:pt>
                <c:pt idx="206">
                  <c:v>6709</c:v>
                </c:pt>
                <c:pt idx="207">
                  <c:v>1244</c:v>
                </c:pt>
                <c:pt idx="208">
                  <c:v>2488</c:v>
                </c:pt>
                <c:pt idx="209">
                  <c:v>2512</c:v>
                </c:pt>
                <c:pt idx="210">
                  <c:v>3852</c:v>
                </c:pt>
                <c:pt idx="211">
                  <c:v>4158</c:v>
                </c:pt>
                <c:pt idx="212">
                  <c:v>5173</c:v>
                </c:pt>
                <c:pt idx="213">
                  <c:v>2165</c:v>
                </c:pt>
                <c:pt idx="214">
                  <c:v>1505</c:v>
                </c:pt>
                <c:pt idx="215">
                  <c:v>1652</c:v>
                </c:pt>
                <c:pt idx="216">
                  <c:v>2784</c:v>
                </c:pt>
                <c:pt idx="217">
                  <c:v>2784</c:v>
                </c:pt>
                <c:pt idx="218">
                  <c:v>3888</c:v>
                </c:pt>
                <c:pt idx="219">
                  <c:v>3085</c:v>
                </c:pt>
                <c:pt idx="220">
                  <c:v>2250</c:v>
                </c:pt>
                <c:pt idx="221">
                  <c:v>2754</c:v>
                </c:pt>
                <c:pt idx="222">
                  <c:v>1998</c:v>
                </c:pt>
                <c:pt idx="223">
                  <c:v>1318</c:v>
                </c:pt>
                <c:pt idx="224">
                  <c:v>2907</c:v>
                </c:pt>
                <c:pt idx="225">
                  <c:v>2950</c:v>
                </c:pt>
                <c:pt idx="226">
                  <c:v>1608</c:v>
                </c:pt>
                <c:pt idx="227">
                  <c:v>1701</c:v>
                </c:pt>
                <c:pt idx="228">
                  <c:v>2190</c:v>
                </c:pt>
                <c:pt idx="229">
                  <c:v>1436</c:v>
                </c:pt>
                <c:pt idx="230">
                  <c:v>2990</c:v>
                </c:pt>
                <c:pt idx="231">
                  <c:v>3428</c:v>
                </c:pt>
                <c:pt idx="232">
                  <c:v>3747</c:v>
                </c:pt>
                <c:pt idx="233">
                  <c:v>3509</c:v>
                </c:pt>
                <c:pt idx="234">
                  <c:v>3796</c:v>
                </c:pt>
                <c:pt idx="235">
                  <c:v>1774</c:v>
                </c:pt>
                <c:pt idx="236">
                  <c:v>1944</c:v>
                </c:pt>
                <c:pt idx="237">
                  <c:v>2283</c:v>
                </c:pt>
                <c:pt idx="238">
                  <c:v>4110</c:v>
                </c:pt>
                <c:pt idx="239">
                  <c:v>1134</c:v>
                </c:pt>
                <c:pt idx="240">
                  <c:v>2366</c:v>
                </c:pt>
                <c:pt idx="241">
                  <c:v>2536</c:v>
                </c:pt>
                <c:pt idx="242">
                  <c:v>2785</c:v>
                </c:pt>
                <c:pt idx="243">
                  <c:v>2818</c:v>
                </c:pt>
                <c:pt idx="244">
                  <c:v>3347</c:v>
                </c:pt>
                <c:pt idx="245">
                  <c:v>3348</c:v>
                </c:pt>
                <c:pt idx="246">
                  <c:v>5618</c:v>
                </c:pt>
                <c:pt idx="247">
                  <c:v>1842</c:v>
                </c:pt>
                <c:pt idx="248">
                  <c:v>1326</c:v>
                </c:pt>
                <c:pt idx="249">
                  <c:v>1800</c:v>
                </c:pt>
                <c:pt idx="250">
                  <c:v>3465</c:v>
                </c:pt>
                <c:pt idx="251">
                  <c:v>3310</c:v>
                </c:pt>
                <c:pt idx="252">
                  <c:v>2398</c:v>
                </c:pt>
                <c:pt idx="253">
                  <c:v>3352</c:v>
                </c:pt>
                <c:pt idx="254">
                  <c:v>2453</c:v>
                </c:pt>
                <c:pt idx="255">
                  <c:v>4451</c:v>
                </c:pt>
                <c:pt idx="256">
                  <c:v>1800</c:v>
                </c:pt>
                <c:pt idx="257">
                  <c:v>2400</c:v>
                </c:pt>
                <c:pt idx="258">
                  <c:v>3200</c:v>
                </c:pt>
                <c:pt idx="259">
                  <c:v>3282</c:v>
                </c:pt>
                <c:pt idx="260">
                  <c:v>3282</c:v>
                </c:pt>
                <c:pt idx="261">
                  <c:v>3800</c:v>
                </c:pt>
                <c:pt idx="262">
                  <c:v>2520</c:v>
                </c:pt>
                <c:pt idx="263">
                  <c:v>2144</c:v>
                </c:pt>
                <c:pt idx="264">
                  <c:v>2438</c:v>
                </c:pt>
                <c:pt idx="265">
                  <c:v>3044</c:v>
                </c:pt>
                <c:pt idx="266">
                  <c:v>3703</c:v>
                </c:pt>
                <c:pt idx="267">
                  <c:v>3110</c:v>
                </c:pt>
                <c:pt idx="268">
                  <c:v>4182</c:v>
                </c:pt>
                <c:pt idx="269">
                  <c:v>1451</c:v>
                </c:pt>
                <c:pt idx="270">
                  <c:v>2462</c:v>
                </c:pt>
                <c:pt idx="271">
                  <c:v>3084</c:v>
                </c:pt>
                <c:pt idx="272">
                  <c:v>2280</c:v>
                </c:pt>
                <c:pt idx="273">
                  <c:v>4254</c:v>
                </c:pt>
                <c:pt idx="274">
                  <c:v>2957</c:v>
                </c:pt>
                <c:pt idx="275">
                  <c:v>2770</c:v>
                </c:pt>
                <c:pt idx="276">
                  <c:v>2995</c:v>
                </c:pt>
                <c:pt idx="277">
                  <c:v>2427</c:v>
                </c:pt>
                <c:pt idx="278">
                  <c:v>2578</c:v>
                </c:pt>
                <c:pt idx="279">
                  <c:v>4600</c:v>
                </c:pt>
                <c:pt idx="280">
                  <c:v>2525</c:v>
                </c:pt>
                <c:pt idx="281">
                  <c:v>2608</c:v>
                </c:pt>
                <c:pt idx="282">
                  <c:v>2930</c:v>
                </c:pt>
                <c:pt idx="283">
                  <c:v>4576</c:v>
                </c:pt>
                <c:pt idx="284">
                  <c:v>2128</c:v>
                </c:pt>
                <c:pt idx="285">
                  <c:v>3086</c:v>
                </c:pt>
                <c:pt idx="286">
                  <c:v>3356</c:v>
                </c:pt>
                <c:pt idx="287">
                  <c:v>2848</c:v>
                </c:pt>
                <c:pt idx="288">
                  <c:v>864</c:v>
                </c:pt>
                <c:pt idx="289">
                  <c:v>2080</c:v>
                </c:pt>
                <c:pt idx="290">
                  <c:v>4102</c:v>
                </c:pt>
                <c:pt idx="291">
                  <c:v>4258</c:v>
                </c:pt>
                <c:pt idx="292">
                  <c:v>3200</c:v>
                </c:pt>
                <c:pt idx="293">
                  <c:v>3101</c:v>
                </c:pt>
                <c:pt idx="294">
                  <c:v>3617</c:v>
                </c:pt>
                <c:pt idx="295">
                  <c:v>1131</c:v>
                </c:pt>
                <c:pt idx="296">
                  <c:v>3800</c:v>
                </c:pt>
                <c:pt idx="297">
                  <c:v>6512</c:v>
                </c:pt>
                <c:pt idx="298">
                  <c:v>3272</c:v>
                </c:pt>
                <c:pt idx="299">
                  <c:v>3378</c:v>
                </c:pt>
                <c:pt idx="300">
                  <c:v>5248</c:v>
                </c:pt>
                <c:pt idx="301">
                  <c:v>3932</c:v>
                </c:pt>
                <c:pt idx="302">
                  <c:v>4298</c:v>
                </c:pt>
                <c:pt idx="303">
                  <c:v>2670</c:v>
                </c:pt>
                <c:pt idx="304">
                  <c:v>1472</c:v>
                </c:pt>
                <c:pt idx="305">
                  <c:v>2160</c:v>
                </c:pt>
                <c:pt idx="306">
                  <c:v>5316</c:v>
                </c:pt>
                <c:pt idx="307">
                  <c:v>5372</c:v>
                </c:pt>
                <c:pt idx="308">
                  <c:v>6014</c:v>
                </c:pt>
                <c:pt idx="309">
                  <c:v>2828</c:v>
                </c:pt>
              </c:numCache>
            </c:numRef>
          </c:xVal>
          <c:yVal>
            <c:numRef>
              <c:f>Log!$I$29:$I$338</c:f>
              <c:numCache>
                <c:formatCode>General</c:formatCode>
                <c:ptCount val="310"/>
                <c:pt idx="0">
                  <c:v>296129.0880023085</c:v>
                </c:pt>
                <c:pt idx="1">
                  <c:v>211421.00163703525</c:v>
                </c:pt>
                <c:pt idx="2">
                  <c:v>272705.73120276997</c:v>
                </c:pt>
                <c:pt idx="3">
                  <c:v>45546.691030574366</c:v>
                </c:pt>
                <c:pt idx="4">
                  <c:v>156827.21840400016</c:v>
                </c:pt>
                <c:pt idx="5">
                  <c:v>177296.6295678977</c:v>
                </c:pt>
                <c:pt idx="6">
                  <c:v>133363.502158057</c:v>
                </c:pt>
                <c:pt idx="7">
                  <c:v>277534.26368343271</c:v>
                </c:pt>
                <c:pt idx="8">
                  <c:v>67898.928567188806</c:v>
                </c:pt>
                <c:pt idx="9">
                  <c:v>60001.116771761059</c:v>
                </c:pt>
                <c:pt idx="10">
                  <c:v>271315.09737100115</c:v>
                </c:pt>
                <c:pt idx="11">
                  <c:v>126852.6871381044</c:v>
                </c:pt>
                <c:pt idx="12">
                  <c:v>264801.57364289754</c:v>
                </c:pt>
                <c:pt idx="13">
                  <c:v>179866.05945698053</c:v>
                </c:pt>
                <c:pt idx="14">
                  <c:v>220697.92769958713</c:v>
                </c:pt>
                <c:pt idx="15">
                  <c:v>35211.860008956763</c:v>
                </c:pt>
                <c:pt idx="16">
                  <c:v>80887.948451603763</c:v>
                </c:pt>
                <c:pt idx="17">
                  <c:v>62914.759326708576</c:v>
                </c:pt>
                <c:pt idx="18">
                  <c:v>107167.18956059036</c:v>
                </c:pt>
                <c:pt idx="19">
                  <c:v>93016.280888942652</c:v>
                </c:pt>
                <c:pt idx="20">
                  <c:v>108648.80634293381</c:v>
                </c:pt>
                <c:pt idx="21">
                  <c:v>109365.98454191815</c:v>
                </c:pt>
                <c:pt idx="22">
                  <c:v>150842.80239072864</c:v>
                </c:pt>
                <c:pt idx="23">
                  <c:v>220499.6951164213</c:v>
                </c:pt>
                <c:pt idx="24">
                  <c:v>248041.34913614055</c:v>
                </c:pt>
                <c:pt idx="25">
                  <c:v>59379.552923369527</c:v>
                </c:pt>
                <c:pt idx="26">
                  <c:v>93036.151248475959</c:v>
                </c:pt>
                <c:pt idx="27">
                  <c:v>74232.39148027169</c:v>
                </c:pt>
                <c:pt idx="28">
                  <c:v>145542.06091531151</c:v>
                </c:pt>
                <c:pt idx="29">
                  <c:v>104696.65691635296</c:v>
                </c:pt>
                <c:pt idx="30">
                  <c:v>74328.261878735124</c:v>
                </c:pt>
                <c:pt idx="31">
                  <c:v>151708.19637511155</c:v>
                </c:pt>
                <c:pt idx="32">
                  <c:v>86634.350683963188</c:v>
                </c:pt>
                <c:pt idx="33">
                  <c:v>206861.82727117723</c:v>
                </c:pt>
                <c:pt idx="34">
                  <c:v>185769.56860729869</c:v>
                </c:pt>
                <c:pt idx="35">
                  <c:v>193260.773412332</c:v>
                </c:pt>
                <c:pt idx="36">
                  <c:v>90959.021491031599</c:v>
                </c:pt>
                <c:pt idx="37">
                  <c:v>183230.814839164</c:v>
                </c:pt>
                <c:pt idx="38">
                  <c:v>77907.189855948469</c:v>
                </c:pt>
                <c:pt idx="39">
                  <c:v>159716.53148308679</c:v>
                </c:pt>
                <c:pt idx="40">
                  <c:v>74631.445871667791</c:v>
                </c:pt>
                <c:pt idx="41">
                  <c:v>205607.36882921704</c:v>
                </c:pt>
                <c:pt idx="42">
                  <c:v>92140.413645524153</c:v>
                </c:pt>
                <c:pt idx="43">
                  <c:v>87141.447045309673</c:v>
                </c:pt>
                <c:pt idx="44">
                  <c:v>60434.468942728039</c:v>
                </c:pt>
                <c:pt idx="45">
                  <c:v>138015.88973397799</c:v>
                </c:pt>
                <c:pt idx="46">
                  <c:v>141951.00439387155</c:v>
                </c:pt>
                <c:pt idx="47">
                  <c:v>180673.02142297811</c:v>
                </c:pt>
                <c:pt idx="48">
                  <c:v>123677.89897294583</c:v>
                </c:pt>
                <c:pt idx="49">
                  <c:v>149462.90062614641</c:v>
                </c:pt>
                <c:pt idx="50">
                  <c:v>60593.074786860991</c:v>
                </c:pt>
                <c:pt idx="51">
                  <c:v>75040.109776531448</c:v>
                </c:pt>
                <c:pt idx="52">
                  <c:v>185358.53849483375</c:v>
                </c:pt>
                <c:pt idx="53">
                  <c:v>70054.380569465837</c:v>
                </c:pt>
                <c:pt idx="54">
                  <c:v>136415.68178017726</c:v>
                </c:pt>
                <c:pt idx="55">
                  <c:v>140619.13728734857</c:v>
                </c:pt>
                <c:pt idx="56">
                  <c:v>143921.27119781837</c:v>
                </c:pt>
                <c:pt idx="57">
                  <c:v>243992.19440243693</c:v>
                </c:pt>
                <c:pt idx="58">
                  <c:v>125786.12317155128</c:v>
                </c:pt>
                <c:pt idx="59">
                  <c:v>104232.55436779188</c:v>
                </c:pt>
                <c:pt idx="60">
                  <c:v>104845.59063192393</c:v>
                </c:pt>
                <c:pt idx="61">
                  <c:v>62353.404330442907</c:v>
                </c:pt>
                <c:pt idx="62">
                  <c:v>227241.39878709367</c:v>
                </c:pt>
                <c:pt idx="63">
                  <c:v>327697.527256175</c:v>
                </c:pt>
                <c:pt idx="64">
                  <c:v>160817.79324244338</c:v>
                </c:pt>
                <c:pt idx="65">
                  <c:v>508296.77789340733</c:v>
                </c:pt>
                <c:pt idx="66">
                  <c:v>96899.441700100608</c:v>
                </c:pt>
                <c:pt idx="67">
                  <c:v>249056.93503627129</c:v>
                </c:pt>
                <c:pt idx="68">
                  <c:v>200334.00906983152</c:v>
                </c:pt>
                <c:pt idx="69">
                  <c:v>174953.75927550445</c:v>
                </c:pt>
                <c:pt idx="70">
                  <c:v>104453.58337789452</c:v>
                </c:pt>
                <c:pt idx="71">
                  <c:v>136715.04859499043</c:v>
                </c:pt>
                <c:pt idx="72">
                  <c:v>127127.94623997087</c:v>
                </c:pt>
                <c:pt idx="73">
                  <c:v>352282.56129641039</c:v>
                </c:pt>
                <c:pt idx="74">
                  <c:v>352282.56129641039</c:v>
                </c:pt>
                <c:pt idx="75">
                  <c:v>497199.3702657611</c:v>
                </c:pt>
                <c:pt idx="76">
                  <c:v>75772.523748572421</c:v>
                </c:pt>
                <c:pt idx="77">
                  <c:v>66392.536933122508</c:v>
                </c:pt>
                <c:pt idx="78">
                  <c:v>211534.44866980804</c:v>
                </c:pt>
                <c:pt idx="79">
                  <c:v>218405.74674751703</c:v>
                </c:pt>
                <c:pt idx="80">
                  <c:v>465737.12576828199</c:v>
                </c:pt>
                <c:pt idx="81">
                  <c:v>301566.18601877737</c:v>
                </c:pt>
                <c:pt idx="82">
                  <c:v>64892.388450699196</c:v>
                </c:pt>
                <c:pt idx="83">
                  <c:v>382785.2950221044</c:v>
                </c:pt>
                <c:pt idx="84">
                  <c:v>382785.2950221044</c:v>
                </c:pt>
                <c:pt idx="85">
                  <c:v>338358.42893909739</c:v>
                </c:pt>
                <c:pt idx="86">
                  <c:v>459396.25214827416</c:v>
                </c:pt>
                <c:pt idx="87">
                  <c:v>158808.14840129673</c:v>
                </c:pt>
                <c:pt idx="88">
                  <c:v>132902.69770939465</c:v>
                </c:pt>
                <c:pt idx="89">
                  <c:v>288693.45484333904</c:v>
                </c:pt>
                <c:pt idx="90">
                  <c:v>235157.64222514216</c:v>
                </c:pt>
                <c:pt idx="91">
                  <c:v>87246.331724848758</c:v>
                </c:pt>
                <c:pt idx="92">
                  <c:v>323175.28259406966</c:v>
                </c:pt>
                <c:pt idx="93">
                  <c:v>294590.17968632007</c:v>
                </c:pt>
                <c:pt idx="94">
                  <c:v>49813.243396237391</c:v>
                </c:pt>
                <c:pt idx="95">
                  <c:v>142637.66699555088</c:v>
                </c:pt>
                <c:pt idx="96">
                  <c:v>187917.85896701121</c:v>
                </c:pt>
                <c:pt idx="97">
                  <c:v>283185.59388047294</c:v>
                </c:pt>
                <c:pt idx="98">
                  <c:v>89420.596720090354</c:v>
                </c:pt>
                <c:pt idx="99">
                  <c:v>130144.68511084824</c:v>
                </c:pt>
                <c:pt idx="100">
                  <c:v>216634.46255380986</c:v>
                </c:pt>
                <c:pt idx="101">
                  <c:v>238410.20227832076</c:v>
                </c:pt>
                <c:pt idx="102">
                  <c:v>283396.42607815872</c:v>
                </c:pt>
                <c:pt idx="103">
                  <c:v>365838.01886202622</c:v>
                </c:pt>
                <c:pt idx="104">
                  <c:v>758037.90350552194</c:v>
                </c:pt>
                <c:pt idx="105">
                  <c:v>758037.90350552194</c:v>
                </c:pt>
                <c:pt idx="106">
                  <c:v>172980.10507986916</c:v>
                </c:pt>
                <c:pt idx="107">
                  <c:v>371384.26353479415</c:v>
                </c:pt>
                <c:pt idx="108">
                  <c:v>198795.00796088378</c:v>
                </c:pt>
                <c:pt idx="109">
                  <c:v>330557.09461611038</c:v>
                </c:pt>
                <c:pt idx="110">
                  <c:v>157490.75297343236</c:v>
                </c:pt>
                <c:pt idx="111">
                  <c:v>88482.341304502959</c:v>
                </c:pt>
                <c:pt idx="112">
                  <c:v>117251.10593848255</c:v>
                </c:pt>
                <c:pt idx="113">
                  <c:v>173928.16262339076</c:v>
                </c:pt>
                <c:pt idx="114">
                  <c:v>197932.84866425308</c:v>
                </c:pt>
                <c:pt idx="115">
                  <c:v>233012.43746415083</c:v>
                </c:pt>
                <c:pt idx="116">
                  <c:v>207583.34983798556</c:v>
                </c:pt>
                <c:pt idx="117">
                  <c:v>377012.46778762544</c:v>
                </c:pt>
                <c:pt idx="118">
                  <c:v>422402.16565327864</c:v>
                </c:pt>
                <c:pt idx="119">
                  <c:v>507527.10110332363</c:v>
                </c:pt>
                <c:pt idx="120">
                  <c:v>496657.85634792765</c:v>
                </c:pt>
                <c:pt idx="121">
                  <c:v>573225.47558607894</c:v>
                </c:pt>
                <c:pt idx="122">
                  <c:v>686953.48690604651</c:v>
                </c:pt>
                <c:pt idx="123">
                  <c:v>411890.93531738268</c:v>
                </c:pt>
                <c:pt idx="124">
                  <c:v>421150.1207922179</c:v>
                </c:pt>
                <c:pt idx="125">
                  <c:v>471724.69339857448</c:v>
                </c:pt>
                <c:pt idx="126">
                  <c:v>565507.38921820244</c:v>
                </c:pt>
                <c:pt idx="127">
                  <c:v>748283.56547360134</c:v>
                </c:pt>
                <c:pt idx="128">
                  <c:v>60653.693287862632</c:v>
                </c:pt>
                <c:pt idx="129">
                  <c:v>115400.03716827043</c:v>
                </c:pt>
                <c:pt idx="130">
                  <c:v>300478.3108580439</c:v>
                </c:pt>
                <c:pt idx="131">
                  <c:v>325816.84120493248</c:v>
                </c:pt>
                <c:pt idx="132">
                  <c:v>323517.34663141624</c:v>
                </c:pt>
                <c:pt idx="133">
                  <c:v>635938.83455139026</c:v>
                </c:pt>
                <c:pt idx="134">
                  <c:v>75875.41264123033</c:v>
                </c:pt>
                <c:pt idx="135">
                  <c:v>339923.30016488075</c:v>
                </c:pt>
                <c:pt idx="136">
                  <c:v>348148.46084589657</c:v>
                </c:pt>
                <c:pt idx="137">
                  <c:v>365609.87181692437</c:v>
                </c:pt>
                <c:pt idx="138">
                  <c:v>671019.6415979492</c:v>
                </c:pt>
                <c:pt idx="139">
                  <c:v>308443.59295623749</c:v>
                </c:pt>
                <c:pt idx="140">
                  <c:v>316860.70718620205</c:v>
                </c:pt>
                <c:pt idx="141">
                  <c:v>510558.53112616809</c:v>
                </c:pt>
                <c:pt idx="142">
                  <c:v>309323.63889193215</c:v>
                </c:pt>
                <c:pt idx="143">
                  <c:v>132154.16333156195</c:v>
                </c:pt>
                <c:pt idx="144">
                  <c:v>428273.57337524288</c:v>
                </c:pt>
                <c:pt idx="145">
                  <c:v>521691.38993475813</c:v>
                </c:pt>
                <c:pt idx="146">
                  <c:v>63896.163349763257</c:v>
                </c:pt>
                <c:pt idx="147">
                  <c:v>495275.14705944451</c:v>
                </c:pt>
                <c:pt idx="148">
                  <c:v>380014.83497006627</c:v>
                </c:pt>
                <c:pt idx="149">
                  <c:v>402850.20629623218</c:v>
                </c:pt>
                <c:pt idx="150">
                  <c:v>115041.55752918277</c:v>
                </c:pt>
                <c:pt idx="151">
                  <c:v>220316.33464324495</c:v>
                </c:pt>
                <c:pt idx="152">
                  <c:v>257954.46963555776</c:v>
                </c:pt>
                <c:pt idx="153">
                  <c:v>490589.8899012091</c:v>
                </c:pt>
                <c:pt idx="154">
                  <c:v>486987.21565043007</c:v>
                </c:pt>
                <c:pt idx="155">
                  <c:v>538434.26686534693</c:v>
                </c:pt>
                <c:pt idx="156">
                  <c:v>499676.6521332743</c:v>
                </c:pt>
                <c:pt idx="157">
                  <c:v>176629.18699023922</c:v>
                </c:pt>
                <c:pt idx="158">
                  <c:v>392481.64586859365</c:v>
                </c:pt>
                <c:pt idx="159">
                  <c:v>357518.61560938635</c:v>
                </c:pt>
                <c:pt idx="160">
                  <c:v>353851.5559262085</c:v>
                </c:pt>
                <c:pt idx="161">
                  <c:v>368990.08502890827</c:v>
                </c:pt>
                <c:pt idx="162">
                  <c:v>432813.71142901806</c:v>
                </c:pt>
                <c:pt idx="163">
                  <c:v>280723.84903093916</c:v>
                </c:pt>
                <c:pt idx="164">
                  <c:v>256373.38214378656</c:v>
                </c:pt>
                <c:pt idx="165">
                  <c:v>479855.83965414547</c:v>
                </c:pt>
                <c:pt idx="166">
                  <c:v>497535.19342464377</c:v>
                </c:pt>
                <c:pt idx="167">
                  <c:v>364832.6119117022</c:v>
                </c:pt>
                <c:pt idx="168">
                  <c:v>439235.73374169797</c:v>
                </c:pt>
                <c:pt idx="169">
                  <c:v>228275.63187170078</c:v>
                </c:pt>
                <c:pt idx="170">
                  <c:v>354035.9044790655</c:v>
                </c:pt>
                <c:pt idx="171">
                  <c:v>438313.68348032801</c:v>
                </c:pt>
                <c:pt idx="172">
                  <c:v>447119.68416839582</c:v>
                </c:pt>
                <c:pt idx="173">
                  <c:v>82120.282963419537</c:v>
                </c:pt>
                <c:pt idx="174">
                  <c:v>269166.49395572348</c:v>
                </c:pt>
                <c:pt idx="175">
                  <c:v>347581.41610714491</c:v>
                </c:pt>
                <c:pt idx="176">
                  <c:v>413071.04558011011</c:v>
                </c:pt>
                <c:pt idx="177">
                  <c:v>659896.47523915686</c:v>
                </c:pt>
                <c:pt idx="178">
                  <c:v>369215.32437950635</c:v>
                </c:pt>
                <c:pt idx="179">
                  <c:v>347619.33362330741</c:v>
                </c:pt>
                <c:pt idx="180">
                  <c:v>394831.71502785152</c:v>
                </c:pt>
                <c:pt idx="181">
                  <c:v>510484.36172703508</c:v>
                </c:pt>
                <c:pt idx="182">
                  <c:v>521250.85782708623</c:v>
                </c:pt>
                <c:pt idx="183">
                  <c:v>703845.78522522666</c:v>
                </c:pt>
                <c:pt idx="184">
                  <c:v>251140.58575766839</c:v>
                </c:pt>
                <c:pt idx="185">
                  <c:v>349278.3683799929</c:v>
                </c:pt>
                <c:pt idx="186">
                  <c:v>380851.3000612972</c:v>
                </c:pt>
                <c:pt idx="187">
                  <c:v>480382.10907955281</c:v>
                </c:pt>
                <c:pt idx="188">
                  <c:v>673771.75258263026</c:v>
                </c:pt>
                <c:pt idx="189">
                  <c:v>607070.41308184562</c:v>
                </c:pt>
                <c:pt idx="190">
                  <c:v>724687.77410782257</c:v>
                </c:pt>
                <c:pt idx="191">
                  <c:v>502921.91648495384</c:v>
                </c:pt>
                <c:pt idx="192">
                  <c:v>412403.10842300346</c:v>
                </c:pt>
                <c:pt idx="193">
                  <c:v>614935.94179685612</c:v>
                </c:pt>
                <c:pt idx="194">
                  <c:v>697774.69859595364</c:v>
                </c:pt>
                <c:pt idx="195">
                  <c:v>589766.06331528584</c:v>
                </c:pt>
                <c:pt idx="196">
                  <c:v>579858.75490498706</c:v>
                </c:pt>
                <c:pt idx="197">
                  <c:v>356307.35092582298</c:v>
                </c:pt>
                <c:pt idx="198">
                  <c:v>434067.74429969722</c:v>
                </c:pt>
                <c:pt idx="199">
                  <c:v>548547.59218267107</c:v>
                </c:pt>
                <c:pt idx="200">
                  <c:v>235659.05085467125</c:v>
                </c:pt>
                <c:pt idx="201">
                  <c:v>394696.91356062068</c:v>
                </c:pt>
                <c:pt idx="202">
                  <c:v>521887.97379079083</c:v>
                </c:pt>
                <c:pt idx="203">
                  <c:v>476842.87470117008</c:v>
                </c:pt>
                <c:pt idx="204">
                  <c:v>801450.53064045112</c:v>
                </c:pt>
                <c:pt idx="205">
                  <c:v>801450.53064045112</c:v>
                </c:pt>
                <c:pt idx="206">
                  <c:v>1135822.9838673198</c:v>
                </c:pt>
                <c:pt idx="207">
                  <c:v>145138.65489489114</c:v>
                </c:pt>
                <c:pt idx="208">
                  <c:v>387896.74393878534</c:v>
                </c:pt>
                <c:pt idx="209">
                  <c:v>391697.48217294767</c:v>
                </c:pt>
                <c:pt idx="210">
                  <c:v>702485.69398525252</c:v>
                </c:pt>
                <c:pt idx="211">
                  <c:v>749000.00988870603</c:v>
                </c:pt>
                <c:pt idx="212">
                  <c:v>903057.69025705627</c:v>
                </c:pt>
                <c:pt idx="213">
                  <c:v>339047.22470943397</c:v>
                </c:pt>
                <c:pt idx="214">
                  <c:v>155567.93994617427</c:v>
                </c:pt>
                <c:pt idx="215">
                  <c:v>231610.45485887444</c:v>
                </c:pt>
                <c:pt idx="216">
                  <c:v>486947.19641796401</c:v>
                </c:pt>
                <c:pt idx="217">
                  <c:v>487015.15620438533</c:v>
                </c:pt>
                <c:pt idx="218">
                  <c:v>660460.51239319972</c:v>
                </c:pt>
                <c:pt idx="219">
                  <c:v>532525.64466141025</c:v>
                </c:pt>
                <c:pt idx="220">
                  <c:v>321144.54443611042</c:v>
                </c:pt>
                <c:pt idx="221">
                  <c:v>482550.71759230265</c:v>
                </c:pt>
                <c:pt idx="222">
                  <c:v>284223.04546315625</c:v>
                </c:pt>
                <c:pt idx="223">
                  <c:v>181223.46312139183</c:v>
                </c:pt>
                <c:pt idx="224">
                  <c:v>505885.60988966783</c:v>
                </c:pt>
                <c:pt idx="225">
                  <c:v>566049.55888205196</c:v>
                </c:pt>
                <c:pt idx="226">
                  <c:v>278948.4893380627</c:v>
                </c:pt>
                <c:pt idx="227">
                  <c:v>239517.51548476247</c:v>
                </c:pt>
                <c:pt idx="228">
                  <c:v>343646.85957324714</c:v>
                </c:pt>
                <c:pt idx="229">
                  <c:v>175476.04854858349</c:v>
                </c:pt>
                <c:pt idx="230">
                  <c:v>518731.77916018089</c:v>
                </c:pt>
                <c:pt idx="231">
                  <c:v>561442.31920429389</c:v>
                </c:pt>
                <c:pt idx="232">
                  <c:v>663597.79521509516</c:v>
                </c:pt>
                <c:pt idx="233">
                  <c:v>597905.68279625522</c:v>
                </c:pt>
                <c:pt idx="234">
                  <c:v>749015.22099602292</c:v>
                </c:pt>
                <c:pt idx="235">
                  <c:v>250817.52261713508</c:v>
                </c:pt>
                <c:pt idx="236">
                  <c:v>306880.16176929575</c:v>
                </c:pt>
                <c:pt idx="237">
                  <c:v>412036.80692212953</c:v>
                </c:pt>
                <c:pt idx="238">
                  <c:v>719172.45718708518</c:v>
                </c:pt>
                <c:pt idx="239">
                  <c:v>154446.53969452265</c:v>
                </c:pt>
                <c:pt idx="240">
                  <c:v>371355.03551570058</c:v>
                </c:pt>
                <c:pt idx="241">
                  <c:v>397352.01835899701</c:v>
                </c:pt>
                <c:pt idx="242">
                  <c:v>435237.4373975175</c:v>
                </c:pt>
                <c:pt idx="243">
                  <c:v>494262.5081001654</c:v>
                </c:pt>
                <c:pt idx="244">
                  <c:v>604176.05235406873</c:v>
                </c:pt>
                <c:pt idx="245">
                  <c:v>628472.05818542477</c:v>
                </c:pt>
                <c:pt idx="246">
                  <c:v>1056196.3266413328</c:v>
                </c:pt>
                <c:pt idx="247">
                  <c:v>292478.77825978177</c:v>
                </c:pt>
                <c:pt idx="248">
                  <c:v>184567.04324942816</c:v>
                </c:pt>
                <c:pt idx="249">
                  <c:v>286290.03890392097</c:v>
                </c:pt>
                <c:pt idx="250">
                  <c:v>568620.7599135983</c:v>
                </c:pt>
                <c:pt idx="251">
                  <c:v>569900.87570394564</c:v>
                </c:pt>
                <c:pt idx="252">
                  <c:v>377814.13556313526</c:v>
                </c:pt>
                <c:pt idx="253">
                  <c:v>552650.62506700517</c:v>
                </c:pt>
                <c:pt idx="254">
                  <c:v>439982.7179751902</c:v>
                </c:pt>
                <c:pt idx="255">
                  <c:v>826792.05898209824</c:v>
                </c:pt>
                <c:pt idx="256">
                  <c:v>257244.63882653753</c:v>
                </c:pt>
                <c:pt idx="257">
                  <c:v>402056.98440823721</c:v>
                </c:pt>
                <c:pt idx="258">
                  <c:v>529401.73153653438</c:v>
                </c:pt>
                <c:pt idx="259">
                  <c:v>565770.11160434037</c:v>
                </c:pt>
                <c:pt idx="260">
                  <c:v>565770.11160434037</c:v>
                </c:pt>
                <c:pt idx="261">
                  <c:v>596587.11044473667</c:v>
                </c:pt>
                <c:pt idx="262">
                  <c:v>396842.24219994247</c:v>
                </c:pt>
                <c:pt idx="263">
                  <c:v>363356.73376696277</c:v>
                </c:pt>
                <c:pt idx="264">
                  <c:v>438250.56527688529</c:v>
                </c:pt>
                <c:pt idx="265">
                  <c:v>554068.97771936841</c:v>
                </c:pt>
                <c:pt idx="266">
                  <c:v>738149.43718179385</c:v>
                </c:pt>
                <c:pt idx="267">
                  <c:v>540721.74205736525</c:v>
                </c:pt>
                <c:pt idx="268">
                  <c:v>710041.9328374468</c:v>
                </c:pt>
                <c:pt idx="269">
                  <c:v>182779.44842209076</c:v>
                </c:pt>
                <c:pt idx="270">
                  <c:v>360421.33655262477</c:v>
                </c:pt>
                <c:pt idx="271">
                  <c:v>484347.09883823345</c:v>
                </c:pt>
                <c:pt idx="272">
                  <c:v>362494.34499885299</c:v>
                </c:pt>
                <c:pt idx="273">
                  <c:v>853773.92910033371</c:v>
                </c:pt>
                <c:pt idx="274">
                  <c:v>520138.17289782257</c:v>
                </c:pt>
                <c:pt idx="275">
                  <c:v>545981.39453077514</c:v>
                </c:pt>
                <c:pt idx="276">
                  <c:v>472590.44147900835</c:v>
                </c:pt>
                <c:pt idx="277">
                  <c:v>410798.89694482851</c:v>
                </c:pt>
                <c:pt idx="278">
                  <c:v>410577.57297472819</c:v>
                </c:pt>
                <c:pt idx="279">
                  <c:v>853960.44689823501</c:v>
                </c:pt>
                <c:pt idx="280">
                  <c:v>426645.34699051245</c:v>
                </c:pt>
                <c:pt idx="281">
                  <c:v>470537.59042391559</c:v>
                </c:pt>
                <c:pt idx="282">
                  <c:v>519786.45917191467</c:v>
                </c:pt>
                <c:pt idx="283">
                  <c:v>800326.10062294302</c:v>
                </c:pt>
                <c:pt idx="284">
                  <c:v>423706.30378273339</c:v>
                </c:pt>
                <c:pt idx="285">
                  <c:v>466982.08386148553</c:v>
                </c:pt>
                <c:pt idx="286">
                  <c:v>587286.89370665024</c:v>
                </c:pt>
                <c:pt idx="287">
                  <c:v>594931.87412532012</c:v>
                </c:pt>
                <c:pt idx="288">
                  <c:v>128594.97576333985</c:v>
                </c:pt>
                <c:pt idx="289">
                  <c:v>290555.08678646287</c:v>
                </c:pt>
                <c:pt idx="290">
                  <c:v>789681.62218938372</c:v>
                </c:pt>
                <c:pt idx="291">
                  <c:v>700223.32929874724</c:v>
                </c:pt>
                <c:pt idx="292">
                  <c:v>570062.47614738625</c:v>
                </c:pt>
                <c:pt idx="293">
                  <c:v>501693.47283777385</c:v>
                </c:pt>
                <c:pt idx="294">
                  <c:v>586911.54353944049</c:v>
                </c:pt>
                <c:pt idx="295">
                  <c:v>175306.05450149864</c:v>
                </c:pt>
                <c:pt idx="296">
                  <c:v>664669.85911167855</c:v>
                </c:pt>
                <c:pt idx="297">
                  <c:v>1161681.9768242603</c:v>
                </c:pt>
                <c:pt idx="298">
                  <c:v>645284.45231777488</c:v>
                </c:pt>
                <c:pt idx="299">
                  <c:v>642130.5897290312</c:v>
                </c:pt>
                <c:pt idx="300">
                  <c:v>926285.17304320773</c:v>
                </c:pt>
                <c:pt idx="301">
                  <c:v>862396.70204791042</c:v>
                </c:pt>
                <c:pt idx="302">
                  <c:v>812401.8474264337</c:v>
                </c:pt>
                <c:pt idx="303">
                  <c:v>466307.21294752794</c:v>
                </c:pt>
                <c:pt idx="304">
                  <c:v>329017.23021201754</c:v>
                </c:pt>
                <c:pt idx="305">
                  <c:v>418991.62851964257</c:v>
                </c:pt>
                <c:pt idx="306">
                  <c:v>1124401.6773427832</c:v>
                </c:pt>
                <c:pt idx="307">
                  <c:v>1057797.1917869111</c:v>
                </c:pt>
                <c:pt idx="308">
                  <c:v>1212276.4168949123</c:v>
                </c:pt>
                <c:pt idx="309">
                  <c:v>691121.15931571508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55-44EE-9454-7644F65D4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52984"/>
        <c:axId val="582655608"/>
      </c:scatterChart>
      <c:valAx>
        <c:axId val="58265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55608"/>
        <c:crosses val="autoZero"/>
        <c:crossBetween val="midCat"/>
      </c:valAx>
      <c:valAx>
        <c:axId val="582655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52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LOT SIZE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 PRICE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Log!$C$2:$C$311</c:f>
              <c:numCache>
                <c:formatCode>General</c:formatCode>
                <c:ptCount val="310"/>
                <c:pt idx="0">
                  <c:v>1655</c:v>
                </c:pt>
                <c:pt idx="1">
                  <c:v>2614</c:v>
                </c:pt>
                <c:pt idx="2">
                  <c:v>2614</c:v>
                </c:pt>
                <c:pt idx="3">
                  <c:v>3006</c:v>
                </c:pt>
                <c:pt idx="4">
                  <c:v>3049</c:v>
                </c:pt>
                <c:pt idx="5">
                  <c:v>3093</c:v>
                </c:pt>
                <c:pt idx="6">
                  <c:v>3136</c:v>
                </c:pt>
                <c:pt idx="7">
                  <c:v>3136</c:v>
                </c:pt>
                <c:pt idx="8">
                  <c:v>3311</c:v>
                </c:pt>
                <c:pt idx="9">
                  <c:v>3354</c:v>
                </c:pt>
                <c:pt idx="10">
                  <c:v>3485</c:v>
                </c:pt>
                <c:pt idx="11">
                  <c:v>3615</c:v>
                </c:pt>
                <c:pt idx="12">
                  <c:v>3920</c:v>
                </c:pt>
                <c:pt idx="13">
                  <c:v>4008</c:v>
                </c:pt>
                <c:pt idx="14">
                  <c:v>4095</c:v>
                </c:pt>
                <c:pt idx="15">
                  <c:v>4835</c:v>
                </c:pt>
                <c:pt idx="16">
                  <c:v>4835</c:v>
                </c:pt>
                <c:pt idx="17">
                  <c:v>4879</c:v>
                </c:pt>
                <c:pt idx="18">
                  <c:v>4966</c:v>
                </c:pt>
                <c:pt idx="19">
                  <c:v>5009</c:v>
                </c:pt>
                <c:pt idx="20">
                  <c:v>5009</c:v>
                </c:pt>
                <c:pt idx="21">
                  <c:v>5009</c:v>
                </c:pt>
                <c:pt idx="22">
                  <c:v>5053</c:v>
                </c:pt>
                <c:pt idx="23">
                  <c:v>5184</c:v>
                </c:pt>
                <c:pt idx="24">
                  <c:v>5227</c:v>
                </c:pt>
                <c:pt idx="25">
                  <c:v>5271</c:v>
                </c:pt>
                <c:pt idx="26">
                  <c:v>5271</c:v>
                </c:pt>
                <c:pt idx="27">
                  <c:v>5314</c:v>
                </c:pt>
                <c:pt idx="28">
                  <c:v>5401</c:v>
                </c:pt>
                <c:pt idx="29">
                  <c:v>5401</c:v>
                </c:pt>
                <c:pt idx="30">
                  <c:v>5445</c:v>
                </c:pt>
                <c:pt idx="31">
                  <c:v>5445</c:v>
                </c:pt>
                <c:pt idx="32">
                  <c:v>5663</c:v>
                </c:pt>
                <c:pt idx="33">
                  <c:v>5663</c:v>
                </c:pt>
                <c:pt idx="34">
                  <c:v>5837</c:v>
                </c:pt>
                <c:pt idx="35">
                  <c:v>5924</c:v>
                </c:pt>
                <c:pt idx="36">
                  <c:v>6011</c:v>
                </c:pt>
                <c:pt idx="37">
                  <c:v>6011</c:v>
                </c:pt>
                <c:pt idx="38">
                  <c:v>6011</c:v>
                </c:pt>
                <c:pt idx="39">
                  <c:v>6011</c:v>
                </c:pt>
                <c:pt idx="40">
                  <c:v>6098</c:v>
                </c:pt>
                <c:pt idx="41">
                  <c:v>6098</c:v>
                </c:pt>
                <c:pt idx="42">
                  <c:v>6142</c:v>
                </c:pt>
                <c:pt idx="43">
                  <c:v>6403</c:v>
                </c:pt>
                <c:pt idx="44">
                  <c:v>6534</c:v>
                </c:pt>
                <c:pt idx="45">
                  <c:v>6534</c:v>
                </c:pt>
                <c:pt idx="46">
                  <c:v>6534</c:v>
                </c:pt>
                <c:pt idx="47">
                  <c:v>6534</c:v>
                </c:pt>
                <c:pt idx="48">
                  <c:v>6578</c:v>
                </c:pt>
                <c:pt idx="49">
                  <c:v>6578</c:v>
                </c:pt>
                <c:pt idx="50">
                  <c:v>6621</c:v>
                </c:pt>
                <c:pt idx="51">
                  <c:v>6621</c:v>
                </c:pt>
                <c:pt idx="52">
                  <c:v>6621</c:v>
                </c:pt>
                <c:pt idx="53">
                  <c:v>6752</c:v>
                </c:pt>
                <c:pt idx="54">
                  <c:v>6752</c:v>
                </c:pt>
                <c:pt idx="55">
                  <c:v>6752</c:v>
                </c:pt>
                <c:pt idx="56">
                  <c:v>6752</c:v>
                </c:pt>
                <c:pt idx="57">
                  <c:v>6752</c:v>
                </c:pt>
                <c:pt idx="58">
                  <c:v>6882</c:v>
                </c:pt>
                <c:pt idx="59">
                  <c:v>6882</c:v>
                </c:pt>
                <c:pt idx="60">
                  <c:v>6970</c:v>
                </c:pt>
                <c:pt idx="61">
                  <c:v>6970</c:v>
                </c:pt>
                <c:pt idx="62">
                  <c:v>6970</c:v>
                </c:pt>
                <c:pt idx="63">
                  <c:v>6970</c:v>
                </c:pt>
                <c:pt idx="64">
                  <c:v>7100</c:v>
                </c:pt>
                <c:pt idx="65">
                  <c:v>7144</c:v>
                </c:pt>
                <c:pt idx="66">
                  <c:v>7187</c:v>
                </c:pt>
                <c:pt idx="67">
                  <c:v>7187</c:v>
                </c:pt>
                <c:pt idx="68">
                  <c:v>7231</c:v>
                </c:pt>
                <c:pt idx="69">
                  <c:v>7318</c:v>
                </c:pt>
                <c:pt idx="70">
                  <c:v>7362</c:v>
                </c:pt>
                <c:pt idx="71">
                  <c:v>7405</c:v>
                </c:pt>
                <c:pt idx="72">
                  <c:v>7405</c:v>
                </c:pt>
                <c:pt idx="73">
                  <c:v>7405</c:v>
                </c:pt>
                <c:pt idx="74">
                  <c:v>7405</c:v>
                </c:pt>
                <c:pt idx="75">
                  <c:v>7405</c:v>
                </c:pt>
                <c:pt idx="76">
                  <c:v>7492</c:v>
                </c:pt>
                <c:pt idx="77">
                  <c:v>7492</c:v>
                </c:pt>
                <c:pt idx="78">
                  <c:v>7492</c:v>
                </c:pt>
                <c:pt idx="79">
                  <c:v>7492</c:v>
                </c:pt>
                <c:pt idx="80">
                  <c:v>7492</c:v>
                </c:pt>
                <c:pt idx="81">
                  <c:v>7623</c:v>
                </c:pt>
                <c:pt idx="82">
                  <c:v>7710</c:v>
                </c:pt>
                <c:pt idx="83">
                  <c:v>7841</c:v>
                </c:pt>
                <c:pt idx="84">
                  <c:v>7841</c:v>
                </c:pt>
                <c:pt idx="85">
                  <c:v>7841</c:v>
                </c:pt>
                <c:pt idx="86">
                  <c:v>7841</c:v>
                </c:pt>
                <c:pt idx="87">
                  <c:v>8059</c:v>
                </c:pt>
                <c:pt idx="88">
                  <c:v>8102</c:v>
                </c:pt>
                <c:pt idx="89">
                  <c:v>8146</c:v>
                </c:pt>
                <c:pt idx="90">
                  <c:v>8233</c:v>
                </c:pt>
                <c:pt idx="91">
                  <c:v>8276</c:v>
                </c:pt>
                <c:pt idx="92">
                  <c:v>8276</c:v>
                </c:pt>
                <c:pt idx="93">
                  <c:v>8494</c:v>
                </c:pt>
                <c:pt idx="94">
                  <c:v>8712</c:v>
                </c:pt>
                <c:pt idx="95">
                  <c:v>8843</c:v>
                </c:pt>
                <c:pt idx="96">
                  <c:v>8843</c:v>
                </c:pt>
                <c:pt idx="97">
                  <c:v>8843</c:v>
                </c:pt>
                <c:pt idx="98">
                  <c:v>9017</c:v>
                </c:pt>
                <c:pt idx="99">
                  <c:v>9148</c:v>
                </c:pt>
                <c:pt idx="100">
                  <c:v>9148</c:v>
                </c:pt>
                <c:pt idx="101">
                  <c:v>9148</c:v>
                </c:pt>
                <c:pt idx="102">
                  <c:v>9148</c:v>
                </c:pt>
                <c:pt idx="103">
                  <c:v>9148</c:v>
                </c:pt>
                <c:pt idx="104">
                  <c:v>9148</c:v>
                </c:pt>
                <c:pt idx="105">
                  <c:v>9148</c:v>
                </c:pt>
                <c:pt idx="106">
                  <c:v>9191</c:v>
                </c:pt>
                <c:pt idx="107">
                  <c:v>9365</c:v>
                </c:pt>
                <c:pt idx="108">
                  <c:v>9583</c:v>
                </c:pt>
                <c:pt idx="109">
                  <c:v>9583</c:v>
                </c:pt>
                <c:pt idx="110">
                  <c:v>9627</c:v>
                </c:pt>
                <c:pt idx="111">
                  <c:v>9670</c:v>
                </c:pt>
                <c:pt idx="112">
                  <c:v>9714</c:v>
                </c:pt>
                <c:pt idx="113">
                  <c:v>9714</c:v>
                </c:pt>
                <c:pt idx="114">
                  <c:v>9757</c:v>
                </c:pt>
                <c:pt idx="115">
                  <c:v>10019</c:v>
                </c:pt>
                <c:pt idx="116">
                  <c:v>10019</c:v>
                </c:pt>
                <c:pt idx="117">
                  <c:v>10019</c:v>
                </c:pt>
                <c:pt idx="118">
                  <c:v>10019</c:v>
                </c:pt>
                <c:pt idx="119">
                  <c:v>10019</c:v>
                </c:pt>
                <c:pt idx="120">
                  <c:v>10019</c:v>
                </c:pt>
                <c:pt idx="121">
                  <c:v>10019</c:v>
                </c:pt>
                <c:pt idx="122">
                  <c:v>10019</c:v>
                </c:pt>
                <c:pt idx="123">
                  <c:v>10149</c:v>
                </c:pt>
                <c:pt idx="124">
                  <c:v>10411</c:v>
                </c:pt>
                <c:pt idx="125">
                  <c:v>10454</c:v>
                </c:pt>
                <c:pt idx="126">
                  <c:v>10454</c:v>
                </c:pt>
                <c:pt idx="127">
                  <c:v>10454</c:v>
                </c:pt>
                <c:pt idx="128">
                  <c:v>10542</c:v>
                </c:pt>
                <c:pt idx="129">
                  <c:v>10629</c:v>
                </c:pt>
                <c:pt idx="130">
                  <c:v>10629</c:v>
                </c:pt>
                <c:pt idx="131">
                  <c:v>10716</c:v>
                </c:pt>
                <c:pt idx="132">
                  <c:v>10759</c:v>
                </c:pt>
                <c:pt idx="133">
                  <c:v>10803</c:v>
                </c:pt>
                <c:pt idx="134">
                  <c:v>10890</c:v>
                </c:pt>
                <c:pt idx="135">
                  <c:v>10890</c:v>
                </c:pt>
                <c:pt idx="136">
                  <c:v>10890</c:v>
                </c:pt>
                <c:pt idx="137">
                  <c:v>10890</c:v>
                </c:pt>
                <c:pt idx="138">
                  <c:v>10890</c:v>
                </c:pt>
                <c:pt idx="139">
                  <c:v>11195</c:v>
                </c:pt>
                <c:pt idx="140">
                  <c:v>11238</c:v>
                </c:pt>
                <c:pt idx="141">
                  <c:v>11238</c:v>
                </c:pt>
                <c:pt idx="142">
                  <c:v>11282</c:v>
                </c:pt>
                <c:pt idx="143">
                  <c:v>11326</c:v>
                </c:pt>
                <c:pt idx="144">
                  <c:v>11326</c:v>
                </c:pt>
                <c:pt idx="145">
                  <c:v>11326</c:v>
                </c:pt>
                <c:pt idx="146">
                  <c:v>11413</c:v>
                </c:pt>
                <c:pt idx="147">
                  <c:v>11413</c:v>
                </c:pt>
                <c:pt idx="148">
                  <c:v>11456</c:v>
                </c:pt>
                <c:pt idx="149">
                  <c:v>11761</c:v>
                </c:pt>
                <c:pt idx="150">
                  <c:v>12110</c:v>
                </c:pt>
                <c:pt idx="151">
                  <c:v>12110</c:v>
                </c:pt>
                <c:pt idx="152">
                  <c:v>12197</c:v>
                </c:pt>
                <c:pt idx="153">
                  <c:v>12197</c:v>
                </c:pt>
                <c:pt idx="154">
                  <c:v>12197</c:v>
                </c:pt>
                <c:pt idx="155">
                  <c:v>12197</c:v>
                </c:pt>
                <c:pt idx="156">
                  <c:v>12415</c:v>
                </c:pt>
                <c:pt idx="157">
                  <c:v>12502</c:v>
                </c:pt>
                <c:pt idx="158">
                  <c:v>12502</c:v>
                </c:pt>
                <c:pt idx="159">
                  <c:v>12545</c:v>
                </c:pt>
                <c:pt idx="160">
                  <c:v>12632</c:v>
                </c:pt>
                <c:pt idx="161">
                  <c:v>12632</c:v>
                </c:pt>
                <c:pt idx="162">
                  <c:v>12632</c:v>
                </c:pt>
                <c:pt idx="163">
                  <c:v>12763</c:v>
                </c:pt>
                <c:pt idx="164">
                  <c:v>12894</c:v>
                </c:pt>
                <c:pt idx="165">
                  <c:v>12981</c:v>
                </c:pt>
                <c:pt idx="166">
                  <c:v>13024</c:v>
                </c:pt>
                <c:pt idx="167">
                  <c:v>13068</c:v>
                </c:pt>
                <c:pt idx="168">
                  <c:v>13068</c:v>
                </c:pt>
                <c:pt idx="169">
                  <c:v>13112</c:v>
                </c:pt>
                <c:pt idx="170">
                  <c:v>13112</c:v>
                </c:pt>
                <c:pt idx="171">
                  <c:v>13155</c:v>
                </c:pt>
                <c:pt idx="172">
                  <c:v>13199</c:v>
                </c:pt>
                <c:pt idx="173">
                  <c:v>13329</c:v>
                </c:pt>
                <c:pt idx="174">
                  <c:v>13504</c:v>
                </c:pt>
                <c:pt idx="175">
                  <c:v>13504</c:v>
                </c:pt>
                <c:pt idx="176">
                  <c:v>13504</c:v>
                </c:pt>
                <c:pt idx="177">
                  <c:v>13504</c:v>
                </c:pt>
                <c:pt idx="178">
                  <c:v>13547</c:v>
                </c:pt>
                <c:pt idx="179">
                  <c:v>13678</c:v>
                </c:pt>
                <c:pt idx="180">
                  <c:v>13939</c:v>
                </c:pt>
                <c:pt idx="181">
                  <c:v>13939</c:v>
                </c:pt>
                <c:pt idx="182">
                  <c:v>13939</c:v>
                </c:pt>
                <c:pt idx="183">
                  <c:v>13939</c:v>
                </c:pt>
                <c:pt idx="184">
                  <c:v>13983</c:v>
                </c:pt>
                <c:pt idx="185">
                  <c:v>14375</c:v>
                </c:pt>
                <c:pt idx="186">
                  <c:v>14375</c:v>
                </c:pt>
                <c:pt idx="187">
                  <c:v>14375</c:v>
                </c:pt>
                <c:pt idx="188">
                  <c:v>14375</c:v>
                </c:pt>
                <c:pt idx="189">
                  <c:v>14375</c:v>
                </c:pt>
                <c:pt idx="190">
                  <c:v>14375</c:v>
                </c:pt>
                <c:pt idx="191">
                  <c:v>14462</c:v>
                </c:pt>
                <c:pt idx="192">
                  <c:v>14593</c:v>
                </c:pt>
                <c:pt idx="193">
                  <c:v>14810</c:v>
                </c:pt>
                <c:pt idx="194">
                  <c:v>14810</c:v>
                </c:pt>
                <c:pt idx="195">
                  <c:v>14985</c:v>
                </c:pt>
                <c:pt idx="196">
                  <c:v>15028</c:v>
                </c:pt>
                <c:pt idx="197">
                  <c:v>15246</c:v>
                </c:pt>
                <c:pt idx="198">
                  <c:v>15246</c:v>
                </c:pt>
                <c:pt idx="199">
                  <c:v>15246</c:v>
                </c:pt>
                <c:pt idx="200">
                  <c:v>15507</c:v>
                </c:pt>
                <c:pt idx="201">
                  <c:v>15682</c:v>
                </c:pt>
                <c:pt idx="202">
                  <c:v>15682</c:v>
                </c:pt>
                <c:pt idx="203">
                  <c:v>15682</c:v>
                </c:pt>
                <c:pt idx="204">
                  <c:v>15682</c:v>
                </c:pt>
                <c:pt idx="205">
                  <c:v>15682</c:v>
                </c:pt>
                <c:pt idx="206">
                  <c:v>15725</c:v>
                </c:pt>
                <c:pt idx="207">
                  <c:v>15987</c:v>
                </c:pt>
                <c:pt idx="208">
                  <c:v>16074</c:v>
                </c:pt>
                <c:pt idx="209">
                  <c:v>16117</c:v>
                </c:pt>
                <c:pt idx="210">
                  <c:v>16117</c:v>
                </c:pt>
                <c:pt idx="211">
                  <c:v>16117</c:v>
                </c:pt>
                <c:pt idx="212">
                  <c:v>16117</c:v>
                </c:pt>
                <c:pt idx="213">
                  <c:v>16335</c:v>
                </c:pt>
                <c:pt idx="214">
                  <c:v>16553</c:v>
                </c:pt>
                <c:pt idx="215">
                  <c:v>16553</c:v>
                </c:pt>
                <c:pt idx="216">
                  <c:v>16553</c:v>
                </c:pt>
                <c:pt idx="217">
                  <c:v>16553</c:v>
                </c:pt>
                <c:pt idx="218">
                  <c:v>16553</c:v>
                </c:pt>
                <c:pt idx="219">
                  <c:v>16683</c:v>
                </c:pt>
                <c:pt idx="220">
                  <c:v>16814</c:v>
                </c:pt>
                <c:pt idx="221">
                  <c:v>16814</c:v>
                </c:pt>
                <c:pt idx="222">
                  <c:v>16858</c:v>
                </c:pt>
                <c:pt idx="223">
                  <c:v>16988</c:v>
                </c:pt>
                <c:pt idx="224">
                  <c:v>16988</c:v>
                </c:pt>
                <c:pt idx="225">
                  <c:v>16988</c:v>
                </c:pt>
                <c:pt idx="226">
                  <c:v>17032</c:v>
                </c:pt>
                <c:pt idx="227">
                  <c:v>17250</c:v>
                </c:pt>
                <c:pt idx="228">
                  <c:v>17380</c:v>
                </c:pt>
                <c:pt idx="229">
                  <c:v>17424</c:v>
                </c:pt>
                <c:pt idx="230">
                  <c:v>17424</c:v>
                </c:pt>
                <c:pt idx="231">
                  <c:v>17424</c:v>
                </c:pt>
                <c:pt idx="232">
                  <c:v>17424</c:v>
                </c:pt>
                <c:pt idx="233">
                  <c:v>17860</c:v>
                </c:pt>
                <c:pt idx="234">
                  <c:v>17860</c:v>
                </c:pt>
                <c:pt idx="235">
                  <c:v>17903</c:v>
                </c:pt>
                <c:pt idx="236">
                  <c:v>18295</c:v>
                </c:pt>
                <c:pt idx="237">
                  <c:v>18295</c:v>
                </c:pt>
                <c:pt idx="238">
                  <c:v>18295</c:v>
                </c:pt>
                <c:pt idx="239">
                  <c:v>18731</c:v>
                </c:pt>
                <c:pt idx="240">
                  <c:v>19166</c:v>
                </c:pt>
                <c:pt idx="241">
                  <c:v>19166</c:v>
                </c:pt>
                <c:pt idx="242">
                  <c:v>19166</c:v>
                </c:pt>
                <c:pt idx="243">
                  <c:v>19602</c:v>
                </c:pt>
                <c:pt idx="244">
                  <c:v>19602</c:v>
                </c:pt>
                <c:pt idx="245">
                  <c:v>19602</c:v>
                </c:pt>
                <c:pt idx="246">
                  <c:v>19602</c:v>
                </c:pt>
                <c:pt idx="247">
                  <c:v>19863</c:v>
                </c:pt>
                <c:pt idx="248">
                  <c:v>19994</c:v>
                </c:pt>
                <c:pt idx="249">
                  <c:v>20038</c:v>
                </c:pt>
                <c:pt idx="250">
                  <c:v>20038</c:v>
                </c:pt>
                <c:pt idx="251">
                  <c:v>20822</c:v>
                </c:pt>
                <c:pt idx="252">
                  <c:v>21127</c:v>
                </c:pt>
                <c:pt idx="253">
                  <c:v>21301</c:v>
                </c:pt>
                <c:pt idx="254">
                  <c:v>21344</c:v>
                </c:pt>
                <c:pt idx="255">
                  <c:v>21344</c:v>
                </c:pt>
                <c:pt idx="256">
                  <c:v>21519</c:v>
                </c:pt>
                <c:pt idx="257">
                  <c:v>21519</c:v>
                </c:pt>
                <c:pt idx="258">
                  <c:v>21519</c:v>
                </c:pt>
                <c:pt idx="259">
                  <c:v>21519</c:v>
                </c:pt>
                <c:pt idx="260">
                  <c:v>21519</c:v>
                </c:pt>
                <c:pt idx="261">
                  <c:v>21519</c:v>
                </c:pt>
                <c:pt idx="262">
                  <c:v>21780</c:v>
                </c:pt>
                <c:pt idx="263">
                  <c:v>21824</c:v>
                </c:pt>
                <c:pt idx="264">
                  <c:v>22216</c:v>
                </c:pt>
                <c:pt idx="265">
                  <c:v>22216</c:v>
                </c:pt>
                <c:pt idx="266">
                  <c:v>22651</c:v>
                </c:pt>
                <c:pt idx="267">
                  <c:v>22695</c:v>
                </c:pt>
                <c:pt idx="268">
                  <c:v>23522</c:v>
                </c:pt>
                <c:pt idx="269">
                  <c:v>24481</c:v>
                </c:pt>
                <c:pt idx="270">
                  <c:v>24786</c:v>
                </c:pt>
                <c:pt idx="271">
                  <c:v>24829</c:v>
                </c:pt>
                <c:pt idx="272">
                  <c:v>24873</c:v>
                </c:pt>
                <c:pt idx="273">
                  <c:v>26136</c:v>
                </c:pt>
                <c:pt idx="274">
                  <c:v>26572</c:v>
                </c:pt>
                <c:pt idx="275">
                  <c:v>27007</c:v>
                </c:pt>
                <c:pt idx="276">
                  <c:v>27007</c:v>
                </c:pt>
                <c:pt idx="277">
                  <c:v>27878</c:v>
                </c:pt>
                <c:pt idx="278">
                  <c:v>28750</c:v>
                </c:pt>
                <c:pt idx="279">
                  <c:v>28750</c:v>
                </c:pt>
                <c:pt idx="280">
                  <c:v>29185</c:v>
                </c:pt>
                <c:pt idx="281">
                  <c:v>31102</c:v>
                </c:pt>
                <c:pt idx="282">
                  <c:v>31712</c:v>
                </c:pt>
                <c:pt idx="283">
                  <c:v>33236</c:v>
                </c:pt>
                <c:pt idx="284">
                  <c:v>34412</c:v>
                </c:pt>
                <c:pt idx="285">
                  <c:v>34412</c:v>
                </c:pt>
                <c:pt idx="286">
                  <c:v>35719</c:v>
                </c:pt>
                <c:pt idx="287">
                  <c:v>37462</c:v>
                </c:pt>
                <c:pt idx="288">
                  <c:v>40075</c:v>
                </c:pt>
                <c:pt idx="289">
                  <c:v>41992</c:v>
                </c:pt>
                <c:pt idx="290">
                  <c:v>43560</c:v>
                </c:pt>
                <c:pt idx="291">
                  <c:v>43691</c:v>
                </c:pt>
                <c:pt idx="292">
                  <c:v>44867</c:v>
                </c:pt>
                <c:pt idx="293">
                  <c:v>45302</c:v>
                </c:pt>
                <c:pt idx="294">
                  <c:v>46609</c:v>
                </c:pt>
                <c:pt idx="295">
                  <c:v>48787</c:v>
                </c:pt>
                <c:pt idx="296">
                  <c:v>49658</c:v>
                </c:pt>
                <c:pt idx="297">
                  <c:v>52272</c:v>
                </c:pt>
                <c:pt idx="298">
                  <c:v>60113</c:v>
                </c:pt>
                <c:pt idx="299">
                  <c:v>66560</c:v>
                </c:pt>
                <c:pt idx="300">
                  <c:v>66647</c:v>
                </c:pt>
                <c:pt idx="301">
                  <c:v>73181</c:v>
                </c:pt>
                <c:pt idx="302">
                  <c:v>75794</c:v>
                </c:pt>
                <c:pt idx="303">
                  <c:v>88122</c:v>
                </c:pt>
                <c:pt idx="304">
                  <c:v>117612</c:v>
                </c:pt>
                <c:pt idx="305">
                  <c:v>130724</c:v>
                </c:pt>
                <c:pt idx="306">
                  <c:v>148104</c:v>
                </c:pt>
                <c:pt idx="307">
                  <c:v>152024</c:v>
                </c:pt>
                <c:pt idx="308">
                  <c:v>230868</c:v>
                </c:pt>
                <c:pt idx="309">
                  <c:v>295772</c:v>
                </c:pt>
              </c:numCache>
            </c:numRef>
          </c:xVal>
          <c:yVal>
            <c:numRef>
              <c:f>Log!$A$2:$A$311</c:f>
              <c:numCache>
                <c:formatCode>General</c:formatCode>
                <c:ptCount val="310"/>
                <c:pt idx="0">
                  <c:v>285000</c:v>
                </c:pt>
                <c:pt idx="1">
                  <c:v>149900</c:v>
                </c:pt>
                <c:pt idx="2">
                  <c:v>429900</c:v>
                </c:pt>
                <c:pt idx="3">
                  <c:v>49900</c:v>
                </c:pt>
                <c:pt idx="4">
                  <c:v>144900</c:v>
                </c:pt>
                <c:pt idx="5">
                  <c:v>79900</c:v>
                </c:pt>
                <c:pt idx="6">
                  <c:v>84900</c:v>
                </c:pt>
                <c:pt idx="7">
                  <c:v>127900</c:v>
                </c:pt>
                <c:pt idx="8">
                  <c:v>82500</c:v>
                </c:pt>
                <c:pt idx="9">
                  <c:v>77900</c:v>
                </c:pt>
                <c:pt idx="10">
                  <c:v>200000</c:v>
                </c:pt>
                <c:pt idx="11">
                  <c:v>38900</c:v>
                </c:pt>
                <c:pt idx="12">
                  <c:v>425000</c:v>
                </c:pt>
                <c:pt idx="13">
                  <c:v>109500</c:v>
                </c:pt>
                <c:pt idx="14">
                  <c:v>259900</c:v>
                </c:pt>
                <c:pt idx="15">
                  <c:v>124900</c:v>
                </c:pt>
                <c:pt idx="16">
                  <c:v>126500</c:v>
                </c:pt>
                <c:pt idx="17">
                  <c:v>109900</c:v>
                </c:pt>
                <c:pt idx="18">
                  <c:v>113000</c:v>
                </c:pt>
                <c:pt idx="19">
                  <c:v>92500</c:v>
                </c:pt>
                <c:pt idx="20">
                  <c:v>139000</c:v>
                </c:pt>
                <c:pt idx="21">
                  <c:v>114900</c:v>
                </c:pt>
                <c:pt idx="22">
                  <c:v>116900</c:v>
                </c:pt>
                <c:pt idx="23">
                  <c:v>125000</c:v>
                </c:pt>
                <c:pt idx="24">
                  <c:v>229989</c:v>
                </c:pt>
                <c:pt idx="25">
                  <c:v>94900</c:v>
                </c:pt>
                <c:pt idx="26">
                  <c:v>132900</c:v>
                </c:pt>
                <c:pt idx="27">
                  <c:v>124900</c:v>
                </c:pt>
                <c:pt idx="28">
                  <c:v>42000</c:v>
                </c:pt>
                <c:pt idx="29">
                  <c:v>109000</c:v>
                </c:pt>
                <c:pt idx="30">
                  <c:v>120000</c:v>
                </c:pt>
                <c:pt idx="31">
                  <c:v>139900</c:v>
                </c:pt>
                <c:pt idx="32">
                  <c:v>139900</c:v>
                </c:pt>
                <c:pt idx="33">
                  <c:v>82000</c:v>
                </c:pt>
                <c:pt idx="34">
                  <c:v>164900</c:v>
                </c:pt>
                <c:pt idx="35">
                  <c:v>136900</c:v>
                </c:pt>
                <c:pt idx="36">
                  <c:v>97500</c:v>
                </c:pt>
                <c:pt idx="37">
                  <c:v>159900</c:v>
                </c:pt>
                <c:pt idx="38">
                  <c:v>95500</c:v>
                </c:pt>
                <c:pt idx="39">
                  <c:v>99900</c:v>
                </c:pt>
                <c:pt idx="40">
                  <c:v>104900</c:v>
                </c:pt>
                <c:pt idx="41">
                  <c:v>205000</c:v>
                </c:pt>
                <c:pt idx="42">
                  <c:v>154900</c:v>
                </c:pt>
                <c:pt idx="43">
                  <c:v>143900</c:v>
                </c:pt>
                <c:pt idx="44">
                  <c:v>97000</c:v>
                </c:pt>
                <c:pt idx="45">
                  <c:v>142500</c:v>
                </c:pt>
                <c:pt idx="46">
                  <c:v>155000</c:v>
                </c:pt>
                <c:pt idx="47">
                  <c:v>147900</c:v>
                </c:pt>
                <c:pt idx="48">
                  <c:v>149475</c:v>
                </c:pt>
                <c:pt idx="49">
                  <c:v>129900</c:v>
                </c:pt>
                <c:pt idx="50">
                  <c:v>89000</c:v>
                </c:pt>
                <c:pt idx="51">
                  <c:v>125000</c:v>
                </c:pt>
                <c:pt idx="52">
                  <c:v>105000</c:v>
                </c:pt>
                <c:pt idx="53">
                  <c:v>46900</c:v>
                </c:pt>
                <c:pt idx="54">
                  <c:v>130000</c:v>
                </c:pt>
                <c:pt idx="55">
                  <c:v>124900</c:v>
                </c:pt>
                <c:pt idx="56">
                  <c:v>139700</c:v>
                </c:pt>
                <c:pt idx="57">
                  <c:v>85500</c:v>
                </c:pt>
                <c:pt idx="58">
                  <c:v>150000</c:v>
                </c:pt>
                <c:pt idx="59">
                  <c:v>134900</c:v>
                </c:pt>
                <c:pt idx="60">
                  <c:v>129900</c:v>
                </c:pt>
                <c:pt idx="61">
                  <c:v>124900</c:v>
                </c:pt>
                <c:pt idx="62">
                  <c:v>199900</c:v>
                </c:pt>
                <c:pt idx="63">
                  <c:v>229900</c:v>
                </c:pt>
                <c:pt idx="64">
                  <c:v>124900</c:v>
                </c:pt>
                <c:pt idx="65">
                  <c:v>649900</c:v>
                </c:pt>
                <c:pt idx="66">
                  <c:v>55900</c:v>
                </c:pt>
                <c:pt idx="67">
                  <c:v>49900</c:v>
                </c:pt>
                <c:pt idx="68">
                  <c:v>179900</c:v>
                </c:pt>
                <c:pt idx="69">
                  <c:v>214900</c:v>
                </c:pt>
                <c:pt idx="70">
                  <c:v>154900</c:v>
                </c:pt>
                <c:pt idx="71">
                  <c:v>131000</c:v>
                </c:pt>
                <c:pt idx="72">
                  <c:v>129900</c:v>
                </c:pt>
                <c:pt idx="73">
                  <c:v>997000</c:v>
                </c:pt>
                <c:pt idx="74">
                  <c:v>997000</c:v>
                </c:pt>
                <c:pt idx="75">
                  <c:v>599000</c:v>
                </c:pt>
                <c:pt idx="76">
                  <c:v>134900</c:v>
                </c:pt>
                <c:pt idx="77">
                  <c:v>149900</c:v>
                </c:pt>
                <c:pt idx="78">
                  <c:v>189900</c:v>
                </c:pt>
                <c:pt idx="79">
                  <c:v>219900</c:v>
                </c:pt>
                <c:pt idx="80">
                  <c:v>599900</c:v>
                </c:pt>
                <c:pt idx="81">
                  <c:v>279000</c:v>
                </c:pt>
                <c:pt idx="82">
                  <c:v>129900</c:v>
                </c:pt>
                <c:pt idx="83">
                  <c:v>635000</c:v>
                </c:pt>
                <c:pt idx="84">
                  <c:v>635000</c:v>
                </c:pt>
                <c:pt idx="85">
                  <c:v>279000</c:v>
                </c:pt>
                <c:pt idx="86">
                  <c:v>634900</c:v>
                </c:pt>
                <c:pt idx="87">
                  <c:v>139900</c:v>
                </c:pt>
                <c:pt idx="88">
                  <c:v>130000</c:v>
                </c:pt>
                <c:pt idx="89">
                  <c:v>284500</c:v>
                </c:pt>
                <c:pt idx="90">
                  <c:v>214500</c:v>
                </c:pt>
                <c:pt idx="91">
                  <c:v>84000</c:v>
                </c:pt>
                <c:pt idx="92">
                  <c:v>267000</c:v>
                </c:pt>
                <c:pt idx="93">
                  <c:v>329900</c:v>
                </c:pt>
                <c:pt idx="94">
                  <c:v>112500</c:v>
                </c:pt>
                <c:pt idx="95">
                  <c:v>159900</c:v>
                </c:pt>
                <c:pt idx="96">
                  <c:v>275000</c:v>
                </c:pt>
                <c:pt idx="97">
                  <c:v>175000</c:v>
                </c:pt>
                <c:pt idx="98">
                  <c:v>95000</c:v>
                </c:pt>
                <c:pt idx="99">
                  <c:v>139999</c:v>
                </c:pt>
                <c:pt idx="100">
                  <c:v>234900</c:v>
                </c:pt>
                <c:pt idx="101">
                  <c:v>254900</c:v>
                </c:pt>
                <c:pt idx="102">
                  <c:v>272000</c:v>
                </c:pt>
                <c:pt idx="103">
                  <c:v>244900</c:v>
                </c:pt>
                <c:pt idx="104">
                  <c:v>954000</c:v>
                </c:pt>
                <c:pt idx="105">
                  <c:v>954000</c:v>
                </c:pt>
                <c:pt idx="106">
                  <c:v>155000</c:v>
                </c:pt>
                <c:pt idx="107">
                  <c:v>298900</c:v>
                </c:pt>
                <c:pt idx="108">
                  <c:v>259900</c:v>
                </c:pt>
                <c:pt idx="109">
                  <c:v>283300</c:v>
                </c:pt>
                <c:pt idx="110">
                  <c:v>159900</c:v>
                </c:pt>
                <c:pt idx="111">
                  <c:v>56500</c:v>
                </c:pt>
                <c:pt idx="112">
                  <c:v>99000</c:v>
                </c:pt>
                <c:pt idx="113">
                  <c:v>239000</c:v>
                </c:pt>
                <c:pt idx="114">
                  <c:v>159900</c:v>
                </c:pt>
                <c:pt idx="115">
                  <c:v>225000</c:v>
                </c:pt>
                <c:pt idx="116">
                  <c:v>234900</c:v>
                </c:pt>
                <c:pt idx="117">
                  <c:v>354900</c:v>
                </c:pt>
                <c:pt idx="118">
                  <c:v>389900</c:v>
                </c:pt>
                <c:pt idx="119">
                  <c:v>520000</c:v>
                </c:pt>
                <c:pt idx="120">
                  <c:v>379000</c:v>
                </c:pt>
                <c:pt idx="121">
                  <c:v>510000</c:v>
                </c:pt>
                <c:pt idx="122">
                  <c:v>599900</c:v>
                </c:pt>
                <c:pt idx="123">
                  <c:v>379900</c:v>
                </c:pt>
                <c:pt idx="124">
                  <c:v>322000</c:v>
                </c:pt>
                <c:pt idx="125">
                  <c:v>405000</c:v>
                </c:pt>
                <c:pt idx="126">
                  <c:v>579900</c:v>
                </c:pt>
                <c:pt idx="127">
                  <c:v>575000</c:v>
                </c:pt>
                <c:pt idx="128">
                  <c:v>139900</c:v>
                </c:pt>
                <c:pt idx="129">
                  <c:v>129900</c:v>
                </c:pt>
                <c:pt idx="130">
                  <c:v>289900</c:v>
                </c:pt>
                <c:pt idx="131">
                  <c:v>339900</c:v>
                </c:pt>
                <c:pt idx="132">
                  <c:v>295000</c:v>
                </c:pt>
                <c:pt idx="133">
                  <c:v>845000</c:v>
                </c:pt>
                <c:pt idx="134">
                  <c:v>124900</c:v>
                </c:pt>
                <c:pt idx="135">
                  <c:v>314900</c:v>
                </c:pt>
                <c:pt idx="136">
                  <c:v>349900</c:v>
                </c:pt>
                <c:pt idx="137">
                  <c:v>349900</c:v>
                </c:pt>
                <c:pt idx="138">
                  <c:v>560000</c:v>
                </c:pt>
                <c:pt idx="139">
                  <c:v>284900</c:v>
                </c:pt>
                <c:pt idx="140">
                  <c:v>394444</c:v>
                </c:pt>
                <c:pt idx="141">
                  <c:v>439900</c:v>
                </c:pt>
                <c:pt idx="142">
                  <c:v>299900</c:v>
                </c:pt>
                <c:pt idx="143">
                  <c:v>142000</c:v>
                </c:pt>
                <c:pt idx="144">
                  <c:v>345000</c:v>
                </c:pt>
                <c:pt idx="145">
                  <c:v>440000</c:v>
                </c:pt>
                <c:pt idx="146">
                  <c:v>93000</c:v>
                </c:pt>
                <c:pt idx="147">
                  <c:v>409500</c:v>
                </c:pt>
                <c:pt idx="148">
                  <c:v>349500</c:v>
                </c:pt>
                <c:pt idx="149">
                  <c:v>387950</c:v>
                </c:pt>
                <c:pt idx="150">
                  <c:v>144900</c:v>
                </c:pt>
                <c:pt idx="151">
                  <c:v>276500</c:v>
                </c:pt>
                <c:pt idx="152">
                  <c:v>258000</c:v>
                </c:pt>
                <c:pt idx="153">
                  <c:v>339900</c:v>
                </c:pt>
                <c:pt idx="154">
                  <c:v>472000</c:v>
                </c:pt>
                <c:pt idx="155">
                  <c:v>518000</c:v>
                </c:pt>
                <c:pt idx="156">
                  <c:v>539885</c:v>
                </c:pt>
                <c:pt idx="157">
                  <c:v>114900</c:v>
                </c:pt>
                <c:pt idx="158">
                  <c:v>274900</c:v>
                </c:pt>
                <c:pt idx="159">
                  <c:v>279900</c:v>
                </c:pt>
                <c:pt idx="160">
                  <c:v>345900</c:v>
                </c:pt>
                <c:pt idx="161">
                  <c:v>319900</c:v>
                </c:pt>
                <c:pt idx="162">
                  <c:v>499900</c:v>
                </c:pt>
                <c:pt idx="163">
                  <c:v>310000</c:v>
                </c:pt>
                <c:pt idx="164">
                  <c:v>289900</c:v>
                </c:pt>
                <c:pt idx="165">
                  <c:v>459000</c:v>
                </c:pt>
                <c:pt idx="166">
                  <c:v>345000</c:v>
                </c:pt>
                <c:pt idx="167">
                  <c:v>265000</c:v>
                </c:pt>
                <c:pt idx="168">
                  <c:v>415000</c:v>
                </c:pt>
                <c:pt idx="169">
                  <c:v>189900</c:v>
                </c:pt>
                <c:pt idx="170">
                  <c:v>259900</c:v>
                </c:pt>
                <c:pt idx="171">
                  <c:v>425000</c:v>
                </c:pt>
                <c:pt idx="172">
                  <c:v>374900</c:v>
                </c:pt>
                <c:pt idx="173">
                  <c:v>229900</c:v>
                </c:pt>
                <c:pt idx="174">
                  <c:v>350000</c:v>
                </c:pt>
                <c:pt idx="175">
                  <c:v>469500</c:v>
                </c:pt>
                <c:pt idx="176">
                  <c:v>369900</c:v>
                </c:pt>
                <c:pt idx="177">
                  <c:v>529900</c:v>
                </c:pt>
                <c:pt idx="178">
                  <c:v>309000</c:v>
                </c:pt>
                <c:pt idx="179">
                  <c:v>359900</c:v>
                </c:pt>
                <c:pt idx="180">
                  <c:v>400000</c:v>
                </c:pt>
                <c:pt idx="181">
                  <c:v>399900</c:v>
                </c:pt>
                <c:pt idx="182">
                  <c:v>549900</c:v>
                </c:pt>
                <c:pt idx="183">
                  <c:v>589000</c:v>
                </c:pt>
                <c:pt idx="184">
                  <c:v>198900</c:v>
                </c:pt>
                <c:pt idx="185">
                  <c:v>419000</c:v>
                </c:pt>
                <c:pt idx="186">
                  <c:v>325000</c:v>
                </c:pt>
                <c:pt idx="187">
                  <c:v>389900</c:v>
                </c:pt>
                <c:pt idx="188">
                  <c:v>475000</c:v>
                </c:pt>
                <c:pt idx="189">
                  <c:v>469000</c:v>
                </c:pt>
                <c:pt idx="190">
                  <c:v>475000</c:v>
                </c:pt>
                <c:pt idx="191">
                  <c:v>434900</c:v>
                </c:pt>
                <c:pt idx="192">
                  <c:v>359900</c:v>
                </c:pt>
                <c:pt idx="193">
                  <c:v>579000</c:v>
                </c:pt>
                <c:pt idx="194">
                  <c:v>792000</c:v>
                </c:pt>
                <c:pt idx="195">
                  <c:v>474800</c:v>
                </c:pt>
                <c:pt idx="196">
                  <c:v>487000</c:v>
                </c:pt>
                <c:pt idx="197">
                  <c:v>394800</c:v>
                </c:pt>
                <c:pt idx="198">
                  <c:v>339000</c:v>
                </c:pt>
                <c:pt idx="199">
                  <c:v>385000</c:v>
                </c:pt>
                <c:pt idx="200">
                  <c:v>207000</c:v>
                </c:pt>
                <c:pt idx="201">
                  <c:v>374900</c:v>
                </c:pt>
                <c:pt idx="202">
                  <c:v>510000</c:v>
                </c:pt>
                <c:pt idx="203">
                  <c:v>395000</c:v>
                </c:pt>
                <c:pt idx="204">
                  <c:v>825000</c:v>
                </c:pt>
                <c:pt idx="205">
                  <c:v>825000</c:v>
                </c:pt>
                <c:pt idx="206">
                  <c:v>799000</c:v>
                </c:pt>
                <c:pt idx="207">
                  <c:v>182000</c:v>
                </c:pt>
                <c:pt idx="208">
                  <c:v>369900</c:v>
                </c:pt>
                <c:pt idx="209">
                  <c:v>487900</c:v>
                </c:pt>
                <c:pt idx="210">
                  <c:v>679900</c:v>
                </c:pt>
                <c:pt idx="211">
                  <c:v>780000</c:v>
                </c:pt>
                <c:pt idx="212">
                  <c:v>795000</c:v>
                </c:pt>
                <c:pt idx="213">
                  <c:v>240000</c:v>
                </c:pt>
                <c:pt idx="214">
                  <c:v>135000</c:v>
                </c:pt>
                <c:pt idx="215">
                  <c:v>264900</c:v>
                </c:pt>
                <c:pt idx="216">
                  <c:v>374900</c:v>
                </c:pt>
                <c:pt idx="217">
                  <c:v>519900</c:v>
                </c:pt>
                <c:pt idx="218">
                  <c:v>774500</c:v>
                </c:pt>
                <c:pt idx="219">
                  <c:v>520000</c:v>
                </c:pt>
                <c:pt idx="220">
                  <c:v>215000</c:v>
                </c:pt>
                <c:pt idx="221">
                  <c:v>444900</c:v>
                </c:pt>
                <c:pt idx="222">
                  <c:v>204900</c:v>
                </c:pt>
                <c:pt idx="223">
                  <c:v>179900</c:v>
                </c:pt>
                <c:pt idx="224">
                  <c:v>398500</c:v>
                </c:pt>
                <c:pt idx="225">
                  <c:v>524900</c:v>
                </c:pt>
                <c:pt idx="226">
                  <c:v>274900</c:v>
                </c:pt>
                <c:pt idx="227">
                  <c:v>239900</c:v>
                </c:pt>
                <c:pt idx="228">
                  <c:v>342500</c:v>
                </c:pt>
                <c:pt idx="229">
                  <c:v>135000</c:v>
                </c:pt>
                <c:pt idx="230">
                  <c:v>587000</c:v>
                </c:pt>
                <c:pt idx="231">
                  <c:v>424900</c:v>
                </c:pt>
                <c:pt idx="232">
                  <c:v>850000</c:v>
                </c:pt>
                <c:pt idx="233">
                  <c:v>575000</c:v>
                </c:pt>
                <c:pt idx="234">
                  <c:v>815000</c:v>
                </c:pt>
                <c:pt idx="235">
                  <c:v>250000</c:v>
                </c:pt>
                <c:pt idx="236">
                  <c:v>229900</c:v>
                </c:pt>
                <c:pt idx="237">
                  <c:v>459000</c:v>
                </c:pt>
                <c:pt idx="238">
                  <c:v>738000</c:v>
                </c:pt>
                <c:pt idx="239">
                  <c:v>200000</c:v>
                </c:pt>
                <c:pt idx="240">
                  <c:v>348000</c:v>
                </c:pt>
                <c:pt idx="241">
                  <c:v>349900</c:v>
                </c:pt>
                <c:pt idx="242">
                  <c:v>475000</c:v>
                </c:pt>
                <c:pt idx="243">
                  <c:v>425000</c:v>
                </c:pt>
                <c:pt idx="244">
                  <c:v>719500</c:v>
                </c:pt>
                <c:pt idx="245">
                  <c:v>759900</c:v>
                </c:pt>
                <c:pt idx="246">
                  <c:v>875000</c:v>
                </c:pt>
                <c:pt idx="247">
                  <c:v>285000</c:v>
                </c:pt>
                <c:pt idx="248">
                  <c:v>215000</c:v>
                </c:pt>
                <c:pt idx="249">
                  <c:v>399500</c:v>
                </c:pt>
                <c:pt idx="250">
                  <c:v>570000</c:v>
                </c:pt>
                <c:pt idx="251">
                  <c:v>537900</c:v>
                </c:pt>
                <c:pt idx="252">
                  <c:v>369900</c:v>
                </c:pt>
                <c:pt idx="253">
                  <c:v>599000</c:v>
                </c:pt>
                <c:pt idx="254">
                  <c:v>419500</c:v>
                </c:pt>
                <c:pt idx="255">
                  <c:v>789000</c:v>
                </c:pt>
                <c:pt idx="256">
                  <c:v>449990</c:v>
                </c:pt>
                <c:pt idx="257">
                  <c:v>499990</c:v>
                </c:pt>
                <c:pt idx="258">
                  <c:v>519990</c:v>
                </c:pt>
                <c:pt idx="259">
                  <c:v>469990</c:v>
                </c:pt>
                <c:pt idx="260">
                  <c:v>534990</c:v>
                </c:pt>
                <c:pt idx="261">
                  <c:v>609990</c:v>
                </c:pt>
                <c:pt idx="262">
                  <c:v>329900</c:v>
                </c:pt>
                <c:pt idx="263">
                  <c:v>329000</c:v>
                </c:pt>
                <c:pt idx="264">
                  <c:v>425000</c:v>
                </c:pt>
                <c:pt idx="265">
                  <c:v>450000</c:v>
                </c:pt>
                <c:pt idx="266">
                  <c:v>774900</c:v>
                </c:pt>
                <c:pt idx="267">
                  <c:v>479900</c:v>
                </c:pt>
                <c:pt idx="268">
                  <c:v>669000</c:v>
                </c:pt>
                <c:pt idx="269">
                  <c:v>205000</c:v>
                </c:pt>
                <c:pt idx="270">
                  <c:v>379900</c:v>
                </c:pt>
                <c:pt idx="271">
                  <c:v>399000</c:v>
                </c:pt>
                <c:pt idx="272">
                  <c:v>329900</c:v>
                </c:pt>
                <c:pt idx="273">
                  <c:v>799000</c:v>
                </c:pt>
                <c:pt idx="274">
                  <c:v>474900</c:v>
                </c:pt>
                <c:pt idx="275">
                  <c:v>639900</c:v>
                </c:pt>
                <c:pt idx="276">
                  <c:v>375000</c:v>
                </c:pt>
                <c:pt idx="277">
                  <c:v>369900</c:v>
                </c:pt>
                <c:pt idx="278">
                  <c:v>337900</c:v>
                </c:pt>
                <c:pt idx="279">
                  <c:v>999000</c:v>
                </c:pt>
                <c:pt idx="280">
                  <c:v>410000</c:v>
                </c:pt>
                <c:pt idx="281">
                  <c:v>375000</c:v>
                </c:pt>
                <c:pt idx="282">
                  <c:v>575000</c:v>
                </c:pt>
                <c:pt idx="283">
                  <c:v>1450000</c:v>
                </c:pt>
                <c:pt idx="284">
                  <c:v>362750</c:v>
                </c:pt>
                <c:pt idx="285">
                  <c:v>279900</c:v>
                </c:pt>
                <c:pt idx="286">
                  <c:v>609000</c:v>
                </c:pt>
                <c:pt idx="287">
                  <c:v>859900</c:v>
                </c:pt>
                <c:pt idx="288">
                  <c:v>150000</c:v>
                </c:pt>
                <c:pt idx="289">
                  <c:v>249900</c:v>
                </c:pt>
                <c:pt idx="290">
                  <c:v>975000</c:v>
                </c:pt>
                <c:pt idx="291">
                  <c:v>449000</c:v>
                </c:pt>
                <c:pt idx="292">
                  <c:v>419000</c:v>
                </c:pt>
                <c:pt idx="293">
                  <c:v>529000</c:v>
                </c:pt>
                <c:pt idx="294">
                  <c:v>925000</c:v>
                </c:pt>
                <c:pt idx="295">
                  <c:v>204900</c:v>
                </c:pt>
                <c:pt idx="296">
                  <c:v>1249900</c:v>
                </c:pt>
                <c:pt idx="297">
                  <c:v>1725000</c:v>
                </c:pt>
                <c:pt idx="298">
                  <c:v>519900</c:v>
                </c:pt>
                <c:pt idx="299">
                  <c:v>579900</c:v>
                </c:pt>
                <c:pt idx="300">
                  <c:v>800000</c:v>
                </c:pt>
                <c:pt idx="301">
                  <c:v>749900</c:v>
                </c:pt>
                <c:pt idx="302">
                  <c:v>849000</c:v>
                </c:pt>
                <c:pt idx="303">
                  <c:v>594900</c:v>
                </c:pt>
                <c:pt idx="304">
                  <c:v>275000</c:v>
                </c:pt>
                <c:pt idx="305">
                  <c:v>249900</c:v>
                </c:pt>
                <c:pt idx="306">
                  <c:v>1295000</c:v>
                </c:pt>
                <c:pt idx="307">
                  <c:v>1195000</c:v>
                </c:pt>
                <c:pt idx="308">
                  <c:v>1149000</c:v>
                </c:pt>
                <c:pt idx="309">
                  <c:v>549900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6E-49E0-9474-C6CE098C7CD6}"/>
            </c:ext>
          </c:extLst>
        </c:ser>
        <c:ser>
          <c:idx val="1"/>
          <c:order val="1"/>
          <c:tx>
            <c:v>Predicted LIST PRICE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6311455012760083"/>
                  <c:y val="-0.23039447655249989"/>
                </c:manualLayout>
              </c:layout>
              <c:numFmt formatCode="General" sourceLinked="0"/>
            </c:trendlineLbl>
          </c:trendline>
          <c:xVal>
            <c:numRef>
              <c:f>Log!$C$2:$C$311</c:f>
              <c:numCache>
                <c:formatCode>General</c:formatCode>
                <c:ptCount val="310"/>
                <c:pt idx="0">
                  <c:v>1655</c:v>
                </c:pt>
                <c:pt idx="1">
                  <c:v>2614</c:v>
                </c:pt>
                <c:pt idx="2">
                  <c:v>2614</c:v>
                </c:pt>
                <c:pt idx="3">
                  <c:v>3006</c:v>
                </c:pt>
                <c:pt idx="4">
                  <c:v>3049</c:v>
                </c:pt>
                <c:pt idx="5">
                  <c:v>3093</c:v>
                </c:pt>
                <c:pt idx="6">
                  <c:v>3136</c:v>
                </c:pt>
                <c:pt idx="7">
                  <c:v>3136</c:v>
                </c:pt>
                <c:pt idx="8">
                  <c:v>3311</c:v>
                </c:pt>
                <c:pt idx="9">
                  <c:v>3354</c:v>
                </c:pt>
                <c:pt idx="10">
                  <c:v>3485</c:v>
                </c:pt>
                <c:pt idx="11">
                  <c:v>3615</c:v>
                </c:pt>
                <c:pt idx="12">
                  <c:v>3920</c:v>
                </c:pt>
                <c:pt idx="13">
                  <c:v>4008</c:v>
                </c:pt>
                <c:pt idx="14">
                  <c:v>4095</c:v>
                </c:pt>
                <c:pt idx="15">
                  <c:v>4835</c:v>
                </c:pt>
                <c:pt idx="16">
                  <c:v>4835</c:v>
                </c:pt>
                <c:pt idx="17">
                  <c:v>4879</c:v>
                </c:pt>
                <c:pt idx="18">
                  <c:v>4966</c:v>
                </c:pt>
                <c:pt idx="19">
                  <c:v>5009</c:v>
                </c:pt>
                <c:pt idx="20">
                  <c:v>5009</c:v>
                </c:pt>
                <c:pt idx="21">
                  <c:v>5009</c:v>
                </c:pt>
                <c:pt idx="22">
                  <c:v>5053</c:v>
                </c:pt>
                <c:pt idx="23">
                  <c:v>5184</c:v>
                </c:pt>
                <c:pt idx="24">
                  <c:v>5227</c:v>
                </c:pt>
                <c:pt idx="25">
                  <c:v>5271</c:v>
                </c:pt>
                <c:pt idx="26">
                  <c:v>5271</c:v>
                </c:pt>
                <c:pt idx="27">
                  <c:v>5314</c:v>
                </c:pt>
                <c:pt idx="28">
                  <c:v>5401</c:v>
                </c:pt>
                <c:pt idx="29">
                  <c:v>5401</c:v>
                </c:pt>
                <c:pt idx="30">
                  <c:v>5445</c:v>
                </c:pt>
                <c:pt idx="31">
                  <c:v>5445</c:v>
                </c:pt>
                <c:pt idx="32">
                  <c:v>5663</c:v>
                </c:pt>
                <c:pt idx="33">
                  <c:v>5663</c:v>
                </c:pt>
                <c:pt idx="34">
                  <c:v>5837</c:v>
                </c:pt>
                <c:pt idx="35">
                  <c:v>5924</c:v>
                </c:pt>
                <c:pt idx="36">
                  <c:v>6011</c:v>
                </c:pt>
                <c:pt idx="37">
                  <c:v>6011</c:v>
                </c:pt>
                <c:pt idx="38">
                  <c:v>6011</c:v>
                </c:pt>
                <c:pt idx="39">
                  <c:v>6011</c:v>
                </c:pt>
                <c:pt idx="40">
                  <c:v>6098</c:v>
                </c:pt>
                <c:pt idx="41">
                  <c:v>6098</c:v>
                </c:pt>
                <c:pt idx="42">
                  <c:v>6142</c:v>
                </c:pt>
                <c:pt idx="43">
                  <c:v>6403</c:v>
                </c:pt>
                <c:pt idx="44">
                  <c:v>6534</c:v>
                </c:pt>
                <c:pt idx="45">
                  <c:v>6534</c:v>
                </c:pt>
                <c:pt idx="46">
                  <c:v>6534</c:v>
                </c:pt>
                <c:pt idx="47">
                  <c:v>6534</c:v>
                </c:pt>
                <c:pt idx="48">
                  <c:v>6578</c:v>
                </c:pt>
                <c:pt idx="49">
                  <c:v>6578</c:v>
                </c:pt>
                <c:pt idx="50">
                  <c:v>6621</c:v>
                </c:pt>
                <c:pt idx="51">
                  <c:v>6621</c:v>
                </c:pt>
                <c:pt idx="52">
                  <c:v>6621</c:v>
                </c:pt>
                <c:pt idx="53">
                  <c:v>6752</c:v>
                </c:pt>
                <c:pt idx="54">
                  <c:v>6752</c:v>
                </c:pt>
                <c:pt idx="55">
                  <c:v>6752</c:v>
                </c:pt>
                <c:pt idx="56">
                  <c:v>6752</c:v>
                </c:pt>
                <c:pt idx="57">
                  <c:v>6752</c:v>
                </c:pt>
                <c:pt idx="58">
                  <c:v>6882</c:v>
                </c:pt>
                <c:pt idx="59">
                  <c:v>6882</c:v>
                </c:pt>
                <c:pt idx="60">
                  <c:v>6970</c:v>
                </c:pt>
                <c:pt idx="61">
                  <c:v>6970</c:v>
                </c:pt>
                <c:pt idx="62">
                  <c:v>6970</c:v>
                </c:pt>
                <c:pt idx="63">
                  <c:v>6970</c:v>
                </c:pt>
                <c:pt idx="64">
                  <c:v>7100</c:v>
                </c:pt>
                <c:pt idx="65">
                  <c:v>7144</c:v>
                </c:pt>
                <c:pt idx="66">
                  <c:v>7187</c:v>
                </c:pt>
                <c:pt idx="67">
                  <c:v>7187</c:v>
                </c:pt>
                <c:pt idx="68">
                  <c:v>7231</c:v>
                </c:pt>
                <c:pt idx="69">
                  <c:v>7318</c:v>
                </c:pt>
                <c:pt idx="70">
                  <c:v>7362</c:v>
                </c:pt>
                <c:pt idx="71">
                  <c:v>7405</c:v>
                </c:pt>
                <c:pt idx="72">
                  <c:v>7405</c:v>
                </c:pt>
                <c:pt idx="73">
                  <c:v>7405</c:v>
                </c:pt>
                <c:pt idx="74">
                  <c:v>7405</c:v>
                </c:pt>
                <c:pt idx="75">
                  <c:v>7405</c:v>
                </c:pt>
                <c:pt idx="76">
                  <c:v>7492</c:v>
                </c:pt>
                <c:pt idx="77">
                  <c:v>7492</c:v>
                </c:pt>
                <c:pt idx="78">
                  <c:v>7492</c:v>
                </c:pt>
                <c:pt idx="79">
                  <c:v>7492</c:v>
                </c:pt>
                <c:pt idx="80">
                  <c:v>7492</c:v>
                </c:pt>
                <c:pt idx="81">
                  <c:v>7623</c:v>
                </c:pt>
                <c:pt idx="82">
                  <c:v>7710</c:v>
                </c:pt>
                <c:pt idx="83">
                  <c:v>7841</c:v>
                </c:pt>
                <c:pt idx="84">
                  <c:v>7841</c:v>
                </c:pt>
                <c:pt idx="85">
                  <c:v>7841</c:v>
                </c:pt>
                <c:pt idx="86">
                  <c:v>7841</c:v>
                </c:pt>
                <c:pt idx="87">
                  <c:v>8059</c:v>
                </c:pt>
                <c:pt idx="88">
                  <c:v>8102</c:v>
                </c:pt>
                <c:pt idx="89">
                  <c:v>8146</c:v>
                </c:pt>
                <c:pt idx="90">
                  <c:v>8233</c:v>
                </c:pt>
                <c:pt idx="91">
                  <c:v>8276</c:v>
                </c:pt>
                <c:pt idx="92">
                  <c:v>8276</c:v>
                </c:pt>
                <c:pt idx="93">
                  <c:v>8494</c:v>
                </c:pt>
                <c:pt idx="94">
                  <c:v>8712</c:v>
                </c:pt>
                <c:pt idx="95">
                  <c:v>8843</c:v>
                </c:pt>
                <c:pt idx="96">
                  <c:v>8843</c:v>
                </c:pt>
                <c:pt idx="97">
                  <c:v>8843</c:v>
                </c:pt>
                <c:pt idx="98">
                  <c:v>9017</c:v>
                </c:pt>
                <c:pt idx="99">
                  <c:v>9148</c:v>
                </c:pt>
                <c:pt idx="100">
                  <c:v>9148</c:v>
                </c:pt>
                <c:pt idx="101">
                  <c:v>9148</c:v>
                </c:pt>
                <c:pt idx="102">
                  <c:v>9148</c:v>
                </c:pt>
                <c:pt idx="103">
                  <c:v>9148</c:v>
                </c:pt>
                <c:pt idx="104">
                  <c:v>9148</c:v>
                </c:pt>
                <c:pt idx="105">
                  <c:v>9148</c:v>
                </c:pt>
                <c:pt idx="106">
                  <c:v>9191</c:v>
                </c:pt>
                <c:pt idx="107">
                  <c:v>9365</c:v>
                </c:pt>
                <c:pt idx="108">
                  <c:v>9583</c:v>
                </c:pt>
                <c:pt idx="109">
                  <c:v>9583</c:v>
                </c:pt>
                <c:pt idx="110">
                  <c:v>9627</c:v>
                </c:pt>
                <c:pt idx="111">
                  <c:v>9670</c:v>
                </c:pt>
                <c:pt idx="112">
                  <c:v>9714</c:v>
                </c:pt>
                <c:pt idx="113">
                  <c:v>9714</c:v>
                </c:pt>
                <c:pt idx="114">
                  <c:v>9757</c:v>
                </c:pt>
                <c:pt idx="115">
                  <c:v>10019</c:v>
                </c:pt>
                <c:pt idx="116">
                  <c:v>10019</c:v>
                </c:pt>
                <c:pt idx="117">
                  <c:v>10019</c:v>
                </c:pt>
                <c:pt idx="118">
                  <c:v>10019</c:v>
                </c:pt>
                <c:pt idx="119">
                  <c:v>10019</c:v>
                </c:pt>
                <c:pt idx="120">
                  <c:v>10019</c:v>
                </c:pt>
                <c:pt idx="121">
                  <c:v>10019</c:v>
                </c:pt>
                <c:pt idx="122">
                  <c:v>10019</c:v>
                </c:pt>
                <c:pt idx="123">
                  <c:v>10149</c:v>
                </c:pt>
                <c:pt idx="124">
                  <c:v>10411</c:v>
                </c:pt>
                <c:pt idx="125">
                  <c:v>10454</c:v>
                </c:pt>
                <c:pt idx="126">
                  <c:v>10454</c:v>
                </c:pt>
                <c:pt idx="127">
                  <c:v>10454</c:v>
                </c:pt>
                <c:pt idx="128">
                  <c:v>10542</c:v>
                </c:pt>
                <c:pt idx="129">
                  <c:v>10629</c:v>
                </c:pt>
                <c:pt idx="130">
                  <c:v>10629</c:v>
                </c:pt>
                <c:pt idx="131">
                  <c:v>10716</c:v>
                </c:pt>
                <c:pt idx="132">
                  <c:v>10759</c:v>
                </c:pt>
                <c:pt idx="133">
                  <c:v>10803</c:v>
                </c:pt>
                <c:pt idx="134">
                  <c:v>10890</c:v>
                </c:pt>
                <c:pt idx="135">
                  <c:v>10890</c:v>
                </c:pt>
                <c:pt idx="136">
                  <c:v>10890</c:v>
                </c:pt>
                <c:pt idx="137">
                  <c:v>10890</c:v>
                </c:pt>
                <c:pt idx="138">
                  <c:v>10890</c:v>
                </c:pt>
                <c:pt idx="139">
                  <c:v>11195</c:v>
                </c:pt>
                <c:pt idx="140">
                  <c:v>11238</c:v>
                </c:pt>
                <c:pt idx="141">
                  <c:v>11238</c:v>
                </c:pt>
                <c:pt idx="142">
                  <c:v>11282</c:v>
                </c:pt>
                <c:pt idx="143">
                  <c:v>11326</c:v>
                </c:pt>
                <c:pt idx="144">
                  <c:v>11326</c:v>
                </c:pt>
                <c:pt idx="145">
                  <c:v>11326</c:v>
                </c:pt>
                <c:pt idx="146">
                  <c:v>11413</c:v>
                </c:pt>
                <c:pt idx="147">
                  <c:v>11413</c:v>
                </c:pt>
                <c:pt idx="148">
                  <c:v>11456</c:v>
                </c:pt>
                <c:pt idx="149">
                  <c:v>11761</c:v>
                </c:pt>
                <c:pt idx="150">
                  <c:v>12110</c:v>
                </c:pt>
                <c:pt idx="151">
                  <c:v>12110</c:v>
                </c:pt>
                <c:pt idx="152">
                  <c:v>12197</c:v>
                </c:pt>
                <c:pt idx="153">
                  <c:v>12197</c:v>
                </c:pt>
                <c:pt idx="154">
                  <c:v>12197</c:v>
                </c:pt>
                <c:pt idx="155">
                  <c:v>12197</c:v>
                </c:pt>
                <c:pt idx="156">
                  <c:v>12415</c:v>
                </c:pt>
                <c:pt idx="157">
                  <c:v>12502</c:v>
                </c:pt>
                <c:pt idx="158">
                  <c:v>12502</c:v>
                </c:pt>
                <c:pt idx="159">
                  <c:v>12545</c:v>
                </c:pt>
                <c:pt idx="160">
                  <c:v>12632</c:v>
                </c:pt>
                <c:pt idx="161">
                  <c:v>12632</c:v>
                </c:pt>
                <c:pt idx="162">
                  <c:v>12632</c:v>
                </c:pt>
                <c:pt idx="163">
                  <c:v>12763</c:v>
                </c:pt>
                <c:pt idx="164">
                  <c:v>12894</c:v>
                </c:pt>
                <c:pt idx="165">
                  <c:v>12981</c:v>
                </c:pt>
                <c:pt idx="166">
                  <c:v>13024</c:v>
                </c:pt>
                <c:pt idx="167">
                  <c:v>13068</c:v>
                </c:pt>
                <c:pt idx="168">
                  <c:v>13068</c:v>
                </c:pt>
                <c:pt idx="169">
                  <c:v>13112</c:v>
                </c:pt>
                <c:pt idx="170">
                  <c:v>13112</c:v>
                </c:pt>
                <c:pt idx="171">
                  <c:v>13155</c:v>
                </c:pt>
                <c:pt idx="172">
                  <c:v>13199</c:v>
                </c:pt>
                <c:pt idx="173">
                  <c:v>13329</c:v>
                </c:pt>
                <c:pt idx="174">
                  <c:v>13504</c:v>
                </c:pt>
                <c:pt idx="175">
                  <c:v>13504</c:v>
                </c:pt>
                <c:pt idx="176">
                  <c:v>13504</c:v>
                </c:pt>
                <c:pt idx="177">
                  <c:v>13504</c:v>
                </c:pt>
                <c:pt idx="178">
                  <c:v>13547</c:v>
                </c:pt>
                <c:pt idx="179">
                  <c:v>13678</c:v>
                </c:pt>
                <c:pt idx="180">
                  <c:v>13939</c:v>
                </c:pt>
                <c:pt idx="181">
                  <c:v>13939</c:v>
                </c:pt>
                <c:pt idx="182">
                  <c:v>13939</c:v>
                </c:pt>
                <c:pt idx="183">
                  <c:v>13939</c:v>
                </c:pt>
                <c:pt idx="184">
                  <c:v>13983</c:v>
                </c:pt>
                <c:pt idx="185">
                  <c:v>14375</c:v>
                </c:pt>
                <c:pt idx="186">
                  <c:v>14375</c:v>
                </c:pt>
                <c:pt idx="187">
                  <c:v>14375</c:v>
                </c:pt>
                <c:pt idx="188">
                  <c:v>14375</c:v>
                </c:pt>
                <c:pt idx="189">
                  <c:v>14375</c:v>
                </c:pt>
                <c:pt idx="190">
                  <c:v>14375</c:v>
                </c:pt>
                <c:pt idx="191">
                  <c:v>14462</c:v>
                </c:pt>
                <c:pt idx="192">
                  <c:v>14593</c:v>
                </c:pt>
                <c:pt idx="193">
                  <c:v>14810</c:v>
                </c:pt>
                <c:pt idx="194">
                  <c:v>14810</c:v>
                </c:pt>
                <c:pt idx="195">
                  <c:v>14985</c:v>
                </c:pt>
                <c:pt idx="196">
                  <c:v>15028</c:v>
                </c:pt>
                <c:pt idx="197">
                  <c:v>15246</c:v>
                </c:pt>
                <c:pt idx="198">
                  <c:v>15246</c:v>
                </c:pt>
                <c:pt idx="199">
                  <c:v>15246</c:v>
                </c:pt>
                <c:pt idx="200">
                  <c:v>15507</c:v>
                </c:pt>
                <c:pt idx="201">
                  <c:v>15682</c:v>
                </c:pt>
                <c:pt idx="202">
                  <c:v>15682</c:v>
                </c:pt>
                <c:pt idx="203">
                  <c:v>15682</c:v>
                </c:pt>
                <c:pt idx="204">
                  <c:v>15682</c:v>
                </c:pt>
                <c:pt idx="205">
                  <c:v>15682</c:v>
                </c:pt>
                <c:pt idx="206">
                  <c:v>15725</c:v>
                </c:pt>
                <c:pt idx="207">
                  <c:v>15987</c:v>
                </c:pt>
                <c:pt idx="208">
                  <c:v>16074</c:v>
                </c:pt>
                <c:pt idx="209">
                  <c:v>16117</c:v>
                </c:pt>
                <c:pt idx="210">
                  <c:v>16117</c:v>
                </c:pt>
                <c:pt idx="211">
                  <c:v>16117</c:v>
                </c:pt>
                <c:pt idx="212">
                  <c:v>16117</c:v>
                </c:pt>
                <c:pt idx="213">
                  <c:v>16335</c:v>
                </c:pt>
                <c:pt idx="214">
                  <c:v>16553</c:v>
                </c:pt>
                <c:pt idx="215">
                  <c:v>16553</c:v>
                </c:pt>
                <c:pt idx="216">
                  <c:v>16553</c:v>
                </c:pt>
                <c:pt idx="217">
                  <c:v>16553</c:v>
                </c:pt>
                <c:pt idx="218">
                  <c:v>16553</c:v>
                </c:pt>
                <c:pt idx="219">
                  <c:v>16683</c:v>
                </c:pt>
                <c:pt idx="220">
                  <c:v>16814</c:v>
                </c:pt>
                <c:pt idx="221">
                  <c:v>16814</c:v>
                </c:pt>
                <c:pt idx="222">
                  <c:v>16858</c:v>
                </c:pt>
                <c:pt idx="223">
                  <c:v>16988</c:v>
                </c:pt>
                <c:pt idx="224">
                  <c:v>16988</c:v>
                </c:pt>
                <c:pt idx="225">
                  <c:v>16988</c:v>
                </c:pt>
                <c:pt idx="226">
                  <c:v>17032</c:v>
                </c:pt>
                <c:pt idx="227">
                  <c:v>17250</c:v>
                </c:pt>
                <c:pt idx="228">
                  <c:v>17380</c:v>
                </c:pt>
                <c:pt idx="229">
                  <c:v>17424</c:v>
                </c:pt>
                <c:pt idx="230">
                  <c:v>17424</c:v>
                </c:pt>
                <c:pt idx="231">
                  <c:v>17424</c:v>
                </c:pt>
                <c:pt idx="232">
                  <c:v>17424</c:v>
                </c:pt>
                <c:pt idx="233">
                  <c:v>17860</c:v>
                </c:pt>
                <c:pt idx="234">
                  <c:v>17860</c:v>
                </c:pt>
                <c:pt idx="235">
                  <c:v>17903</c:v>
                </c:pt>
                <c:pt idx="236">
                  <c:v>18295</c:v>
                </c:pt>
                <c:pt idx="237">
                  <c:v>18295</c:v>
                </c:pt>
                <c:pt idx="238">
                  <c:v>18295</c:v>
                </c:pt>
                <c:pt idx="239">
                  <c:v>18731</c:v>
                </c:pt>
                <c:pt idx="240">
                  <c:v>19166</c:v>
                </c:pt>
                <c:pt idx="241">
                  <c:v>19166</c:v>
                </c:pt>
                <c:pt idx="242">
                  <c:v>19166</c:v>
                </c:pt>
                <c:pt idx="243">
                  <c:v>19602</c:v>
                </c:pt>
                <c:pt idx="244">
                  <c:v>19602</c:v>
                </c:pt>
                <c:pt idx="245">
                  <c:v>19602</c:v>
                </c:pt>
                <c:pt idx="246">
                  <c:v>19602</c:v>
                </c:pt>
                <c:pt idx="247">
                  <c:v>19863</c:v>
                </c:pt>
                <c:pt idx="248">
                  <c:v>19994</c:v>
                </c:pt>
                <c:pt idx="249">
                  <c:v>20038</c:v>
                </c:pt>
                <c:pt idx="250">
                  <c:v>20038</c:v>
                </c:pt>
                <c:pt idx="251">
                  <c:v>20822</c:v>
                </c:pt>
                <c:pt idx="252">
                  <c:v>21127</c:v>
                </c:pt>
                <c:pt idx="253">
                  <c:v>21301</c:v>
                </c:pt>
                <c:pt idx="254">
                  <c:v>21344</c:v>
                </c:pt>
                <c:pt idx="255">
                  <c:v>21344</c:v>
                </c:pt>
                <c:pt idx="256">
                  <c:v>21519</c:v>
                </c:pt>
                <c:pt idx="257">
                  <c:v>21519</c:v>
                </c:pt>
                <c:pt idx="258">
                  <c:v>21519</c:v>
                </c:pt>
                <c:pt idx="259">
                  <c:v>21519</c:v>
                </c:pt>
                <c:pt idx="260">
                  <c:v>21519</c:v>
                </c:pt>
                <c:pt idx="261">
                  <c:v>21519</c:v>
                </c:pt>
                <c:pt idx="262">
                  <c:v>21780</c:v>
                </c:pt>
                <c:pt idx="263">
                  <c:v>21824</c:v>
                </c:pt>
                <c:pt idx="264">
                  <c:v>22216</c:v>
                </c:pt>
                <c:pt idx="265">
                  <c:v>22216</c:v>
                </c:pt>
                <c:pt idx="266">
                  <c:v>22651</c:v>
                </c:pt>
                <c:pt idx="267">
                  <c:v>22695</c:v>
                </c:pt>
                <c:pt idx="268">
                  <c:v>23522</c:v>
                </c:pt>
                <c:pt idx="269">
                  <c:v>24481</c:v>
                </c:pt>
                <c:pt idx="270">
                  <c:v>24786</c:v>
                </c:pt>
                <c:pt idx="271">
                  <c:v>24829</c:v>
                </c:pt>
                <c:pt idx="272">
                  <c:v>24873</c:v>
                </c:pt>
                <c:pt idx="273">
                  <c:v>26136</c:v>
                </c:pt>
                <c:pt idx="274">
                  <c:v>26572</c:v>
                </c:pt>
                <c:pt idx="275">
                  <c:v>27007</c:v>
                </c:pt>
                <c:pt idx="276">
                  <c:v>27007</c:v>
                </c:pt>
                <c:pt idx="277">
                  <c:v>27878</c:v>
                </c:pt>
                <c:pt idx="278">
                  <c:v>28750</c:v>
                </c:pt>
                <c:pt idx="279">
                  <c:v>28750</c:v>
                </c:pt>
                <c:pt idx="280">
                  <c:v>29185</c:v>
                </c:pt>
                <c:pt idx="281">
                  <c:v>31102</c:v>
                </c:pt>
                <c:pt idx="282">
                  <c:v>31712</c:v>
                </c:pt>
                <c:pt idx="283">
                  <c:v>33236</c:v>
                </c:pt>
                <c:pt idx="284">
                  <c:v>34412</c:v>
                </c:pt>
                <c:pt idx="285">
                  <c:v>34412</c:v>
                </c:pt>
                <c:pt idx="286">
                  <c:v>35719</c:v>
                </c:pt>
                <c:pt idx="287">
                  <c:v>37462</c:v>
                </c:pt>
                <c:pt idx="288">
                  <c:v>40075</c:v>
                </c:pt>
                <c:pt idx="289">
                  <c:v>41992</c:v>
                </c:pt>
                <c:pt idx="290">
                  <c:v>43560</c:v>
                </c:pt>
                <c:pt idx="291">
                  <c:v>43691</c:v>
                </c:pt>
                <c:pt idx="292">
                  <c:v>44867</c:v>
                </c:pt>
                <c:pt idx="293">
                  <c:v>45302</c:v>
                </c:pt>
                <c:pt idx="294">
                  <c:v>46609</c:v>
                </c:pt>
                <c:pt idx="295">
                  <c:v>48787</c:v>
                </c:pt>
                <c:pt idx="296">
                  <c:v>49658</c:v>
                </c:pt>
                <c:pt idx="297">
                  <c:v>52272</c:v>
                </c:pt>
                <c:pt idx="298">
                  <c:v>60113</c:v>
                </c:pt>
                <c:pt idx="299">
                  <c:v>66560</c:v>
                </c:pt>
                <c:pt idx="300">
                  <c:v>66647</c:v>
                </c:pt>
                <c:pt idx="301">
                  <c:v>73181</c:v>
                </c:pt>
                <c:pt idx="302">
                  <c:v>75794</c:v>
                </c:pt>
                <c:pt idx="303">
                  <c:v>88122</c:v>
                </c:pt>
                <c:pt idx="304">
                  <c:v>117612</c:v>
                </c:pt>
                <c:pt idx="305">
                  <c:v>130724</c:v>
                </c:pt>
                <c:pt idx="306">
                  <c:v>148104</c:v>
                </c:pt>
                <c:pt idx="307">
                  <c:v>152024</c:v>
                </c:pt>
                <c:pt idx="308">
                  <c:v>230868</c:v>
                </c:pt>
                <c:pt idx="309">
                  <c:v>295772</c:v>
                </c:pt>
              </c:numCache>
            </c:numRef>
          </c:xVal>
          <c:yVal>
            <c:numRef>
              <c:f>Log!$I$29:$I$338</c:f>
              <c:numCache>
                <c:formatCode>General</c:formatCode>
                <c:ptCount val="310"/>
                <c:pt idx="0">
                  <c:v>296129.0880023085</c:v>
                </c:pt>
                <c:pt idx="1">
                  <c:v>211421.00163703525</c:v>
                </c:pt>
                <c:pt idx="2">
                  <c:v>272705.73120276997</c:v>
                </c:pt>
                <c:pt idx="3">
                  <c:v>45546.691030574366</c:v>
                </c:pt>
                <c:pt idx="4">
                  <c:v>156827.21840400016</c:v>
                </c:pt>
                <c:pt idx="5">
                  <c:v>177296.6295678977</c:v>
                </c:pt>
                <c:pt idx="6">
                  <c:v>133363.502158057</c:v>
                </c:pt>
                <c:pt idx="7">
                  <c:v>277534.26368343271</c:v>
                </c:pt>
                <c:pt idx="8">
                  <c:v>67898.928567188806</c:v>
                </c:pt>
                <c:pt idx="9">
                  <c:v>60001.116771761059</c:v>
                </c:pt>
                <c:pt idx="10">
                  <c:v>271315.09737100115</c:v>
                </c:pt>
                <c:pt idx="11">
                  <c:v>126852.6871381044</c:v>
                </c:pt>
                <c:pt idx="12">
                  <c:v>264801.57364289754</c:v>
                </c:pt>
                <c:pt idx="13">
                  <c:v>179866.05945698053</c:v>
                </c:pt>
                <c:pt idx="14">
                  <c:v>220697.92769958713</c:v>
                </c:pt>
                <c:pt idx="15">
                  <c:v>35211.860008956763</c:v>
                </c:pt>
                <c:pt idx="16">
                  <c:v>80887.948451603763</c:v>
                </c:pt>
                <c:pt idx="17">
                  <c:v>62914.759326708576</c:v>
                </c:pt>
                <c:pt idx="18">
                  <c:v>107167.18956059036</c:v>
                </c:pt>
                <c:pt idx="19">
                  <c:v>93016.280888942652</c:v>
                </c:pt>
                <c:pt idx="20">
                  <c:v>108648.80634293381</c:v>
                </c:pt>
                <c:pt idx="21">
                  <c:v>109365.98454191815</c:v>
                </c:pt>
                <c:pt idx="22">
                  <c:v>150842.80239072864</c:v>
                </c:pt>
                <c:pt idx="23">
                  <c:v>220499.6951164213</c:v>
                </c:pt>
                <c:pt idx="24">
                  <c:v>248041.34913614055</c:v>
                </c:pt>
                <c:pt idx="25">
                  <c:v>59379.552923369527</c:v>
                </c:pt>
                <c:pt idx="26">
                  <c:v>93036.151248475959</c:v>
                </c:pt>
                <c:pt idx="27">
                  <c:v>74232.39148027169</c:v>
                </c:pt>
                <c:pt idx="28">
                  <c:v>145542.06091531151</c:v>
                </c:pt>
                <c:pt idx="29">
                  <c:v>104696.65691635296</c:v>
                </c:pt>
                <c:pt idx="30">
                  <c:v>74328.261878735124</c:v>
                </c:pt>
                <c:pt idx="31">
                  <c:v>151708.19637511155</c:v>
                </c:pt>
                <c:pt idx="32">
                  <c:v>86634.350683963188</c:v>
                </c:pt>
                <c:pt idx="33">
                  <c:v>206861.82727117723</c:v>
                </c:pt>
                <c:pt idx="34">
                  <c:v>185769.56860729869</c:v>
                </c:pt>
                <c:pt idx="35">
                  <c:v>193260.773412332</c:v>
                </c:pt>
                <c:pt idx="36">
                  <c:v>90959.021491031599</c:v>
                </c:pt>
                <c:pt idx="37">
                  <c:v>183230.814839164</c:v>
                </c:pt>
                <c:pt idx="38">
                  <c:v>77907.189855948469</c:v>
                </c:pt>
                <c:pt idx="39">
                  <c:v>159716.53148308679</c:v>
                </c:pt>
                <c:pt idx="40">
                  <c:v>74631.445871667791</c:v>
                </c:pt>
                <c:pt idx="41">
                  <c:v>205607.36882921704</c:v>
                </c:pt>
                <c:pt idx="42">
                  <c:v>92140.413645524153</c:v>
                </c:pt>
                <c:pt idx="43">
                  <c:v>87141.447045309673</c:v>
                </c:pt>
                <c:pt idx="44">
                  <c:v>60434.468942728039</c:v>
                </c:pt>
                <c:pt idx="45">
                  <c:v>138015.88973397799</c:v>
                </c:pt>
                <c:pt idx="46">
                  <c:v>141951.00439387155</c:v>
                </c:pt>
                <c:pt idx="47">
                  <c:v>180673.02142297811</c:v>
                </c:pt>
                <c:pt idx="48">
                  <c:v>123677.89897294583</c:v>
                </c:pt>
                <c:pt idx="49">
                  <c:v>149462.90062614641</c:v>
                </c:pt>
                <c:pt idx="50">
                  <c:v>60593.074786860991</c:v>
                </c:pt>
                <c:pt idx="51">
                  <c:v>75040.109776531448</c:v>
                </c:pt>
                <c:pt idx="52">
                  <c:v>185358.53849483375</c:v>
                </c:pt>
                <c:pt idx="53">
                  <c:v>70054.380569465837</c:v>
                </c:pt>
                <c:pt idx="54">
                  <c:v>136415.68178017726</c:v>
                </c:pt>
                <c:pt idx="55">
                  <c:v>140619.13728734857</c:v>
                </c:pt>
                <c:pt idx="56">
                  <c:v>143921.27119781837</c:v>
                </c:pt>
                <c:pt idx="57">
                  <c:v>243992.19440243693</c:v>
                </c:pt>
                <c:pt idx="58">
                  <c:v>125786.12317155128</c:v>
                </c:pt>
                <c:pt idx="59">
                  <c:v>104232.55436779188</c:v>
                </c:pt>
                <c:pt idx="60">
                  <c:v>104845.59063192393</c:v>
                </c:pt>
                <c:pt idx="61">
                  <c:v>62353.404330442907</c:v>
                </c:pt>
                <c:pt idx="62">
                  <c:v>227241.39878709367</c:v>
                </c:pt>
                <c:pt idx="63">
                  <c:v>327697.527256175</c:v>
                </c:pt>
                <c:pt idx="64">
                  <c:v>160817.79324244338</c:v>
                </c:pt>
                <c:pt idx="65">
                  <c:v>508296.77789340733</c:v>
                </c:pt>
                <c:pt idx="66">
                  <c:v>96899.441700100608</c:v>
                </c:pt>
                <c:pt idx="67">
                  <c:v>249056.93503627129</c:v>
                </c:pt>
                <c:pt idx="68">
                  <c:v>200334.00906983152</c:v>
                </c:pt>
                <c:pt idx="69">
                  <c:v>174953.75927550445</c:v>
                </c:pt>
                <c:pt idx="70">
                  <c:v>104453.58337789452</c:v>
                </c:pt>
                <c:pt idx="71">
                  <c:v>136715.04859499043</c:v>
                </c:pt>
                <c:pt idx="72">
                  <c:v>127127.94623997087</c:v>
                </c:pt>
                <c:pt idx="73">
                  <c:v>352282.56129641039</c:v>
                </c:pt>
                <c:pt idx="74">
                  <c:v>352282.56129641039</c:v>
                </c:pt>
                <c:pt idx="75">
                  <c:v>497199.3702657611</c:v>
                </c:pt>
                <c:pt idx="76">
                  <c:v>75772.523748572421</c:v>
                </c:pt>
                <c:pt idx="77">
                  <c:v>66392.536933122508</c:v>
                </c:pt>
                <c:pt idx="78">
                  <c:v>211534.44866980804</c:v>
                </c:pt>
                <c:pt idx="79">
                  <c:v>218405.74674751703</c:v>
                </c:pt>
                <c:pt idx="80">
                  <c:v>465737.12576828199</c:v>
                </c:pt>
                <c:pt idx="81">
                  <c:v>301566.18601877737</c:v>
                </c:pt>
                <c:pt idx="82">
                  <c:v>64892.388450699196</c:v>
                </c:pt>
                <c:pt idx="83">
                  <c:v>382785.2950221044</c:v>
                </c:pt>
                <c:pt idx="84">
                  <c:v>382785.2950221044</c:v>
                </c:pt>
                <c:pt idx="85">
                  <c:v>338358.42893909739</c:v>
                </c:pt>
                <c:pt idx="86">
                  <c:v>459396.25214827416</c:v>
                </c:pt>
                <c:pt idx="87">
                  <c:v>158808.14840129673</c:v>
                </c:pt>
                <c:pt idx="88">
                  <c:v>132902.69770939465</c:v>
                </c:pt>
                <c:pt idx="89">
                  <c:v>288693.45484333904</c:v>
                </c:pt>
                <c:pt idx="90">
                  <c:v>235157.64222514216</c:v>
                </c:pt>
                <c:pt idx="91">
                  <c:v>87246.331724848758</c:v>
                </c:pt>
                <c:pt idx="92">
                  <c:v>323175.28259406966</c:v>
                </c:pt>
                <c:pt idx="93">
                  <c:v>294590.17968632007</c:v>
                </c:pt>
                <c:pt idx="94">
                  <c:v>49813.243396237391</c:v>
                </c:pt>
                <c:pt idx="95">
                  <c:v>142637.66699555088</c:v>
                </c:pt>
                <c:pt idx="96">
                  <c:v>187917.85896701121</c:v>
                </c:pt>
                <c:pt idx="97">
                  <c:v>283185.59388047294</c:v>
                </c:pt>
                <c:pt idx="98">
                  <c:v>89420.596720090354</c:v>
                </c:pt>
                <c:pt idx="99">
                  <c:v>130144.68511084824</c:v>
                </c:pt>
                <c:pt idx="100">
                  <c:v>216634.46255380986</c:v>
                </c:pt>
                <c:pt idx="101">
                  <c:v>238410.20227832076</c:v>
                </c:pt>
                <c:pt idx="102">
                  <c:v>283396.42607815872</c:v>
                </c:pt>
                <c:pt idx="103">
                  <c:v>365838.01886202622</c:v>
                </c:pt>
                <c:pt idx="104">
                  <c:v>758037.90350552194</c:v>
                </c:pt>
                <c:pt idx="105">
                  <c:v>758037.90350552194</c:v>
                </c:pt>
                <c:pt idx="106">
                  <c:v>172980.10507986916</c:v>
                </c:pt>
                <c:pt idx="107">
                  <c:v>371384.26353479415</c:v>
                </c:pt>
                <c:pt idx="108">
                  <c:v>198795.00796088378</c:v>
                </c:pt>
                <c:pt idx="109">
                  <c:v>330557.09461611038</c:v>
                </c:pt>
                <c:pt idx="110">
                  <c:v>157490.75297343236</c:v>
                </c:pt>
                <c:pt idx="111">
                  <c:v>88482.341304502959</c:v>
                </c:pt>
                <c:pt idx="112">
                  <c:v>117251.10593848255</c:v>
                </c:pt>
                <c:pt idx="113">
                  <c:v>173928.16262339076</c:v>
                </c:pt>
                <c:pt idx="114">
                  <c:v>197932.84866425308</c:v>
                </c:pt>
                <c:pt idx="115">
                  <c:v>233012.43746415083</c:v>
                </c:pt>
                <c:pt idx="116">
                  <c:v>207583.34983798556</c:v>
                </c:pt>
                <c:pt idx="117">
                  <c:v>377012.46778762544</c:v>
                </c:pt>
                <c:pt idx="118">
                  <c:v>422402.16565327864</c:v>
                </c:pt>
                <c:pt idx="119">
                  <c:v>507527.10110332363</c:v>
                </c:pt>
                <c:pt idx="120">
                  <c:v>496657.85634792765</c:v>
                </c:pt>
                <c:pt idx="121">
                  <c:v>573225.47558607894</c:v>
                </c:pt>
                <c:pt idx="122">
                  <c:v>686953.48690604651</c:v>
                </c:pt>
                <c:pt idx="123">
                  <c:v>411890.93531738268</c:v>
                </c:pt>
                <c:pt idx="124">
                  <c:v>421150.1207922179</c:v>
                </c:pt>
                <c:pt idx="125">
                  <c:v>471724.69339857448</c:v>
                </c:pt>
                <c:pt idx="126">
                  <c:v>565507.38921820244</c:v>
                </c:pt>
                <c:pt idx="127">
                  <c:v>748283.56547360134</c:v>
                </c:pt>
                <c:pt idx="128">
                  <c:v>60653.693287862632</c:v>
                </c:pt>
                <c:pt idx="129">
                  <c:v>115400.03716827043</c:v>
                </c:pt>
                <c:pt idx="130">
                  <c:v>300478.3108580439</c:v>
                </c:pt>
                <c:pt idx="131">
                  <c:v>325816.84120493248</c:v>
                </c:pt>
                <c:pt idx="132">
                  <c:v>323517.34663141624</c:v>
                </c:pt>
                <c:pt idx="133">
                  <c:v>635938.83455139026</c:v>
                </c:pt>
                <c:pt idx="134">
                  <c:v>75875.41264123033</c:v>
                </c:pt>
                <c:pt idx="135">
                  <c:v>339923.30016488075</c:v>
                </c:pt>
                <c:pt idx="136">
                  <c:v>348148.46084589657</c:v>
                </c:pt>
                <c:pt idx="137">
                  <c:v>365609.87181692437</c:v>
                </c:pt>
                <c:pt idx="138">
                  <c:v>671019.6415979492</c:v>
                </c:pt>
                <c:pt idx="139">
                  <c:v>308443.59295623749</c:v>
                </c:pt>
                <c:pt idx="140">
                  <c:v>316860.70718620205</c:v>
                </c:pt>
                <c:pt idx="141">
                  <c:v>510558.53112616809</c:v>
                </c:pt>
                <c:pt idx="142">
                  <c:v>309323.63889193215</c:v>
                </c:pt>
                <c:pt idx="143">
                  <c:v>132154.16333156195</c:v>
                </c:pt>
                <c:pt idx="144">
                  <c:v>428273.57337524288</c:v>
                </c:pt>
                <c:pt idx="145">
                  <c:v>521691.38993475813</c:v>
                </c:pt>
                <c:pt idx="146">
                  <c:v>63896.163349763257</c:v>
                </c:pt>
                <c:pt idx="147">
                  <c:v>495275.14705944451</c:v>
                </c:pt>
                <c:pt idx="148">
                  <c:v>380014.83497006627</c:v>
                </c:pt>
                <c:pt idx="149">
                  <c:v>402850.20629623218</c:v>
                </c:pt>
                <c:pt idx="150">
                  <c:v>115041.55752918277</c:v>
                </c:pt>
                <c:pt idx="151">
                  <c:v>220316.33464324495</c:v>
                </c:pt>
                <c:pt idx="152">
                  <c:v>257954.46963555776</c:v>
                </c:pt>
                <c:pt idx="153">
                  <c:v>490589.8899012091</c:v>
                </c:pt>
                <c:pt idx="154">
                  <c:v>486987.21565043007</c:v>
                </c:pt>
                <c:pt idx="155">
                  <c:v>538434.26686534693</c:v>
                </c:pt>
                <c:pt idx="156">
                  <c:v>499676.6521332743</c:v>
                </c:pt>
                <c:pt idx="157">
                  <c:v>176629.18699023922</c:v>
                </c:pt>
                <c:pt idx="158">
                  <c:v>392481.64586859365</c:v>
                </c:pt>
                <c:pt idx="159">
                  <c:v>357518.61560938635</c:v>
                </c:pt>
                <c:pt idx="160">
                  <c:v>353851.5559262085</c:v>
                </c:pt>
                <c:pt idx="161">
                  <c:v>368990.08502890827</c:v>
                </c:pt>
                <c:pt idx="162">
                  <c:v>432813.71142901806</c:v>
                </c:pt>
                <c:pt idx="163">
                  <c:v>280723.84903093916</c:v>
                </c:pt>
                <c:pt idx="164">
                  <c:v>256373.38214378656</c:v>
                </c:pt>
                <c:pt idx="165">
                  <c:v>479855.83965414547</c:v>
                </c:pt>
                <c:pt idx="166">
                  <c:v>497535.19342464377</c:v>
                </c:pt>
                <c:pt idx="167">
                  <c:v>364832.6119117022</c:v>
                </c:pt>
                <c:pt idx="168">
                  <c:v>439235.73374169797</c:v>
                </c:pt>
                <c:pt idx="169">
                  <c:v>228275.63187170078</c:v>
                </c:pt>
                <c:pt idx="170">
                  <c:v>354035.9044790655</c:v>
                </c:pt>
                <c:pt idx="171">
                  <c:v>438313.68348032801</c:v>
                </c:pt>
                <c:pt idx="172">
                  <c:v>447119.68416839582</c:v>
                </c:pt>
                <c:pt idx="173">
                  <c:v>82120.282963419537</c:v>
                </c:pt>
                <c:pt idx="174">
                  <c:v>269166.49395572348</c:v>
                </c:pt>
                <c:pt idx="175">
                  <c:v>347581.41610714491</c:v>
                </c:pt>
                <c:pt idx="176">
                  <c:v>413071.04558011011</c:v>
                </c:pt>
                <c:pt idx="177">
                  <c:v>659896.47523915686</c:v>
                </c:pt>
                <c:pt idx="178">
                  <c:v>369215.32437950635</c:v>
                </c:pt>
                <c:pt idx="179">
                  <c:v>347619.33362330741</c:v>
                </c:pt>
                <c:pt idx="180">
                  <c:v>394831.71502785152</c:v>
                </c:pt>
                <c:pt idx="181">
                  <c:v>510484.36172703508</c:v>
                </c:pt>
                <c:pt idx="182">
                  <c:v>521250.85782708623</c:v>
                </c:pt>
                <c:pt idx="183">
                  <c:v>703845.78522522666</c:v>
                </c:pt>
                <c:pt idx="184">
                  <c:v>251140.58575766839</c:v>
                </c:pt>
                <c:pt idx="185">
                  <c:v>349278.3683799929</c:v>
                </c:pt>
                <c:pt idx="186">
                  <c:v>380851.3000612972</c:v>
                </c:pt>
                <c:pt idx="187">
                  <c:v>480382.10907955281</c:v>
                </c:pt>
                <c:pt idx="188">
                  <c:v>673771.75258263026</c:v>
                </c:pt>
                <c:pt idx="189">
                  <c:v>607070.41308184562</c:v>
                </c:pt>
                <c:pt idx="190">
                  <c:v>724687.77410782257</c:v>
                </c:pt>
                <c:pt idx="191">
                  <c:v>502921.91648495384</c:v>
                </c:pt>
                <c:pt idx="192">
                  <c:v>412403.10842300346</c:v>
                </c:pt>
                <c:pt idx="193">
                  <c:v>614935.94179685612</c:v>
                </c:pt>
                <c:pt idx="194">
                  <c:v>697774.69859595364</c:v>
                </c:pt>
                <c:pt idx="195">
                  <c:v>589766.06331528584</c:v>
                </c:pt>
                <c:pt idx="196">
                  <c:v>579858.75490498706</c:v>
                </c:pt>
                <c:pt idx="197">
                  <c:v>356307.35092582298</c:v>
                </c:pt>
                <c:pt idx="198">
                  <c:v>434067.74429969722</c:v>
                </c:pt>
                <c:pt idx="199">
                  <c:v>548547.59218267107</c:v>
                </c:pt>
                <c:pt idx="200">
                  <c:v>235659.05085467125</c:v>
                </c:pt>
                <c:pt idx="201">
                  <c:v>394696.91356062068</c:v>
                </c:pt>
                <c:pt idx="202">
                  <c:v>521887.97379079083</c:v>
                </c:pt>
                <c:pt idx="203">
                  <c:v>476842.87470117008</c:v>
                </c:pt>
                <c:pt idx="204">
                  <c:v>801450.53064045112</c:v>
                </c:pt>
                <c:pt idx="205">
                  <c:v>801450.53064045112</c:v>
                </c:pt>
                <c:pt idx="206">
                  <c:v>1135822.9838673198</c:v>
                </c:pt>
                <c:pt idx="207">
                  <c:v>145138.65489489114</c:v>
                </c:pt>
                <c:pt idx="208">
                  <c:v>387896.74393878534</c:v>
                </c:pt>
                <c:pt idx="209">
                  <c:v>391697.48217294767</c:v>
                </c:pt>
                <c:pt idx="210">
                  <c:v>702485.69398525252</c:v>
                </c:pt>
                <c:pt idx="211">
                  <c:v>749000.00988870603</c:v>
                </c:pt>
                <c:pt idx="212">
                  <c:v>903057.69025705627</c:v>
                </c:pt>
                <c:pt idx="213">
                  <c:v>339047.22470943397</c:v>
                </c:pt>
                <c:pt idx="214">
                  <c:v>155567.93994617427</c:v>
                </c:pt>
                <c:pt idx="215">
                  <c:v>231610.45485887444</c:v>
                </c:pt>
                <c:pt idx="216">
                  <c:v>486947.19641796401</c:v>
                </c:pt>
                <c:pt idx="217">
                  <c:v>487015.15620438533</c:v>
                </c:pt>
                <c:pt idx="218">
                  <c:v>660460.51239319972</c:v>
                </c:pt>
                <c:pt idx="219">
                  <c:v>532525.64466141025</c:v>
                </c:pt>
                <c:pt idx="220">
                  <c:v>321144.54443611042</c:v>
                </c:pt>
                <c:pt idx="221">
                  <c:v>482550.71759230265</c:v>
                </c:pt>
                <c:pt idx="222">
                  <c:v>284223.04546315625</c:v>
                </c:pt>
                <c:pt idx="223">
                  <c:v>181223.46312139183</c:v>
                </c:pt>
                <c:pt idx="224">
                  <c:v>505885.60988966783</c:v>
                </c:pt>
                <c:pt idx="225">
                  <c:v>566049.55888205196</c:v>
                </c:pt>
                <c:pt idx="226">
                  <c:v>278948.4893380627</c:v>
                </c:pt>
                <c:pt idx="227">
                  <c:v>239517.51548476247</c:v>
                </c:pt>
                <c:pt idx="228">
                  <c:v>343646.85957324714</c:v>
                </c:pt>
                <c:pt idx="229">
                  <c:v>175476.04854858349</c:v>
                </c:pt>
                <c:pt idx="230">
                  <c:v>518731.77916018089</c:v>
                </c:pt>
                <c:pt idx="231">
                  <c:v>561442.31920429389</c:v>
                </c:pt>
                <c:pt idx="232">
                  <c:v>663597.79521509516</c:v>
                </c:pt>
                <c:pt idx="233">
                  <c:v>597905.68279625522</c:v>
                </c:pt>
                <c:pt idx="234">
                  <c:v>749015.22099602292</c:v>
                </c:pt>
                <c:pt idx="235">
                  <c:v>250817.52261713508</c:v>
                </c:pt>
                <c:pt idx="236">
                  <c:v>306880.16176929575</c:v>
                </c:pt>
                <c:pt idx="237">
                  <c:v>412036.80692212953</c:v>
                </c:pt>
                <c:pt idx="238">
                  <c:v>719172.45718708518</c:v>
                </c:pt>
                <c:pt idx="239">
                  <c:v>154446.53969452265</c:v>
                </c:pt>
                <c:pt idx="240">
                  <c:v>371355.03551570058</c:v>
                </c:pt>
                <c:pt idx="241">
                  <c:v>397352.01835899701</c:v>
                </c:pt>
                <c:pt idx="242">
                  <c:v>435237.4373975175</c:v>
                </c:pt>
                <c:pt idx="243">
                  <c:v>494262.5081001654</c:v>
                </c:pt>
                <c:pt idx="244">
                  <c:v>604176.05235406873</c:v>
                </c:pt>
                <c:pt idx="245">
                  <c:v>628472.05818542477</c:v>
                </c:pt>
                <c:pt idx="246">
                  <c:v>1056196.3266413328</c:v>
                </c:pt>
                <c:pt idx="247">
                  <c:v>292478.77825978177</c:v>
                </c:pt>
                <c:pt idx="248">
                  <c:v>184567.04324942816</c:v>
                </c:pt>
                <c:pt idx="249">
                  <c:v>286290.03890392097</c:v>
                </c:pt>
                <c:pt idx="250">
                  <c:v>568620.7599135983</c:v>
                </c:pt>
                <c:pt idx="251">
                  <c:v>569900.87570394564</c:v>
                </c:pt>
                <c:pt idx="252">
                  <c:v>377814.13556313526</c:v>
                </c:pt>
                <c:pt idx="253">
                  <c:v>552650.62506700517</c:v>
                </c:pt>
                <c:pt idx="254">
                  <c:v>439982.7179751902</c:v>
                </c:pt>
                <c:pt idx="255">
                  <c:v>826792.05898209824</c:v>
                </c:pt>
                <c:pt idx="256">
                  <c:v>257244.63882653753</c:v>
                </c:pt>
                <c:pt idx="257">
                  <c:v>402056.98440823721</c:v>
                </c:pt>
                <c:pt idx="258">
                  <c:v>529401.73153653438</c:v>
                </c:pt>
                <c:pt idx="259">
                  <c:v>565770.11160434037</c:v>
                </c:pt>
                <c:pt idx="260">
                  <c:v>565770.11160434037</c:v>
                </c:pt>
                <c:pt idx="261">
                  <c:v>596587.11044473667</c:v>
                </c:pt>
                <c:pt idx="262">
                  <c:v>396842.24219994247</c:v>
                </c:pt>
                <c:pt idx="263">
                  <c:v>363356.73376696277</c:v>
                </c:pt>
                <c:pt idx="264">
                  <c:v>438250.56527688529</c:v>
                </c:pt>
                <c:pt idx="265">
                  <c:v>554068.97771936841</c:v>
                </c:pt>
                <c:pt idx="266">
                  <c:v>738149.43718179385</c:v>
                </c:pt>
                <c:pt idx="267">
                  <c:v>540721.74205736525</c:v>
                </c:pt>
                <c:pt idx="268">
                  <c:v>710041.9328374468</c:v>
                </c:pt>
                <c:pt idx="269">
                  <c:v>182779.44842209076</c:v>
                </c:pt>
                <c:pt idx="270">
                  <c:v>360421.33655262477</c:v>
                </c:pt>
                <c:pt idx="271">
                  <c:v>484347.09883823345</c:v>
                </c:pt>
                <c:pt idx="272">
                  <c:v>362494.34499885299</c:v>
                </c:pt>
                <c:pt idx="273">
                  <c:v>853773.92910033371</c:v>
                </c:pt>
                <c:pt idx="274">
                  <c:v>520138.17289782257</c:v>
                </c:pt>
                <c:pt idx="275">
                  <c:v>545981.39453077514</c:v>
                </c:pt>
                <c:pt idx="276">
                  <c:v>472590.44147900835</c:v>
                </c:pt>
                <c:pt idx="277">
                  <c:v>410798.89694482851</c:v>
                </c:pt>
                <c:pt idx="278">
                  <c:v>410577.57297472819</c:v>
                </c:pt>
                <c:pt idx="279">
                  <c:v>853960.44689823501</c:v>
                </c:pt>
                <c:pt idx="280">
                  <c:v>426645.34699051245</c:v>
                </c:pt>
                <c:pt idx="281">
                  <c:v>470537.59042391559</c:v>
                </c:pt>
                <c:pt idx="282">
                  <c:v>519786.45917191467</c:v>
                </c:pt>
                <c:pt idx="283">
                  <c:v>800326.10062294302</c:v>
                </c:pt>
                <c:pt idx="284">
                  <c:v>423706.30378273339</c:v>
                </c:pt>
                <c:pt idx="285">
                  <c:v>466982.08386148553</c:v>
                </c:pt>
                <c:pt idx="286">
                  <c:v>587286.89370665024</c:v>
                </c:pt>
                <c:pt idx="287">
                  <c:v>594931.87412532012</c:v>
                </c:pt>
                <c:pt idx="288">
                  <c:v>128594.97576333985</c:v>
                </c:pt>
                <c:pt idx="289">
                  <c:v>290555.08678646287</c:v>
                </c:pt>
                <c:pt idx="290">
                  <c:v>789681.62218938372</c:v>
                </c:pt>
                <c:pt idx="291">
                  <c:v>700223.32929874724</c:v>
                </c:pt>
                <c:pt idx="292">
                  <c:v>570062.47614738625</c:v>
                </c:pt>
                <c:pt idx="293">
                  <c:v>501693.47283777385</c:v>
                </c:pt>
                <c:pt idx="294">
                  <c:v>586911.54353944049</c:v>
                </c:pt>
                <c:pt idx="295">
                  <c:v>175306.05450149864</c:v>
                </c:pt>
                <c:pt idx="296">
                  <c:v>664669.85911167855</c:v>
                </c:pt>
                <c:pt idx="297">
                  <c:v>1161681.9768242603</c:v>
                </c:pt>
                <c:pt idx="298">
                  <c:v>645284.45231777488</c:v>
                </c:pt>
                <c:pt idx="299">
                  <c:v>642130.5897290312</c:v>
                </c:pt>
                <c:pt idx="300">
                  <c:v>926285.17304320773</c:v>
                </c:pt>
                <c:pt idx="301">
                  <c:v>862396.70204791042</c:v>
                </c:pt>
                <c:pt idx="302">
                  <c:v>812401.8474264337</c:v>
                </c:pt>
                <c:pt idx="303">
                  <c:v>466307.21294752794</c:v>
                </c:pt>
                <c:pt idx="304">
                  <c:v>329017.23021201754</c:v>
                </c:pt>
                <c:pt idx="305">
                  <c:v>418991.62851964257</c:v>
                </c:pt>
                <c:pt idx="306">
                  <c:v>1124401.6773427832</c:v>
                </c:pt>
                <c:pt idx="307">
                  <c:v>1057797.1917869111</c:v>
                </c:pt>
                <c:pt idx="308">
                  <c:v>1212276.4168949123</c:v>
                </c:pt>
                <c:pt idx="309">
                  <c:v>691121.15931571508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6E-49E0-9474-C6CE098C7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52984"/>
        <c:axId val="582661840"/>
      </c:scatterChart>
      <c:valAx>
        <c:axId val="582652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LOT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61840"/>
        <c:crosses val="autoZero"/>
        <c:crossBetween val="midCat"/>
      </c:valAx>
      <c:valAx>
        <c:axId val="582661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529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 PRICE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Log!$D$2:$D$311</c:f>
              <c:numCache>
                <c:formatCode>General</c:formatCode>
                <c:ptCount val="31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5</c:v>
                </c:pt>
                <c:pt idx="256">
                  <c:v>3</c:v>
                </c:pt>
                <c:pt idx="257">
                  <c:v>3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3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5</c:v>
                </c:pt>
                <c:pt idx="309">
                  <c:v>4</c:v>
                </c:pt>
              </c:numCache>
            </c:numRef>
          </c:xVal>
          <c:yVal>
            <c:numRef>
              <c:f>Log!$A$2:$A$311</c:f>
              <c:numCache>
                <c:formatCode>General</c:formatCode>
                <c:ptCount val="310"/>
                <c:pt idx="0">
                  <c:v>285000</c:v>
                </c:pt>
                <c:pt idx="1">
                  <c:v>149900</c:v>
                </c:pt>
                <c:pt idx="2">
                  <c:v>429900</c:v>
                </c:pt>
                <c:pt idx="3">
                  <c:v>49900</c:v>
                </c:pt>
                <c:pt idx="4">
                  <c:v>144900</c:v>
                </c:pt>
                <c:pt idx="5">
                  <c:v>79900</c:v>
                </c:pt>
                <c:pt idx="6">
                  <c:v>84900</c:v>
                </c:pt>
                <c:pt idx="7">
                  <c:v>127900</c:v>
                </c:pt>
                <c:pt idx="8">
                  <c:v>82500</c:v>
                </c:pt>
                <c:pt idx="9">
                  <c:v>77900</c:v>
                </c:pt>
                <c:pt idx="10">
                  <c:v>200000</c:v>
                </c:pt>
                <c:pt idx="11">
                  <c:v>38900</c:v>
                </c:pt>
                <c:pt idx="12">
                  <c:v>425000</c:v>
                </c:pt>
                <c:pt idx="13">
                  <c:v>109500</c:v>
                </c:pt>
                <c:pt idx="14">
                  <c:v>259900</c:v>
                </c:pt>
                <c:pt idx="15">
                  <c:v>124900</c:v>
                </c:pt>
                <c:pt idx="16">
                  <c:v>126500</c:v>
                </c:pt>
                <c:pt idx="17">
                  <c:v>109900</c:v>
                </c:pt>
                <c:pt idx="18">
                  <c:v>113000</c:v>
                </c:pt>
                <c:pt idx="19">
                  <c:v>92500</c:v>
                </c:pt>
                <c:pt idx="20">
                  <c:v>139000</c:v>
                </c:pt>
                <c:pt idx="21">
                  <c:v>114900</c:v>
                </c:pt>
                <c:pt idx="22">
                  <c:v>116900</c:v>
                </c:pt>
                <c:pt idx="23">
                  <c:v>125000</c:v>
                </c:pt>
                <c:pt idx="24">
                  <c:v>229989</c:v>
                </c:pt>
                <c:pt idx="25">
                  <c:v>94900</c:v>
                </c:pt>
                <c:pt idx="26">
                  <c:v>132900</c:v>
                </c:pt>
                <c:pt idx="27">
                  <c:v>124900</c:v>
                </c:pt>
                <c:pt idx="28">
                  <c:v>42000</c:v>
                </c:pt>
                <c:pt idx="29">
                  <c:v>109000</c:v>
                </c:pt>
                <c:pt idx="30">
                  <c:v>120000</c:v>
                </c:pt>
                <c:pt idx="31">
                  <c:v>139900</c:v>
                </c:pt>
                <c:pt idx="32">
                  <c:v>139900</c:v>
                </c:pt>
                <c:pt idx="33">
                  <c:v>82000</c:v>
                </c:pt>
                <c:pt idx="34">
                  <c:v>164900</c:v>
                </c:pt>
                <c:pt idx="35">
                  <c:v>136900</c:v>
                </c:pt>
                <c:pt idx="36">
                  <c:v>97500</c:v>
                </c:pt>
                <c:pt idx="37">
                  <c:v>159900</c:v>
                </c:pt>
                <c:pt idx="38">
                  <c:v>95500</c:v>
                </c:pt>
                <c:pt idx="39">
                  <c:v>99900</c:v>
                </c:pt>
                <c:pt idx="40">
                  <c:v>104900</c:v>
                </c:pt>
                <c:pt idx="41">
                  <c:v>205000</c:v>
                </c:pt>
                <c:pt idx="42">
                  <c:v>154900</c:v>
                </c:pt>
                <c:pt idx="43">
                  <c:v>143900</c:v>
                </c:pt>
                <c:pt idx="44">
                  <c:v>97000</c:v>
                </c:pt>
                <c:pt idx="45">
                  <c:v>142500</c:v>
                </c:pt>
                <c:pt idx="46">
                  <c:v>155000</c:v>
                </c:pt>
                <c:pt idx="47">
                  <c:v>147900</c:v>
                </c:pt>
                <c:pt idx="48">
                  <c:v>149475</c:v>
                </c:pt>
                <c:pt idx="49">
                  <c:v>129900</c:v>
                </c:pt>
                <c:pt idx="50">
                  <c:v>89000</c:v>
                </c:pt>
                <c:pt idx="51">
                  <c:v>125000</c:v>
                </c:pt>
                <c:pt idx="52">
                  <c:v>105000</c:v>
                </c:pt>
                <c:pt idx="53">
                  <c:v>46900</c:v>
                </c:pt>
                <c:pt idx="54">
                  <c:v>130000</c:v>
                </c:pt>
                <c:pt idx="55">
                  <c:v>124900</c:v>
                </c:pt>
                <c:pt idx="56">
                  <c:v>139700</c:v>
                </c:pt>
                <c:pt idx="57">
                  <c:v>85500</c:v>
                </c:pt>
                <c:pt idx="58">
                  <c:v>150000</c:v>
                </c:pt>
                <c:pt idx="59">
                  <c:v>134900</c:v>
                </c:pt>
                <c:pt idx="60">
                  <c:v>129900</c:v>
                </c:pt>
                <c:pt idx="61">
                  <c:v>124900</c:v>
                </c:pt>
                <c:pt idx="62">
                  <c:v>199900</c:v>
                </c:pt>
                <c:pt idx="63">
                  <c:v>229900</c:v>
                </c:pt>
                <c:pt idx="64">
                  <c:v>124900</c:v>
                </c:pt>
                <c:pt idx="65">
                  <c:v>649900</c:v>
                </c:pt>
                <c:pt idx="66">
                  <c:v>55900</c:v>
                </c:pt>
                <c:pt idx="67">
                  <c:v>49900</c:v>
                </c:pt>
                <c:pt idx="68">
                  <c:v>179900</c:v>
                </c:pt>
                <c:pt idx="69">
                  <c:v>214900</c:v>
                </c:pt>
                <c:pt idx="70">
                  <c:v>154900</c:v>
                </c:pt>
                <c:pt idx="71">
                  <c:v>131000</c:v>
                </c:pt>
                <c:pt idx="72">
                  <c:v>129900</c:v>
                </c:pt>
                <c:pt idx="73">
                  <c:v>997000</c:v>
                </c:pt>
                <c:pt idx="74">
                  <c:v>997000</c:v>
                </c:pt>
                <c:pt idx="75">
                  <c:v>599000</c:v>
                </c:pt>
                <c:pt idx="76">
                  <c:v>134900</c:v>
                </c:pt>
                <c:pt idx="77">
                  <c:v>149900</c:v>
                </c:pt>
                <c:pt idx="78">
                  <c:v>189900</c:v>
                </c:pt>
                <c:pt idx="79">
                  <c:v>219900</c:v>
                </c:pt>
                <c:pt idx="80">
                  <c:v>599900</c:v>
                </c:pt>
                <c:pt idx="81">
                  <c:v>279000</c:v>
                </c:pt>
                <c:pt idx="82">
                  <c:v>129900</c:v>
                </c:pt>
                <c:pt idx="83">
                  <c:v>635000</c:v>
                </c:pt>
                <c:pt idx="84">
                  <c:v>635000</c:v>
                </c:pt>
                <c:pt idx="85">
                  <c:v>279000</c:v>
                </c:pt>
                <c:pt idx="86">
                  <c:v>634900</c:v>
                </c:pt>
                <c:pt idx="87">
                  <c:v>139900</c:v>
                </c:pt>
                <c:pt idx="88">
                  <c:v>130000</c:v>
                </c:pt>
                <c:pt idx="89">
                  <c:v>284500</c:v>
                </c:pt>
                <c:pt idx="90">
                  <c:v>214500</c:v>
                </c:pt>
                <c:pt idx="91">
                  <c:v>84000</c:v>
                </c:pt>
                <c:pt idx="92">
                  <c:v>267000</c:v>
                </c:pt>
                <c:pt idx="93">
                  <c:v>329900</c:v>
                </c:pt>
                <c:pt idx="94">
                  <c:v>112500</c:v>
                </c:pt>
                <c:pt idx="95">
                  <c:v>159900</c:v>
                </c:pt>
                <c:pt idx="96">
                  <c:v>275000</c:v>
                </c:pt>
                <c:pt idx="97">
                  <c:v>175000</c:v>
                </c:pt>
                <c:pt idx="98">
                  <c:v>95000</c:v>
                </c:pt>
                <c:pt idx="99">
                  <c:v>139999</c:v>
                </c:pt>
                <c:pt idx="100">
                  <c:v>234900</c:v>
                </c:pt>
                <c:pt idx="101">
                  <c:v>254900</c:v>
                </c:pt>
                <c:pt idx="102">
                  <c:v>272000</c:v>
                </c:pt>
                <c:pt idx="103">
                  <c:v>244900</c:v>
                </c:pt>
                <c:pt idx="104">
                  <c:v>954000</c:v>
                </c:pt>
                <c:pt idx="105">
                  <c:v>954000</c:v>
                </c:pt>
                <c:pt idx="106">
                  <c:v>155000</c:v>
                </c:pt>
                <c:pt idx="107">
                  <c:v>298900</c:v>
                </c:pt>
                <c:pt idx="108">
                  <c:v>259900</c:v>
                </c:pt>
                <c:pt idx="109">
                  <c:v>283300</c:v>
                </c:pt>
                <c:pt idx="110">
                  <c:v>159900</c:v>
                </c:pt>
                <c:pt idx="111">
                  <c:v>56500</c:v>
                </c:pt>
                <c:pt idx="112">
                  <c:v>99000</c:v>
                </c:pt>
                <c:pt idx="113">
                  <c:v>239000</c:v>
                </c:pt>
                <c:pt idx="114">
                  <c:v>159900</c:v>
                </c:pt>
                <c:pt idx="115">
                  <c:v>225000</c:v>
                </c:pt>
                <c:pt idx="116">
                  <c:v>234900</c:v>
                </c:pt>
                <c:pt idx="117">
                  <c:v>354900</c:v>
                </c:pt>
                <c:pt idx="118">
                  <c:v>389900</c:v>
                </c:pt>
                <c:pt idx="119">
                  <c:v>520000</c:v>
                </c:pt>
                <c:pt idx="120">
                  <c:v>379000</c:v>
                </c:pt>
                <c:pt idx="121">
                  <c:v>510000</c:v>
                </c:pt>
                <c:pt idx="122">
                  <c:v>599900</c:v>
                </c:pt>
                <c:pt idx="123">
                  <c:v>379900</c:v>
                </c:pt>
                <c:pt idx="124">
                  <c:v>322000</c:v>
                </c:pt>
                <c:pt idx="125">
                  <c:v>405000</c:v>
                </c:pt>
                <c:pt idx="126">
                  <c:v>579900</c:v>
                </c:pt>
                <c:pt idx="127">
                  <c:v>575000</c:v>
                </c:pt>
                <c:pt idx="128">
                  <c:v>139900</c:v>
                </c:pt>
                <c:pt idx="129">
                  <c:v>129900</c:v>
                </c:pt>
                <c:pt idx="130">
                  <c:v>289900</c:v>
                </c:pt>
                <c:pt idx="131">
                  <c:v>339900</c:v>
                </c:pt>
                <c:pt idx="132">
                  <c:v>295000</c:v>
                </c:pt>
                <c:pt idx="133">
                  <c:v>845000</c:v>
                </c:pt>
                <c:pt idx="134">
                  <c:v>124900</c:v>
                </c:pt>
                <c:pt idx="135">
                  <c:v>314900</c:v>
                </c:pt>
                <c:pt idx="136">
                  <c:v>349900</c:v>
                </c:pt>
                <c:pt idx="137">
                  <c:v>349900</c:v>
                </c:pt>
                <c:pt idx="138">
                  <c:v>560000</c:v>
                </c:pt>
                <c:pt idx="139">
                  <c:v>284900</c:v>
                </c:pt>
                <c:pt idx="140">
                  <c:v>394444</c:v>
                </c:pt>
                <c:pt idx="141">
                  <c:v>439900</c:v>
                </c:pt>
                <c:pt idx="142">
                  <c:v>299900</c:v>
                </c:pt>
                <c:pt idx="143">
                  <c:v>142000</c:v>
                </c:pt>
                <c:pt idx="144">
                  <c:v>345000</c:v>
                </c:pt>
                <c:pt idx="145">
                  <c:v>440000</c:v>
                </c:pt>
                <c:pt idx="146">
                  <c:v>93000</c:v>
                </c:pt>
                <c:pt idx="147">
                  <c:v>409500</c:v>
                </c:pt>
                <c:pt idx="148">
                  <c:v>349500</c:v>
                </c:pt>
                <c:pt idx="149">
                  <c:v>387950</c:v>
                </c:pt>
                <c:pt idx="150">
                  <c:v>144900</c:v>
                </c:pt>
                <c:pt idx="151">
                  <c:v>276500</c:v>
                </c:pt>
                <c:pt idx="152">
                  <c:v>258000</c:v>
                </c:pt>
                <c:pt idx="153">
                  <c:v>339900</c:v>
                </c:pt>
                <c:pt idx="154">
                  <c:v>472000</c:v>
                </c:pt>
                <c:pt idx="155">
                  <c:v>518000</c:v>
                </c:pt>
                <c:pt idx="156">
                  <c:v>539885</c:v>
                </c:pt>
                <c:pt idx="157">
                  <c:v>114900</c:v>
                </c:pt>
                <c:pt idx="158">
                  <c:v>274900</c:v>
                </c:pt>
                <c:pt idx="159">
                  <c:v>279900</c:v>
                </c:pt>
                <c:pt idx="160">
                  <c:v>345900</c:v>
                </c:pt>
                <c:pt idx="161">
                  <c:v>319900</c:v>
                </c:pt>
                <c:pt idx="162">
                  <c:v>499900</c:v>
                </c:pt>
                <c:pt idx="163">
                  <c:v>310000</c:v>
                </c:pt>
                <c:pt idx="164">
                  <c:v>289900</c:v>
                </c:pt>
                <c:pt idx="165">
                  <c:v>459000</c:v>
                </c:pt>
                <c:pt idx="166">
                  <c:v>345000</c:v>
                </c:pt>
                <c:pt idx="167">
                  <c:v>265000</c:v>
                </c:pt>
                <c:pt idx="168">
                  <c:v>415000</c:v>
                </c:pt>
                <c:pt idx="169">
                  <c:v>189900</c:v>
                </c:pt>
                <c:pt idx="170">
                  <c:v>259900</c:v>
                </c:pt>
                <c:pt idx="171">
                  <c:v>425000</c:v>
                </c:pt>
                <c:pt idx="172">
                  <c:v>374900</c:v>
                </c:pt>
                <c:pt idx="173">
                  <c:v>229900</c:v>
                </c:pt>
                <c:pt idx="174">
                  <c:v>350000</c:v>
                </c:pt>
                <c:pt idx="175">
                  <c:v>469500</c:v>
                </c:pt>
                <c:pt idx="176">
                  <c:v>369900</c:v>
                </c:pt>
                <c:pt idx="177">
                  <c:v>529900</c:v>
                </c:pt>
                <c:pt idx="178">
                  <c:v>309000</c:v>
                </c:pt>
                <c:pt idx="179">
                  <c:v>359900</c:v>
                </c:pt>
                <c:pt idx="180">
                  <c:v>400000</c:v>
                </c:pt>
                <c:pt idx="181">
                  <c:v>399900</c:v>
                </c:pt>
                <c:pt idx="182">
                  <c:v>549900</c:v>
                </c:pt>
                <c:pt idx="183">
                  <c:v>589000</c:v>
                </c:pt>
                <c:pt idx="184">
                  <c:v>198900</c:v>
                </c:pt>
                <c:pt idx="185">
                  <c:v>419000</c:v>
                </c:pt>
                <c:pt idx="186">
                  <c:v>325000</c:v>
                </c:pt>
                <c:pt idx="187">
                  <c:v>389900</c:v>
                </c:pt>
                <c:pt idx="188">
                  <c:v>475000</c:v>
                </c:pt>
                <c:pt idx="189">
                  <c:v>469000</c:v>
                </c:pt>
                <c:pt idx="190">
                  <c:v>475000</c:v>
                </c:pt>
                <c:pt idx="191">
                  <c:v>434900</c:v>
                </c:pt>
                <c:pt idx="192">
                  <c:v>359900</c:v>
                </c:pt>
                <c:pt idx="193">
                  <c:v>579000</c:v>
                </c:pt>
                <c:pt idx="194">
                  <c:v>792000</c:v>
                </c:pt>
                <c:pt idx="195">
                  <c:v>474800</c:v>
                </c:pt>
                <c:pt idx="196">
                  <c:v>487000</c:v>
                </c:pt>
                <c:pt idx="197">
                  <c:v>394800</c:v>
                </c:pt>
                <c:pt idx="198">
                  <c:v>339000</c:v>
                </c:pt>
                <c:pt idx="199">
                  <c:v>385000</c:v>
                </c:pt>
                <c:pt idx="200">
                  <c:v>207000</c:v>
                </c:pt>
                <c:pt idx="201">
                  <c:v>374900</c:v>
                </c:pt>
                <c:pt idx="202">
                  <c:v>510000</c:v>
                </c:pt>
                <c:pt idx="203">
                  <c:v>395000</c:v>
                </c:pt>
                <c:pt idx="204">
                  <c:v>825000</c:v>
                </c:pt>
                <c:pt idx="205">
                  <c:v>825000</c:v>
                </c:pt>
                <c:pt idx="206">
                  <c:v>799000</c:v>
                </c:pt>
                <c:pt idx="207">
                  <c:v>182000</c:v>
                </c:pt>
                <c:pt idx="208">
                  <c:v>369900</c:v>
                </c:pt>
                <c:pt idx="209">
                  <c:v>487900</c:v>
                </c:pt>
                <c:pt idx="210">
                  <c:v>679900</c:v>
                </c:pt>
                <c:pt idx="211">
                  <c:v>780000</c:v>
                </c:pt>
                <c:pt idx="212">
                  <c:v>795000</c:v>
                </c:pt>
                <c:pt idx="213">
                  <c:v>240000</c:v>
                </c:pt>
                <c:pt idx="214">
                  <c:v>135000</c:v>
                </c:pt>
                <c:pt idx="215">
                  <c:v>264900</c:v>
                </c:pt>
                <c:pt idx="216">
                  <c:v>374900</c:v>
                </c:pt>
                <c:pt idx="217">
                  <c:v>519900</c:v>
                </c:pt>
                <c:pt idx="218">
                  <c:v>774500</c:v>
                </c:pt>
                <c:pt idx="219">
                  <c:v>520000</c:v>
                </c:pt>
                <c:pt idx="220">
                  <c:v>215000</c:v>
                </c:pt>
                <c:pt idx="221">
                  <c:v>444900</c:v>
                </c:pt>
                <c:pt idx="222">
                  <c:v>204900</c:v>
                </c:pt>
                <c:pt idx="223">
                  <c:v>179900</c:v>
                </c:pt>
                <c:pt idx="224">
                  <c:v>398500</c:v>
                </c:pt>
                <c:pt idx="225">
                  <c:v>524900</c:v>
                </c:pt>
                <c:pt idx="226">
                  <c:v>274900</c:v>
                </c:pt>
                <c:pt idx="227">
                  <c:v>239900</c:v>
                </c:pt>
                <c:pt idx="228">
                  <c:v>342500</c:v>
                </c:pt>
                <c:pt idx="229">
                  <c:v>135000</c:v>
                </c:pt>
                <c:pt idx="230">
                  <c:v>587000</c:v>
                </c:pt>
                <c:pt idx="231">
                  <c:v>424900</c:v>
                </c:pt>
                <c:pt idx="232">
                  <c:v>850000</c:v>
                </c:pt>
                <c:pt idx="233">
                  <c:v>575000</c:v>
                </c:pt>
                <c:pt idx="234">
                  <c:v>815000</c:v>
                </c:pt>
                <c:pt idx="235">
                  <c:v>250000</c:v>
                </c:pt>
                <c:pt idx="236">
                  <c:v>229900</c:v>
                </c:pt>
                <c:pt idx="237">
                  <c:v>459000</c:v>
                </c:pt>
                <c:pt idx="238">
                  <c:v>738000</c:v>
                </c:pt>
                <c:pt idx="239">
                  <c:v>200000</c:v>
                </c:pt>
                <c:pt idx="240">
                  <c:v>348000</c:v>
                </c:pt>
                <c:pt idx="241">
                  <c:v>349900</c:v>
                </c:pt>
                <c:pt idx="242">
                  <c:v>475000</c:v>
                </c:pt>
                <c:pt idx="243">
                  <c:v>425000</c:v>
                </c:pt>
                <c:pt idx="244">
                  <c:v>719500</c:v>
                </c:pt>
                <c:pt idx="245">
                  <c:v>759900</c:v>
                </c:pt>
                <c:pt idx="246">
                  <c:v>875000</c:v>
                </c:pt>
                <c:pt idx="247">
                  <c:v>285000</c:v>
                </c:pt>
                <c:pt idx="248">
                  <c:v>215000</c:v>
                </c:pt>
                <c:pt idx="249">
                  <c:v>399500</c:v>
                </c:pt>
                <c:pt idx="250">
                  <c:v>570000</c:v>
                </c:pt>
                <c:pt idx="251">
                  <c:v>537900</c:v>
                </c:pt>
                <c:pt idx="252">
                  <c:v>369900</c:v>
                </c:pt>
                <c:pt idx="253">
                  <c:v>599000</c:v>
                </c:pt>
                <c:pt idx="254">
                  <c:v>419500</c:v>
                </c:pt>
                <c:pt idx="255">
                  <c:v>789000</c:v>
                </c:pt>
                <c:pt idx="256">
                  <c:v>449990</c:v>
                </c:pt>
                <c:pt idx="257">
                  <c:v>499990</c:v>
                </c:pt>
                <c:pt idx="258">
                  <c:v>519990</c:v>
                </c:pt>
                <c:pt idx="259">
                  <c:v>469990</c:v>
                </c:pt>
                <c:pt idx="260">
                  <c:v>534990</c:v>
                </c:pt>
                <c:pt idx="261">
                  <c:v>609990</c:v>
                </c:pt>
                <c:pt idx="262">
                  <c:v>329900</c:v>
                </c:pt>
                <c:pt idx="263">
                  <c:v>329000</c:v>
                </c:pt>
                <c:pt idx="264">
                  <c:v>425000</c:v>
                </c:pt>
                <c:pt idx="265">
                  <c:v>450000</c:v>
                </c:pt>
                <c:pt idx="266">
                  <c:v>774900</c:v>
                </c:pt>
                <c:pt idx="267">
                  <c:v>479900</c:v>
                </c:pt>
                <c:pt idx="268">
                  <c:v>669000</c:v>
                </c:pt>
                <c:pt idx="269">
                  <c:v>205000</c:v>
                </c:pt>
                <c:pt idx="270">
                  <c:v>379900</c:v>
                </c:pt>
                <c:pt idx="271">
                  <c:v>399000</c:v>
                </c:pt>
                <c:pt idx="272">
                  <c:v>329900</c:v>
                </c:pt>
                <c:pt idx="273">
                  <c:v>799000</c:v>
                </c:pt>
                <c:pt idx="274">
                  <c:v>474900</c:v>
                </c:pt>
                <c:pt idx="275">
                  <c:v>639900</c:v>
                </c:pt>
                <c:pt idx="276">
                  <c:v>375000</c:v>
                </c:pt>
                <c:pt idx="277">
                  <c:v>369900</c:v>
                </c:pt>
                <c:pt idx="278">
                  <c:v>337900</c:v>
                </c:pt>
                <c:pt idx="279">
                  <c:v>999000</c:v>
                </c:pt>
                <c:pt idx="280">
                  <c:v>410000</c:v>
                </c:pt>
                <c:pt idx="281">
                  <c:v>375000</c:v>
                </c:pt>
                <c:pt idx="282">
                  <c:v>575000</c:v>
                </c:pt>
                <c:pt idx="283">
                  <c:v>1450000</c:v>
                </c:pt>
                <c:pt idx="284">
                  <c:v>362750</c:v>
                </c:pt>
                <c:pt idx="285">
                  <c:v>279900</c:v>
                </c:pt>
                <c:pt idx="286">
                  <c:v>609000</c:v>
                </c:pt>
                <c:pt idx="287">
                  <c:v>859900</c:v>
                </c:pt>
                <c:pt idx="288">
                  <c:v>150000</c:v>
                </c:pt>
                <c:pt idx="289">
                  <c:v>249900</c:v>
                </c:pt>
                <c:pt idx="290">
                  <c:v>975000</c:v>
                </c:pt>
                <c:pt idx="291">
                  <c:v>449000</c:v>
                </c:pt>
                <c:pt idx="292">
                  <c:v>419000</c:v>
                </c:pt>
                <c:pt idx="293">
                  <c:v>529000</c:v>
                </c:pt>
                <c:pt idx="294">
                  <c:v>925000</c:v>
                </c:pt>
                <c:pt idx="295">
                  <c:v>204900</c:v>
                </c:pt>
                <c:pt idx="296">
                  <c:v>1249900</c:v>
                </c:pt>
                <c:pt idx="297">
                  <c:v>1725000</c:v>
                </c:pt>
                <c:pt idx="298">
                  <c:v>519900</c:v>
                </c:pt>
                <c:pt idx="299">
                  <c:v>579900</c:v>
                </c:pt>
                <c:pt idx="300">
                  <c:v>800000</c:v>
                </c:pt>
                <c:pt idx="301">
                  <c:v>749900</c:v>
                </c:pt>
                <c:pt idx="302">
                  <c:v>849000</c:v>
                </c:pt>
                <c:pt idx="303">
                  <c:v>594900</c:v>
                </c:pt>
                <c:pt idx="304">
                  <c:v>275000</c:v>
                </c:pt>
                <c:pt idx="305">
                  <c:v>249900</c:v>
                </c:pt>
                <c:pt idx="306">
                  <c:v>1295000</c:v>
                </c:pt>
                <c:pt idx="307">
                  <c:v>1195000</c:v>
                </c:pt>
                <c:pt idx="308">
                  <c:v>1149000</c:v>
                </c:pt>
                <c:pt idx="309">
                  <c:v>549900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44-4933-9A34-FEB9D23ADAC4}"/>
            </c:ext>
          </c:extLst>
        </c:ser>
        <c:ser>
          <c:idx val="1"/>
          <c:order val="1"/>
          <c:tx>
            <c:v>Predicted LIST PRICE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46933508311461"/>
                  <c:y val="-0.35764819001585196"/>
                </c:manualLayout>
              </c:layout>
              <c:numFmt formatCode="General" sourceLinked="0"/>
            </c:trendlineLbl>
          </c:trendline>
          <c:xVal>
            <c:numRef>
              <c:f>Log!$D$2:$D$311</c:f>
              <c:numCache>
                <c:formatCode>General</c:formatCode>
                <c:ptCount val="31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5</c:v>
                </c:pt>
                <c:pt idx="256">
                  <c:v>3</c:v>
                </c:pt>
                <c:pt idx="257">
                  <c:v>3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3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5</c:v>
                </c:pt>
                <c:pt idx="309">
                  <c:v>4</c:v>
                </c:pt>
              </c:numCache>
            </c:numRef>
          </c:xVal>
          <c:yVal>
            <c:numRef>
              <c:f>Log!$I$29:$I$338</c:f>
              <c:numCache>
                <c:formatCode>General</c:formatCode>
                <c:ptCount val="310"/>
                <c:pt idx="0">
                  <c:v>296129.0880023085</c:v>
                </c:pt>
                <c:pt idx="1">
                  <c:v>211421.00163703525</c:v>
                </c:pt>
                <c:pt idx="2">
                  <c:v>272705.73120276997</c:v>
                </c:pt>
                <c:pt idx="3">
                  <c:v>45546.691030574366</c:v>
                </c:pt>
                <c:pt idx="4">
                  <c:v>156827.21840400016</c:v>
                </c:pt>
                <c:pt idx="5">
                  <c:v>177296.6295678977</c:v>
                </c:pt>
                <c:pt idx="6">
                  <c:v>133363.502158057</c:v>
                </c:pt>
                <c:pt idx="7">
                  <c:v>277534.26368343271</c:v>
                </c:pt>
                <c:pt idx="8">
                  <c:v>67898.928567188806</c:v>
                </c:pt>
                <c:pt idx="9">
                  <c:v>60001.116771761059</c:v>
                </c:pt>
                <c:pt idx="10">
                  <c:v>271315.09737100115</c:v>
                </c:pt>
                <c:pt idx="11">
                  <c:v>126852.6871381044</c:v>
                </c:pt>
                <c:pt idx="12">
                  <c:v>264801.57364289754</c:v>
                </c:pt>
                <c:pt idx="13">
                  <c:v>179866.05945698053</c:v>
                </c:pt>
                <c:pt idx="14">
                  <c:v>220697.92769958713</c:v>
                </c:pt>
                <c:pt idx="15">
                  <c:v>35211.860008956763</c:v>
                </c:pt>
                <c:pt idx="16">
                  <c:v>80887.948451603763</c:v>
                </c:pt>
                <c:pt idx="17">
                  <c:v>62914.759326708576</c:v>
                </c:pt>
                <c:pt idx="18">
                  <c:v>107167.18956059036</c:v>
                </c:pt>
                <c:pt idx="19">
                  <c:v>93016.280888942652</c:v>
                </c:pt>
                <c:pt idx="20">
                  <c:v>108648.80634293381</c:v>
                </c:pt>
                <c:pt idx="21">
                  <c:v>109365.98454191815</c:v>
                </c:pt>
                <c:pt idx="22">
                  <c:v>150842.80239072864</c:v>
                </c:pt>
                <c:pt idx="23">
                  <c:v>220499.6951164213</c:v>
                </c:pt>
                <c:pt idx="24">
                  <c:v>248041.34913614055</c:v>
                </c:pt>
                <c:pt idx="25">
                  <c:v>59379.552923369527</c:v>
                </c:pt>
                <c:pt idx="26">
                  <c:v>93036.151248475959</c:v>
                </c:pt>
                <c:pt idx="27">
                  <c:v>74232.39148027169</c:v>
                </c:pt>
                <c:pt idx="28">
                  <c:v>145542.06091531151</c:v>
                </c:pt>
                <c:pt idx="29">
                  <c:v>104696.65691635296</c:v>
                </c:pt>
                <c:pt idx="30">
                  <c:v>74328.261878735124</c:v>
                </c:pt>
                <c:pt idx="31">
                  <c:v>151708.19637511155</c:v>
                </c:pt>
                <c:pt idx="32">
                  <c:v>86634.350683963188</c:v>
                </c:pt>
                <c:pt idx="33">
                  <c:v>206861.82727117723</c:v>
                </c:pt>
                <c:pt idx="34">
                  <c:v>185769.56860729869</c:v>
                </c:pt>
                <c:pt idx="35">
                  <c:v>193260.773412332</c:v>
                </c:pt>
                <c:pt idx="36">
                  <c:v>90959.021491031599</c:v>
                </c:pt>
                <c:pt idx="37">
                  <c:v>183230.814839164</c:v>
                </c:pt>
                <c:pt idx="38">
                  <c:v>77907.189855948469</c:v>
                </c:pt>
                <c:pt idx="39">
                  <c:v>159716.53148308679</c:v>
                </c:pt>
                <c:pt idx="40">
                  <c:v>74631.445871667791</c:v>
                </c:pt>
                <c:pt idx="41">
                  <c:v>205607.36882921704</c:v>
                </c:pt>
                <c:pt idx="42">
                  <c:v>92140.413645524153</c:v>
                </c:pt>
                <c:pt idx="43">
                  <c:v>87141.447045309673</c:v>
                </c:pt>
                <c:pt idx="44">
                  <c:v>60434.468942728039</c:v>
                </c:pt>
                <c:pt idx="45">
                  <c:v>138015.88973397799</c:v>
                </c:pt>
                <c:pt idx="46">
                  <c:v>141951.00439387155</c:v>
                </c:pt>
                <c:pt idx="47">
                  <c:v>180673.02142297811</c:v>
                </c:pt>
                <c:pt idx="48">
                  <c:v>123677.89897294583</c:v>
                </c:pt>
                <c:pt idx="49">
                  <c:v>149462.90062614641</c:v>
                </c:pt>
                <c:pt idx="50">
                  <c:v>60593.074786860991</c:v>
                </c:pt>
                <c:pt idx="51">
                  <c:v>75040.109776531448</c:v>
                </c:pt>
                <c:pt idx="52">
                  <c:v>185358.53849483375</c:v>
                </c:pt>
                <c:pt idx="53">
                  <c:v>70054.380569465837</c:v>
                </c:pt>
                <c:pt idx="54">
                  <c:v>136415.68178017726</c:v>
                </c:pt>
                <c:pt idx="55">
                  <c:v>140619.13728734857</c:v>
                </c:pt>
                <c:pt idx="56">
                  <c:v>143921.27119781837</c:v>
                </c:pt>
                <c:pt idx="57">
                  <c:v>243992.19440243693</c:v>
                </c:pt>
                <c:pt idx="58">
                  <c:v>125786.12317155128</c:v>
                </c:pt>
                <c:pt idx="59">
                  <c:v>104232.55436779188</c:v>
                </c:pt>
                <c:pt idx="60">
                  <c:v>104845.59063192393</c:v>
                </c:pt>
                <c:pt idx="61">
                  <c:v>62353.404330442907</c:v>
                </c:pt>
                <c:pt idx="62">
                  <c:v>227241.39878709367</c:v>
                </c:pt>
                <c:pt idx="63">
                  <c:v>327697.527256175</c:v>
                </c:pt>
                <c:pt idx="64">
                  <c:v>160817.79324244338</c:v>
                </c:pt>
                <c:pt idx="65">
                  <c:v>508296.77789340733</c:v>
                </c:pt>
                <c:pt idx="66">
                  <c:v>96899.441700100608</c:v>
                </c:pt>
                <c:pt idx="67">
                  <c:v>249056.93503627129</c:v>
                </c:pt>
                <c:pt idx="68">
                  <c:v>200334.00906983152</c:v>
                </c:pt>
                <c:pt idx="69">
                  <c:v>174953.75927550445</c:v>
                </c:pt>
                <c:pt idx="70">
                  <c:v>104453.58337789452</c:v>
                </c:pt>
                <c:pt idx="71">
                  <c:v>136715.04859499043</c:v>
                </c:pt>
                <c:pt idx="72">
                  <c:v>127127.94623997087</c:v>
                </c:pt>
                <c:pt idx="73">
                  <c:v>352282.56129641039</c:v>
                </c:pt>
                <c:pt idx="74">
                  <c:v>352282.56129641039</c:v>
                </c:pt>
                <c:pt idx="75">
                  <c:v>497199.3702657611</c:v>
                </c:pt>
                <c:pt idx="76">
                  <c:v>75772.523748572421</c:v>
                </c:pt>
                <c:pt idx="77">
                  <c:v>66392.536933122508</c:v>
                </c:pt>
                <c:pt idx="78">
                  <c:v>211534.44866980804</c:v>
                </c:pt>
                <c:pt idx="79">
                  <c:v>218405.74674751703</c:v>
                </c:pt>
                <c:pt idx="80">
                  <c:v>465737.12576828199</c:v>
                </c:pt>
                <c:pt idx="81">
                  <c:v>301566.18601877737</c:v>
                </c:pt>
                <c:pt idx="82">
                  <c:v>64892.388450699196</c:v>
                </c:pt>
                <c:pt idx="83">
                  <c:v>382785.2950221044</c:v>
                </c:pt>
                <c:pt idx="84">
                  <c:v>382785.2950221044</c:v>
                </c:pt>
                <c:pt idx="85">
                  <c:v>338358.42893909739</c:v>
                </c:pt>
                <c:pt idx="86">
                  <c:v>459396.25214827416</c:v>
                </c:pt>
                <c:pt idx="87">
                  <c:v>158808.14840129673</c:v>
                </c:pt>
                <c:pt idx="88">
                  <c:v>132902.69770939465</c:v>
                </c:pt>
                <c:pt idx="89">
                  <c:v>288693.45484333904</c:v>
                </c:pt>
                <c:pt idx="90">
                  <c:v>235157.64222514216</c:v>
                </c:pt>
                <c:pt idx="91">
                  <c:v>87246.331724848758</c:v>
                </c:pt>
                <c:pt idx="92">
                  <c:v>323175.28259406966</c:v>
                </c:pt>
                <c:pt idx="93">
                  <c:v>294590.17968632007</c:v>
                </c:pt>
                <c:pt idx="94">
                  <c:v>49813.243396237391</c:v>
                </c:pt>
                <c:pt idx="95">
                  <c:v>142637.66699555088</c:v>
                </c:pt>
                <c:pt idx="96">
                  <c:v>187917.85896701121</c:v>
                </c:pt>
                <c:pt idx="97">
                  <c:v>283185.59388047294</c:v>
                </c:pt>
                <c:pt idx="98">
                  <c:v>89420.596720090354</c:v>
                </c:pt>
                <c:pt idx="99">
                  <c:v>130144.68511084824</c:v>
                </c:pt>
                <c:pt idx="100">
                  <c:v>216634.46255380986</c:v>
                </c:pt>
                <c:pt idx="101">
                  <c:v>238410.20227832076</c:v>
                </c:pt>
                <c:pt idx="102">
                  <c:v>283396.42607815872</c:v>
                </c:pt>
                <c:pt idx="103">
                  <c:v>365838.01886202622</c:v>
                </c:pt>
                <c:pt idx="104">
                  <c:v>758037.90350552194</c:v>
                </c:pt>
                <c:pt idx="105">
                  <c:v>758037.90350552194</c:v>
                </c:pt>
                <c:pt idx="106">
                  <c:v>172980.10507986916</c:v>
                </c:pt>
                <c:pt idx="107">
                  <c:v>371384.26353479415</c:v>
                </c:pt>
                <c:pt idx="108">
                  <c:v>198795.00796088378</c:v>
                </c:pt>
                <c:pt idx="109">
                  <c:v>330557.09461611038</c:v>
                </c:pt>
                <c:pt idx="110">
                  <c:v>157490.75297343236</c:v>
                </c:pt>
                <c:pt idx="111">
                  <c:v>88482.341304502959</c:v>
                </c:pt>
                <c:pt idx="112">
                  <c:v>117251.10593848255</c:v>
                </c:pt>
                <c:pt idx="113">
                  <c:v>173928.16262339076</c:v>
                </c:pt>
                <c:pt idx="114">
                  <c:v>197932.84866425308</c:v>
                </c:pt>
                <c:pt idx="115">
                  <c:v>233012.43746415083</c:v>
                </c:pt>
                <c:pt idx="116">
                  <c:v>207583.34983798556</c:v>
                </c:pt>
                <c:pt idx="117">
                  <c:v>377012.46778762544</c:v>
                </c:pt>
                <c:pt idx="118">
                  <c:v>422402.16565327864</c:v>
                </c:pt>
                <c:pt idx="119">
                  <c:v>507527.10110332363</c:v>
                </c:pt>
                <c:pt idx="120">
                  <c:v>496657.85634792765</c:v>
                </c:pt>
                <c:pt idx="121">
                  <c:v>573225.47558607894</c:v>
                </c:pt>
                <c:pt idx="122">
                  <c:v>686953.48690604651</c:v>
                </c:pt>
                <c:pt idx="123">
                  <c:v>411890.93531738268</c:v>
                </c:pt>
                <c:pt idx="124">
                  <c:v>421150.1207922179</c:v>
                </c:pt>
                <c:pt idx="125">
                  <c:v>471724.69339857448</c:v>
                </c:pt>
                <c:pt idx="126">
                  <c:v>565507.38921820244</c:v>
                </c:pt>
                <c:pt idx="127">
                  <c:v>748283.56547360134</c:v>
                </c:pt>
                <c:pt idx="128">
                  <c:v>60653.693287862632</c:v>
                </c:pt>
                <c:pt idx="129">
                  <c:v>115400.03716827043</c:v>
                </c:pt>
                <c:pt idx="130">
                  <c:v>300478.3108580439</c:v>
                </c:pt>
                <c:pt idx="131">
                  <c:v>325816.84120493248</c:v>
                </c:pt>
                <c:pt idx="132">
                  <c:v>323517.34663141624</c:v>
                </c:pt>
                <c:pt idx="133">
                  <c:v>635938.83455139026</c:v>
                </c:pt>
                <c:pt idx="134">
                  <c:v>75875.41264123033</c:v>
                </c:pt>
                <c:pt idx="135">
                  <c:v>339923.30016488075</c:v>
                </c:pt>
                <c:pt idx="136">
                  <c:v>348148.46084589657</c:v>
                </c:pt>
                <c:pt idx="137">
                  <c:v>365609.87181692437</c:v>
                </c:pt>
                <c:pt idx="138">
                  <c:v>671019.6415979492</c:v>
                </c:pt>
                <c:pt idx="139">
                  <c:v>308443.59295623749</c:v>
                </c:pt>
                <c:pt idx="140">
                  <c:v>316860.70718620205</c:v>
                </c:pt>
                <c:pt idx="141">
                  <c:v>510558.53112616809</c:v>
                </c:pt>
                <c:pt idx="142">
                  <c:v>309323.63889193215</c:v>
                </c:pt>
                <c:pt idx="143">
                  <c:v>132154.16333156195</c:v>
                </c:pt>
                <c:pt idx="144">
                  <c:v>428273.57337524288</c:v>
                </c:pt>
                <c:pt idx="145">
                  <c:v>521691.38993475813</c:v>
                </c:pt>
                <c:pt idx="146">
                  <c:v>63896.163349763257</c:v>
                </c:pt>
                <c:pt idx="147">
                  <c:v>495275.14705944451</c:v>
                </c:pt>
                <c:pt idx="148">
                  <c:v>380014.83497006627</c:v>
                </c:pt>
                <c:pt idx="149">
                  <c:v>402850.20629623218</c:v>
                </c:pt>
                <c:pt idx="150">
                  <c:v>115041.55752918277</c:v>
                </c:pt>
                <c:pt idx="151">
                  <c:v>220316.33464324495</c:v>
                </c:pt>
                <c:pt idx="152">
                  <c:v>257954.46963555776</c:v>
                </c:pt>
                <c:pt idx="153">
                  <c:v>490589.8899012091</c:v>
                </c:pt>
                <c:pt idx="154">
                  <c:v>486987.21565043007</c:v>
                </c:pt>
                <c:pt idx="155">
                  <c:v>538434.26686534693</c:v>
                </c:pt>
                <c:pt idx="156">
                  <c:v>499676.6521332743</c:v>
                </c:pt>
                <c:pt idx="157">
                  <c:v>176629.18699023922</c:v>
                </c:pt>
                <c:pt idx="158">
                  <c:v>392481.64586859365</c:v>
                </c:pt>
                <c:pt idx="159">
                  <c:v>357518.61560938635</c:v>
                </c:pt>
                <c:pt idx="160">
                  <c:v>353851.5559262085</c:v>
                </c:pt>
                <c:pt idx="161">
                  <c:v>368990.08502890827</c:v>
                </c:pt>
                <c:pt idx="162">
                  <c:v>432813.71142901806</c:v>
                </c:pt>
                <c:pt idx="163">
                  <c:v>280723.84903093916</c:v>
                </c:pt>
                <c:pt idx="164">
                  <c:v>256373.38214378656</c:v>
                </c:pt>
                <c:pt idx="165">
                  <c:v>479855.83965414547</c:v>
                </c:pt>
                <c:pt idx="166">
                  <c:v>497535.19342464377</c:v>
                </c:pt>
                <c:pt idx="167">
                  <c:v>364832.6119117022</c:v>
                </c:pt>
                <c:pt idx="168">
                  <c:v>439235.73374169797</c:v>
                </c:pt>
                <c:pt idx="169">
                  <c:v>228275.63187170078</c:v>
                </c:pt>
                <c:pt idx="170">
                  <c:v>354035.9044790655</c:v>
                </c:pt>
                <c:pt idx="171">
                  <c:v>438313.68348032801</c:v>
                </c:pt>
                <c:pt idx="172">
                  <c:v>447119.68416839582</c:v>
                </c:pt>
                <c:pt idx="173">
                  <c:v>82120.282963419537</c:v>
                </c:pt>
                <c:pt idx="174">
                  <c:v>269166.49395572348</c:v>
                </c:pt>
                <c:pt idx="175">
                  <c:v>347581.41610714491</c:v>
                </c:pt>
                <c:pt idx="176">
                  <c:v>413071.04558011011</c:v>
                </c:pt>
                <c:pt idx="177">
                  <c:v>659896.47523915686</c:v>
                </c:pt>
                <c:pt idx="178">
                  <c:v>369215.32437950635</c:v>
                </c:pt>
                <c:pt idx="179">
                  <c:v>347619.33362330741</c:v>
                </c:pt>
                <c:pt idx="180">
                  <c:v>394831.71502785152</c:v>
                </c:pt>
                <c:pt idx="181">
                  <c:v>510484.36172703508</c:v>
                </c:pt>
                <c:pt idx="182">
                  <c:v>521250.85782708623</c:v>
                </c:pt>
                <c:pt idx="183">
                  <c:v>703845.78522522666</c:v>
                </c:pt>
                <c:pt idx="184">
                  <c:v>251140.58575766839</c:v>
                </c:pt>
                <c:pt idx="185">
                  <c:v>349278.3683799929</c:v>
                </c:pt>
                <c:pt idx="186">
                  <c:v>380851.3000612972</c:v>
                </c:pt>
                <c:pt idx="187">
                  <c:v>480382.10907955281</c:v>
                </c:pt>
                <c:pt idx="188">
                  <c:v>673771.75258263026</c:v>
                </c:pt>
                <c:pt idx="189">
                  <c:v>607070.41308184562</c:v>
                </c:pt>
                <c:pt idx="190">
                  <c:v>724687.77410782257</c:v>
                </c:pt>
                <c:pt idx="191">
                  <c:v>502921.91648495384</c:v>
                </c:pt>
                <c:pt idx="192">
                  <c:v>412403.10842300346</c:v>
                </c:pt>
                <c:pt idx="193">
                  <c:v>614935.94179685612</c:v>
                </c:pt>
                <c:pt idx="194">
                  <c:v>697774.69859595364</c:v>
                </c:pt>
                <c:pt idx="195">
                  <c:v>589766.06331528584</c:v>
                </c:pt>
                <c:pt idx="196">
                  <c:v>579858.75490498706</c:v>
                </c:pt>
                <c:pt idx="197">
                  <c:v>356307.35092582298</c:v>
                </c:pt>
                <c:pt idx="198">
                  <c:v>434067.74429969722</c:v>
                </c:pt>
                <c:pt idx="199">
                  <c:v>548547.59218267107</c:v>
                </c:pt>
                <c:pt idx="200">
                  <c:v>235659.05085467125</c:v>
                </c:pt>
                <c:pt idx="201">
                  <c:v>394696.91356062068</c:v>
                </c:pt>
                <c:pt idx="202">
                  <c:v>521887.97379079083</c:v>
                </c:pt>
                <c:pt idx="203">
                  <c:v>476842.87470117008</c:v>
                </c:pt>
                <c:pt idx="204">
                  <c:v>801450.53064045112</c:v>
                </c:pt>
                <c:pt idx="205">
                  <c:v>801450.53064045112</c:v>
                </c:pt>
                <c:pt idx="206">
                  <c:v>1135822.9838673198</c:v>
                </c:pt>
                <c:pt idx="207">
                  <c:v>145138.65489489114</c:v>
                </c:pt>
                <c:pt idx="208">
                  <c:v>387896.74393878534</c:v>
                </c:pt>
                <c:pt idx="209">
                  <c:v>391697.48217294767</c:v>
                </c:pt>
                <c:pt idx="210">
                  <c:v>702485.69398525252</c:v>
                </c:pt>
                <c:pt idx="211">
                  <c:v>749000.00988870603</c:v>
                </c:pt>
                <c:pt idx="212">
                  <c:v>903057.69025705627</c:v>
                </c:pt>
                <c:pt idx="213">
                  <c:v>339047.22470943397</c:v>
                </c:pt>
                <c:pt idx="214">
                  <c:v>155567.93994617427</c:v>
                </c:pt>
                <c:pt idx="215">
                  <c:v>231610.45485887444</c:v>
                </c:pt>
                <c:pt idx="216">
                  <c:v>486947.19641796401</c:v>
                </c:pt>
                <c:pt idx="217">
                  <c:v>487015.15620438533</c:v>
                </c:pt>
                <c:pt idx="218">
                  <c:v>660460.51239319972</c:v>
                </c:pt>
                <c:pt idx="219">
                  <c:v>532525.64466141025</c:v>
                </c:pt>
                <c:pt idx="220">
                  <c:v>321144.54443611042</c:v>
                </c:pt>
                <c:pt idx="221">
                  <c:v>482550.71759230265</c:v>
                </c:pt>
                <c:pt idx="222">
                  <c:v>284223.04546315625</c:v>
                </c:pt>
                <c:pt idx="223">
                  <c:v>181223.46312139183</c:v>
                </c:pt>
                <c:pt idx="224">
                  <c:v>505885.60988966783</c:v>
                </c:pt>
                <c:pt idx="225">
                  <c:v>566049.55888205196</c:v>
                </c:pt>
                <c:pt idx="226">
                  <c:v>278948.4893380627</c:v>
                </c:pt>
                <c:pt idx="227">
                  <c:v>239517.51548476247</c:v>
                </c:pt>
                <c:pt idx="228">
                  <c:v>343646.85957324714</c:v>
                </c:pt>
                <c:pt idx="229">
                  <c:v>175476.04854858349</c:v>
                </c:pt>
                <c:pt idx="230">
                  <c:v>518731.77916018089</c:v>
                </c:pt>
                <c:pt idx="231">
                  <c:v>561442.31920429389</c:v>
                </c:pt>
                <c:pt idx="232">
                  <c:v>663597.79521509516</c:v>
                </c:pt>
                <c:pt idx="233">
                  <c:v>597905.68279625522</c:v>
                </c:pt>
                <c:pt idx="234">
                  <c:v>749015.22099602292</c:v>
                </c:pt>
                <c:pt idx="235">
                  <c:v>250817.52261713508</c:v>
                </c:pt>
                <c:pt idx="236">
                  <c:v>306880.16176929575</c:v>
                </c:pt>
                <c:pt idx="237">
                  <c:v>412036.80692212953</c:v>
                </c:pt>
                <c:pt idx="238">
                  <c:v>719172.45718708518</c:v>
                </c:pt>
                <c:pt idx="239">
                  <c:v>154446.53969452265</c:v>
                </c:pt>
                <c:pt idx="240">
                  <c:v>371355.03551570058</c:v>
                </c:pt>
                <c:pt idx="241">
                  <c:v>397352.01835899701</c:v>
                </c:pt>
                <c:pt idx="242">
                  <c:v>435237.4373975175</c:v>
                </c:pt>
                <c:pt idx="243">
                  <c:v>494262.5081001654</c:v>
                </c:pt>
                <c:pt idx="244">
                  <c:v>604176.05235406873</c:v>
                </c:pt>
                <c:pt idx="245">
                  <c:v>628472.05818542477</c:v>
                </c:pt>
                <c:pt idx="246">
                  <c:v>1056196.3266413328</c:v>
                </c:pt>
                <c:pt idx="247">
                  <c:v>292478.77825978177</c:v>
                </c:pt>
                <c:pt idx="248">
                  <c:v>184567.04324942816</c:v>
                </c:pt>
                <c:pt idx="249">
                  <c:v>286290.03890392097</c:v>
                </c:pt>
                <c:pt idx="250">
                  <c:v>568620.7599135983</c:v>
                </c:pt>
                <c:pt idx="251">
                  <c:v>569900.87570394564</c:v>
                </c:pt>
                <c:pt idx="252">
                  <c:v>377814.13556313526</c:v>
                </c:pt>
                <c:pt idx="253">
                  <c:v>552650.62506700517</c:v>
                </c:pt>
                <c:pt idx="254">
                  <c:v>439982.7179751902</c:v>
                </c:pt>
                <c:pt idx="255">
                  <c:v>826792.05898209824</c:v>
                </c:pt>
                <c:pt idx="256">
                  <c:v>257244.63882653753</c:v>
                </c:pt>
                <c:pt idx="257">
                  <c:v>402056.98440823721</c:v>
                </c:pt>
                <c:pt idx="258">
                  <c:v>529401.73153653438</c:v>
                </c:pt>
                <c:pt idx="259">
                  <c:v>565770.11160434037</c:v>
                </c:pt>
                <c:pt idx="260">
                  <c:v>565770.11160434037</c:v>
                </c:pt>
                <c:pt idx="261">
                  <c:v>596587.11044473667</c:v>
                </c:pt>
                <c:pt idx="262">
                  <c:v>396842.24219994247</c:v>
                </c:pt>
                <c:pt idx="263">
                  <c:v>363356.73376696277</c:v>
                </c:pt>
                <c:pt idx="264">
                  <c:v>438250.56527688529</c:v>
                </c:pt>
                <c:pt idx="265">
                  <c:v>554068.97771936841</c:v>
                </c:pt>
                <c:pt idx="266">
                  <c:v>738149.43718179385</c:v>
                </c:pt>
                <c:pt idx="267">
                  <c:v>540721.74205736525</c:v>
                </c:pt>
                <c:pt idx="268">
                  <c:v>710041.9328374468</c:v>
                </c:pt>
                <c:pt idx="269">
                  <c:v>182779.44842209076</c:v>
                </c:pt>
                <c:pt idx="270">
                  <c:v>360421.33655262477</c:v>
                </c:pt>
                <c:pt idx="271">
                  <c:v>484347.09883823345</c:v>
                </c:pt>
                <c:pt idx="272">
                  <c:v>362494.34499885299</c:v>
                </c:pt>
                <c:pt idx="273">
                  <c:v>853773.92910033371</c:v>
                </c:pt>
                <c:pt idx="274">
                  <c:v>520138.17289782257</c:v>
                </c:pt>
                <c:pt idx="275">
                  <c:v>545981.39453077514</c:v>
                </c:pt>
                <c:pt idx="276">
                  <c:v>472590.44147900835</c:v>
                </c:pt>
                <c:pt idx="277">
                  <c:v>410798.89694482851</c:v>
                </c:pt>
                <c:pt idx="278">
                  <c:v>410577.57297472819</c:v>
                </c:pt>
                <c:pt idx="279">
                  <c:v>853960.44689823501</c:v>
                </c:pt>
                <c:pt idx="280">
                  <c:v>426645.34699051245</c:v>
                </c:pt>
                <c:pt idx="281">
                  <c:v>470537.59042391559</c:v>
                </c:pt>
                <c:pt idx="282">
                  <c:v>519786.45917191467</c:v>
                </c:pt>
                <c:pt idx="283">
                  <c:v>800326.10062294302</c:v>
                </c:pt>
                <c:pt idx="284">
                  <c:v>423706.30378273339</c:v>
                </c:pt>
                <c:pt idx="285">
                  <c:v>466982.08386148553</c:v>
                </c:pt>
                <c:pt idx="286">
                  <c:v>587286.89370665024</c:v>
                </c:pt>
                <c:pt idx="287">
                  <c:v>594931.87412532012</c:v>
                </c:pt>
                <c:pt idx="288">
                  <c:v>128594.97576333985</c:v>
                </c:pt>
                <c:pt idx="289">
                  <c:v>290555.08678646287</c:v>
                </c:pt>
                <c:pt idx="290">
                  <c:v>789681.62218938372</c:v>
                </c:pt>
                <c:pt idx="291">
                  <c:v>700223.32929874724</c:v>
                </c:pt>
                <c:pt idx="292">
                  <c:v>570062.47614738625</c:v>
                </c:pt>
                <c:pt idx="293">
                  <c:v>501693.47283777385</c:v>
                </c:pt>
                <c:pt idx="294">
                  <c:v>586911.54353944049</c:v>
                </c:pt>
                <c:pt idx="295">
                  <c:v>175306.05450149864</c:v>
                </c:pt>
                <c:pt idx="296">
                  <c:v>664669.85911167855</c:v>
                </c:pt>
                <c:pt idx="297">
                  <c:v>1161681.9768242603</c:v>
                </c:pt>
                <c:pt idx="298">
                  <c:v>645284.45231777488</c:v>
                </c:pt>
                <c:pt idx="299">
                  <c:v>642130.5897290312</c:v>
                </c:pt>
                <c:pt idx="300">
                  <c:v>926285.17304320773</c:v>
                </c:pt>
                <c:pt idx="301">
                  <c:v>862396.70204791042</c:v>
                </c:pt>
                <c:pt idx="302">
                  <c:v>812401.8474264337</c:v>
                </c:pt>
                <c:pt idx="303">
                  <c:v>466307.21294752794</c:v>
                </c:pt>
                <c:pt idx="304">
                  <c:v>329017.23021201754</c:v>
                </c:pt>
                <c:pt idx="305">
                  <c:v>418991.62851964257</c:v>
                </c:pt>
                <c:pt idx="306">
                  <c:v>1124401.6773427832</c:v>
                </c:pt>
                <c:pt idx="307">
                  <c:v>1057797.1917869111</c:v>
                </c:pt>
                <c:pt idx="308">
                  <c:v>1212276.4168949123</c:v>
                </c:pt>
                <c:pt idx="309">
                  <c:v>691121.15931571508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44-4933-9A34-FEB9D23AD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04440"/>
        <c:axId val="582607064"/>
      </c:scatterChart>
      <c:valAx>
        <c:axId val="582604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07064"/>
        <c:crosses val="autoZero"/>
        <c:crossBetween val="midCat"/>
      </c:valAx>
      <c:valAx>
        <c:axId val="582607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04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[Kiauna Newman_Real Estate Project.xlsx]D3!PivotTable3</c:name>
    <c:fmtId val="11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21074536511539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2107453651153992E-2"/>
              <c:y val="-5.685855159331540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0594021944759743E-2"/>
              <c:y val="-1.1371710318663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9.080590238365438E-3"/>
              <c:y val="-5.685855159331644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7.5671585319712449E-3"/>
              <c:y val="-5.685855159331540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6.0537268255769962E-3"/>
              <c:y val="-2.84292757966582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6.0537268255769962E-3"/>
              <c:y val="8.52878273899728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3.0268634127884981E-3"/>
              <c:y val="8.52878273899728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3.0268634127884981E-3"/>
              <c:y val="1.13717103186630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5134317063942213E-3"/>
              <c:y val="1.13717103186630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5134317063942491E-3"/>
              <c:y val="1.13717103186630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0594021944759743E-2"/>
              <c:y val="-5.685855159331540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7.5671585319712449E-3"/>
              <c:y val="8.52878273899725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8.52878273899725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5134317063942491E-3"/>
              <c:y val="1.13717103186630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1.5134317063942213E-3"/>
              <c:y val="1.13717103186630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3.0268634127884981E-3"/>
              <c:y val="1.13717103186630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3.0268634127884981E-3"/>
              <c:y val="8.52878273899728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6.0537268255769962E-3"/>
              <c:y val="8.528782738997283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8.52878273899725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  <a:sp3d/>
        </c:spPr>
        <c:dLbl>
          <c:idx val="0"/>
          <c:layout>
            <c:manualLayout>
              <c:x val="7.5671585319712449E-3"/>
              <c:y val="8.5287827389972579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/>
          </a:solidFill>
          <a:ln>
            <a:noFill/>
          </a:ln>
          <a:effectLst/>
          <a:sp3d/>
        </c:spPr>
        <c:dLbl>
          <c:idx val="0"/>
          <c:layout>
            <c:manualLayout>
              <c:x val="1.0594021944759743E-2"/>
              <c:y val="-5.685855159331540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4"/>
          </a:solidFill>
          <a:ln>
            <a:noFill/>
          </a:ln>
          <a:effectLst/>
          <a:sp3d/>
        </c:spPr>
        <c:dLbl>
          <c:idx val="0"/>
          <c:layout>
            <c:manualLayout>
              <c:x val="1.210745365115399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/>
          </a:solidFill>
          <a:ln>
            <a:noFill/>
          </a:ln>
          <a:effectLst/>
          <a:sp3d/>
        </c:spPr>
        <c:dLbl>
          <c:idx val="0"/>
          <c:layout>
            <c:manualLayout>
              <c:x val="1.2107453651153992E-2"/>
              <c:y val="-5.685855159331540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4"/>
          </a:solidFill>
          <a:ln>
            <a:noFill/>
          </a:ln>
          <a:effectLst/>
          <a:sp3d/>
        </c:spPr>
        <c:dLbl>
          <c:idx val="0"/>
          <c:layout>
            <c:manualLayout>
              <c:x val="1.0594021944759743E-2"/>
              <c:y val="-1.13717103186630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4"/>
          </a:solidFill>
          <a:ln>
            <a:noFill/>
          </a:ln>
          <a:effectLst/>
          <a:sp3d/>
        </c:spPr>
        <c:dLbl>
          <c:idx val="0"/>
          <c:layout>
            <c:manualLayout>
              <c:x val="9.080590238365438E-3"/>
              <c:y val="-5.6858551593316443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4"/>
          </a:solidFill>
          <a:ln>
            <a:noFill/>
          </a:ln>
          <a:effectLst/>
          <a:sp3d/>
        </c:spPr>
        <c:dLbl>
          <c:idx val="0"/>
          <c:layout>
            <c:manualLayout>
              <c:x val="7.5671585319712449E-3"/>
              <c:y val="-5.685855159331540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/>
          </a:solidFill>
          <a:ln>
            <a:noFill/>
          </a:ln>
          <a:effectLst/>
          <a:sp3d/>
        </c:spPr>
        <c:dLbl>
          <c:idx val="0"/>
          <c:layout>
            <c:manualLayout>
              <c:x val="6.0537268255769962E-3"/>
              <c:y val="-2.842927579665822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'D3'!$B$14</c:f>
              <c:strCache>
                <c:ptCount val="1"/>
                <c:pt idx="0">
                  <c:v>% of Houses With Garage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0-AD89-41F2-885F-E12C3E3619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AD89-41F2-885F-E12C3E36195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AD89-41F2-885F-E12C3E3619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AD89-41F2-885F-E12C3E36195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AD89-41F2-885F-E12C3E36195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AD89-41F2-885F-E12C3E36195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AD89-41F2-885F-E12C3E361951}"/>
              </c:ext>
            </c:extLst>
          </c:dPt>
          <c:dLbls>
            <c:dLbl>
              <c:idx val="0"/>
              <c:layout>
                <c:manualLayout>
                  <c:x val="1.5134317063942491E-3"/>
                  <c:y val="1.13717103186630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D89-41F2-885F-E12C3E361951}"/>
                </c:ext>
              </c:extLst>
            </c:dLbl>
            <c:dLbl>
              <c:idx val="1"/>
              <c:layout>
                <c:manualLayout>
                  <c:x val="1.5134317063942213E-3"/>
                  <c:y val="1.13717103186630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D89-41F2-885F-E12C3E361951}"/>
                </c:ext>
              </c:extLst>
            </c:dLbl>
            <c:dLbl>
              <c:idx val="2"/>
              <c:layout>
                <c:manualLayout>
                  <c:x val="3.0268634127884981E-3"/>
                  <c:y val="1.13717103186630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D89-41F2-885F-E12C3E361951}"/>
                </c:ext>
              </c:extLst>
            </c:dLbl>
            <c:dLbl>
              <c:idx val="3"/>
              <c:layout>
                <c:manualLayout>
                  <c:x val="3.0268634127884981E-3"/>
                  <c:y val="8.5287827389972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D89-41F2-885F-E12C3E361951}"/>
                </c:ext>
              </c:extLst>
            </c:dLbl>
            <c:dLbl>
              <c:idx val="4"/>
              <c:layout>
                <c:manualLayout>
                  <c:x val="6.0537268255769962E-3"/>
                  <c:y val="8.5287827389972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89-41F2-885F-E12C3E361951}"/>
                </c:ext>
              </c:extLst>
            </c:dLbl>
            <c:dLbl>
              <c:idx val="5"/>
              <c:layout>
                <c:manualLayout>
                  <c:x val="0"/>
                  <c:y val="8.52878273899725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D89-41F2-885F-E12C3E361951}"/>
                </c:ext>
              </c:extLst>
            </c:dLbl>
            <c:dLbl>
              <c:idx val="6"/>
              <c:layout>
                <c:manualLayout>
                  <c:x val="7.5671585319712449E-3"/>
                  <c:y val="8.528782738997257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89-41F2-885F-E12C3E3619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'D3'!$A$15:$A$24</c:f>
              <c:multiLvlStrCache>
                <c:ptCount val="7"/>
                <c:lvl>
                  <c:pt idx="0">
                    <c:v>Ballwin</c:v>
                  </c:pt>
                  <c:pt idx="1">
                    <c:v>Ellisville</c:v>
                  </c:pt>
                  <c:pt idx="2">
                    <c:v>Wildwood</c:v>
                  </c:pt>
                  <c:pt idx="3">
                    <c:v>Chesterfield</c:v>
                  </c:pt>
                  <c:pt idx="4">
                    <c:v>Town and Country</c:v>
                  </c:pt>
                  <c:pt idx="5">
                    <c:v>Affton</c:v>
                  </c:pt>
                  <c:pt idx="6">
                    <c:v>St Louis</c:v>
                  </c:pt>
                </c:lvl>
                <c:lvl>
                  <c:pt idx="0">
                    <c:v>63011</c:v>
                  </c:pt>
                  <c:pt idx="3">
                    <c:v>63017</c:v>
                  </c:pt>
                  <c:pt idx="5">
                    <c:v>63123</c:v>
                  </c:pt>
                </c:lvl>
              </c:multiLvlStrCache>
            </c:multiLvlStrRef>
          </c:cat>
          <c:val>
            <c:numRef>
              <c:f>'D3'!$B$15:$B$24</c:f>
              <c:numCache>
                <c:formatCode>0%</c:formatCode>
                <c:ptCount val="7"/>
                <c:pt idx="0">
                  <c:v>0.9821428571428571</c:v>
                </c:pt>
                <c:pt idx="1">
                  <c:v>0.92307692307692313</c:v>
                </c:pt>
                <c:pt idx="2">
                  <c:v>0.9375</c:v>
                </c:pt>
                <c:pt idx="3">
                  <c:v>0.98</c:v>
                </c:pt>
                <c:pt idx="4">
                  <c:v>0.93333333333333335</c:v>
                </c:pt>
                <c:pt idx="5">
                  <c:v>0.5</c:v>
                </c:pt>
                <c:pt idx="6">
                  <c:v>0.45192307692307693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89-41F2-885F-E12C3E361951}"/>
            </c:ext>
          </c:extLst>
        </c:ser>
        <c:ser>
          <c:idx val="1"/>
          <c:order val="1"/>
          <c:tx>
            <c:strRef>
              <c:f>'D3'!$C$14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AD89-41F2-885F-E12C3E36195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AD89-41F2-885F-E12C3E36195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A-AD89-41F2-885F-E12C3E36195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AD89-41F2-885F-E12C3E36195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C-AD89-41F2-885F-E12C3E36195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AD89-41F2-885F-E12C3E36195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E-AD89-41F2-885F-E12C3E361951}"/>
              </c:ext>
            </c:extLst>
          </c:dPt>
          <c:dLbls>
            <c:dLbl>
              <c:idx val="0"/>
              <c:layout>
                <c:manualLayout>
                  <c:x val="1.0594021944759743E-2"/>
                  <c:y val="-5.68585515933154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D89-41F2-885F-E12C3E361951}"/>
                </c:ext>
              </c:extLst>
            </c:dLbl>
            <c:dLbl>
              <c:idx val="1"/>
              <c:layout>
                <c:manualLayout>
                  <c:x val="1.2107453651153992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D89-41F2-885F-E12C3E361951}"/>
                </c:ext>
              </c:extLst>
            </c:dLbl>
            <c:dLbl>
              <c:idx val="2"/>
              <c:layout>
                <c:manualLayout>
                  <c:x val="1.2107453651153992E-2"/>
                  <c:y val="-5.68585515933154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D89-41F2-885F-E12C3E361951}"/>
                </c:ext>
              </c:extLst>
            </c:dLbl>
            <c:dLbl>
              <c:idx val="3"/>
              <c:layout>
                <c:manualLayout>
                  <c:x val="1.0594021944759743E-2"/>
                  <c:y val="-1.1371710318663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D89-41F2-885F-E12C3E361951}"/>
                </c:ext>
              </c:extLst>
            </c:dLbl>
            <c:dLbl>
              <c:idx val="4"/>
              <c:layout>
                <c:manualLayout>
                  <c:x val="9.080590238365438E-3"/>
                  <c:y val="-5.685855159331644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D89-41F2-885F-E12C3E361951}"/>
                </c:ext>
              </c:extLst>
            </c:dLbl>
            <c:dLbl>
              <c:idx val="5"/>
              <c:layout>
                <c:manualLayout>
                  <c:x val="7.5671585319712449E-3"/>
                  <c:y val="-5.68585515933154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D89-41F2-885F-E12C3E361951}"/>
                </c:ext>
              </c:extLst>
            </c:dLbl>
            <c:dLbl>
              <c:idx val="6"/>
              <c:layout>
                <c:manualLayout>
                  <c:x val="6.0537268255769962E-3"/>
                  <c:y val="-2.84292757966582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D89-41F2-885F-E12C3E36195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'D3'!$A$15:$A$24</c:f>
              <c:multiLvlStrCache>
                <c:ptCount val="7"/>
                <c:lvl>
                  <c:pt idx="0">
                    <c:v>Ballwin</c:v>
                  </c:pt>
                  <c:pt idx="1">
                    <c:v>Ellisville</c:v>
                  </c:pt>
                  <c:pt idx="2">
                    <c:v>Wildwood</c:v>
                  </c:pt>
                  <c:pt idx="3">
                    <c:v>Chesterfield</c:v>
                  </c:pt>
                  <c:pt idx="4">
                    <c:v>Town and Country</c:v>
                  </c:pt>
                  <c:pt idx="5">
                    <c:v>Affton</c:v>
                  </c:pt>
                  <c:pt idx="6">
                    <c:v>St Louis</c:v>
                  </c:pt>
                </c:lvl>
                <c:lvl>
                  <c:pt idx="0">
                    <c:v>63011</c:v>
                  </c:pt>
                  <c:pt idx="3">
                    <c:v>63017</c:v>
                  </c:pt>
                  <c:pt idx="5">
                    <c:v>63123</c:v>
                  </c:pt>
                </c:lvl>
              </c:multiLvlStrCache>
            </c:multiLvlStrRef>
          </c:cat>
          <c:val>
            <c:numRef>
              <c:f>'D3'!$C$15:$C$24</c:f>
              <c:numCache>
                <c:formatCode>0%</c:formatCode>
                <c:ptCount val="7"/>
                <c:pt idx="0">
                  <c:v>0.13363062095621198</c:v>
                </c:pt>
                <c:pt idx="1">
                  <c:v>0.27735009811261457</c:v>
                </c:pt>
                <c:pt idx="2">
                  <c:v>0.25</c:v>
                </c:pt>
                <c:pt idx="3">
                  <c:v>0.14070529413628946</c:v>
                </c:pt>
                <c:pt idx="4">
                  <c:v>0.25819888974716115</c:v>
                </c:pt>
                <c:pt idx="5">
                  <c:v>0.54772255750516607</c:v>
                </c:pt>
                <c:pt idx="6">
                  <c:v>0.5000933445354907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89-41F2-885F-E12C3E3619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shape val="box"/>
        <c:axId val="698585136"/>
        <c:axId val="698583568"/>
        <c:axId val="0"/>
      </c:bar3DChart>
      <c:catAx>
        <c:axId val="6985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83568"/>
        <c:crosses val="autoZero"/>
        <c:auto val="1"/>
        <c:lblAlgn val="ctr"/>
        <c:lblOffset val="100"/>
        <c:noMultiLvlLbl val="0"/>
      </c:catAx>
      <c:valAx>
        <c:axId val="6985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100000">
          <a:schemeClr val="accent3">
            <a:lumMod val="25000"/>
            <a:lumOff val="75000"/>
          </a:schemeClr>
        </a:gs>
        <a:gs pos="42000">
          <a:schemeClr val="accent3">
            <a:lumMod val="10000"/>
            <a:lumOff val="9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BATHS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 PRICE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Log!$E$2:$E$311</c:f>
              <c:numCache>
                <c:formatCode>General</c:formatCode>
                <c:ptCount val="3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6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5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3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3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5</c:v>
                </c:pt>
                <c:pt idx="203">
                  <c:v>4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2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6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7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6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7</c:v>
                </c:pt>
                <c:pt idx="274">
                  <c:v>4</c:v>
                </c:pt>
                <c:pt idx="275">
                  <c:v>5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6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4</c:v>
                </c:pt>
                <c:pt idx="287">
                  <c:v>6</c:v>
                </c:pt>
                <c:pt idx="288">
                  <c:v>2</c:v>
                </c:pt>
                <c:pt idx="289">
                  <c:v>2</c:v>
                </c:pt>
                <c:pt idx="290">
                  <c:v>6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5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7</c:v>
                </c:pt>
                <c:pt idx="307">
                  <c:v>6</c:v>
                </c:pt>
                <c:pt idx="308">
                  <c:v>6</c:v>
                </c:pt>
                <c:pt idx="309">
                  <c:v>4</c:v>
                </c:pt>
              </c:numCache>
            </c:numRef>
          </c:xVal>
          <c:yVal>
            <c:numRef>
              <c:f>Log!$A$2:$A$311</c:f>
              <c:numCache>
                <c:formatCode>General</c:formatCode>
                <c:ptCount val="310"/>
                <c:pt idx="0">
                  <c:v>285000</c:v>
                </c:pt>
                <c:pt idx="1">
                  <c:v>149900</c:v>
                </c:pt>
                <c:pt idx="2">
                  <c:v>429900</c:v>
                </c:pt>
                <c:pt idx="3">
                  <c:v>49900</c:v>
                </c:pt>
                <c:pt idx="4">
                  <c:v>144900</c:v>
                </c:pt>
                <c:pt idx="5">
                  <c:v>79900</c:v>
                </c:pt>
                <c:pt idx="6">
                  <c:v>84900</c:v>
                </c:pt>
                <c:pt idx="7">
                  <c:v>127900</c:v>
                </c:pt>
                <c:pt idx="8">
                  <c:v>82500</c:v>
                </c:pt>
                <c:pt idx="9">
                  <c:v>77900</c:v>
                </c:pt>
                <c:pt idx="10">
                  <c:v>200000</c:v>
                </c:pt>
                <c:pt idx="11">
                  <c:v>38900</c:v>
                </c:pt>
                <c:pt idx="12">
                  <c:v>425000</c:v>
                </c:pt>
                <c:pt idx="13">
                  <c:v>109500</c:v>
                </c:pt>
                <c:pt idx="14">
                  <c:v>259900</c:v>
                </c:pt>
                <c:pt idx="15">
                  <c:v>124900</c:v>
                </c:pt>
                <c:pt idx="16">
                  <c:v>126500</c:v>
                </c:pt>
                <c:pt idx="17">
                  <c:v>109900</c:v>
                </c:pt>
                <c:pt idx="18">
                  <c:v>113000</c:v>
                </c:pt>
                <c:pt idx="19">
                  <c:v>92500</c:v>
                </c:pt>
                <c:pt idx="20">
                  <c:v>139000</c:v>
                </c:pt>
                <c:pt idx="21">
                  <c:v>114900</c:v>
                </c:pt>
                <c:pt idx="22">
                  <c:v>116900</c:v>
                </c:pt>
                <c:pt idx="23">
                  <c:v>125000</c:v>
                </c:pt>
                <c:pt idx="24">
                  <c:v>229989</c:v>
                </c:pt>
                <c:pt idx="25">
                  <c:v>94900</c:v>
                </c:pt>
                <c:pt idx="26">
                  <c:v>132900</c:v>
                </c:pt>
                <c:pt idx="27">
                  <c:v>124900</c:v>
                </c:pt>
                <c:pt idx="28">
                  <c:v>42000</c:v>
                </c:pt>
                <c:pt idx="29">
                  <c:v>109000</c:v>
                </c:pt>
                <c:pt idx="30">
                  <c:v>120000</c:v>
                </c:pt>
                <c:pt idx="31">
                  <c:v>139900</c:v>
                </c:pt>
                <c:pt idx="32">
                  <c:v>139900</c:v>
                </c:pt>
                <c:pt idx="33">
                  <c:v>82000</c:v>
                </c:pt>
                <c:pt idx="34">
                  <c:v>164900</c:v>
                </c:pt>
                <c:pt idx="35">
                  <c:v>136900</c:v>
                </c:pt>
                <c:pt idx="36">
                  <c:v>97500</c:v>
                </c:pt>
                <c:pt idx="37">
                  <c:v>159900</c:v>
                </c:pt>
                <c:pt idx="38">
                  <c:v>95500</c:v>
                </c:pt>
                <c:pt idx="39">
                  <c:v>99900</c:v>
                </c:pt>
                <c:pt idx="40">
                  <c:v>104900</c:v>
                </c:pt>
                <c:pt idx="41">
                  <c:v>205000</c:v>
                </c:pt>
                <c:pt idx="42">
                  <c:v>154900</c:v>
                </c:pt>
                <c:pt idx="43">
                  <c:v>143900</c:v>
                </c:pt>
                <c:pt idx="44">
                  <c:v>97000</c:v>
                </c:pt>
                <c:pt idx="45">
                  <c:v>142500</c:v>
                </c:pt>
                <c:pt idx="46">
                  <c:v>155000</c:v>
                </c:pt>
                <c:pt idx="47">
                  <c:v>147900</c:v>
                </c:pt>
                <c:pt idx="48">
                  <c:v>149475</c:v>
                </c:pt>
                <c:pt idx="49">
                  <c:v>129900</c:v>
                </c:pt>
                <c:pt idx="50">
                  <c:v>89000</c:v>
                </c:pt>
                <c:pt idx="51">
                  <c:v>125000</c:v>
                </c:pt>
                <c:pt idx="52">
                  <c:v>105000</c:v>
                </c:pt>
                <c:pt idx="53">
                  <c:v>46900</c:v>
                </c:pt>
                <c:pt idx="54">
                  <c:v>130000</c:v>
                </c:pt>
                <c:pt idx="55">
                  <c:v>124900</c:v>
                </c:pt>
                <c:pt idx="56">
                  <c:v>139700</c:v>
                </c:pt>
                <c:pt idx="57">
                  <c:v>85500</c:v>
                </c:pt>
                <c:pt idx="58">
                  <c:v>150000</c:v>
                </c:pt>
                <c:pt idx="59">
                  <c:v>134900</c:v>
                </c:pt>
                <c:pt idx="60">
                  <c:v>129900</c:v>
                </c:pt>
                <c:pt idx="61">
                  <c:v>124900</c:v>
                </c:pt>
                <c:pt idx="62">
                  <c:v>199900</c:v>
                </c:pt>
                <c:pt idx="63">
                  <c:v>229900</c:v>
                </c:pt>
                <c:pt idx="64">
                  <c:v>124900</c:v>
                </c:pt>
                <c:pt idx="65">
                  <c:v>649900</c:v>
                </c:pt>
                <c:pt idx="66">
                  <c:v>55900</c:v>
                </c:pt>
                <c:pt idx="67">
                  <c:v>49900</c:v>
                </c:pt>
                <c:pt idx="68">
                  <c:v>179900</c:v>
                </c:pt>
                <c:pt idx="69">
                  <c:v>214900</c:v>
                </c:pt>
                <c:pt idx="70">
                  <c:v>154900</c:v>
                </c:pt>
                <c:pt idx="71">
                  <c:v>131000</c:v>
                </c:pt>
                <c:pt idx="72">
                  <c:v>129900</c:v>
                </c:pt>
                <c:pt idx="73">
                  <c:v>997000</c:v>
                </c:pt>
                <c:pt idx="74">
                  <c:v>997000</c:v>
                </c:pt>
                <c:pt idx="75">
                  <c:v>599000</c:v>
                </c:pt>
                <c:pt idx="76">
                  <c:v>134900</c:v>
                </c:pt>
                <c:pt idx="77">
                  <c:v>149900</c:v>
                </c:pt>
                <c:pt idx="78">
                  <c:v>189900</c:v>
                </c:pt>
                <c:pt idx="79">
                  <c:v>219900</c:v>
                </c:pt>
                <c:pt idx="80">
                  <c:v>599900</c:v>
                </c:pt>
                <c:pt idx="81">
                  <c:v>279000</c:v>
                </c:pt>
                <c:pt idx="82">
                  <c:v>129900</c:v>
                </c:pt>
                <c:pt idx="83">
                  <c:v>635000</c:v>
                </c:pt>
                <c:pt idx="84">
                  <c:v>635000</c:v>
                </c:pt>
                <c:pt idx="85">
                  <c:v>279000</c:v>
                </c:pt>
                <c:pt idx="86">
                  <c:v>634900</c:v>
                </c:pt>
                <c:pt idx="87">
                  <c:v>139900</c:v>
                </c:pt>
                <c:pt idx="88">
                  <c:v>130000</c:v>
                </c:pt>
                <c:pt idx="89">
                  <c:v>284500</c:v>
                </c:pt>
                <c:pt idx="90">
                  <c:v>214500</c:v>
                </c:pt>
                <c:pt idx="91">
                  <c:v>84000</c:v>
                </c:pt>
                <c:pt idx="92">
                  <c:v>267000</c:v>
                </c:pt>
                <c:pt idx="93">
                  <c:v>329900</c:v>
                </c:pt>
                <c:pt idx="94">
                  <c:v>112500</c:v>
                </c:pt>
                <c:pt idx="95">
                  <c:v>159900</c:v>
                </c:pt>
                <c:pt idx="96">
                  <c:v>275000</c:v>
                </c:pt>
                <c:pt idx="97">
                  <c:v>175000</c:v>
                </c:pt>
                <c:pt idx="98">
                  <c:v>95000</c:v>
                </c:pt>
                <c:pt idx="99">
                  <c:v>139999</c:v>
                </c:pt>
                <c:pt idx="100">
                  <c:v>234900</c:v>
                </c:pt>
                <c:pt idx="101">
                  <c:v>254900</c:v>
                </c:pt>
                <c:pt idx="102">
                  <c:v>272000</c:v>
                </c:pt>
                <c:pt idx="103">
                  <c:v>244900</c:v>
                </c:pt>
                <c:pt idx="104">
                  <c:v>954000</c:v>
                </c:pt>
                <c:pt idx="105">
                  <c:v>954000</c:v>
                </c:pt>
                <c:pt idx="106">
                  <c:v>155000</c:v>
                </c:pt>
                <c:pt idx="107">
                  <c:v>298900</c:v>
                </c:pt>
                <c:pt idx="108">
                  <c:v>259900</c:v>
                </c:pt>
                <c:pt idx="109">
                  <c:v>283300</c:v>
                </c:pt>
                <c:pt idx="110">
                  <c:v>159900</c:v>
                </c:pt>
                <c:pt idx="111">
                  <c:v>56500</c:v>
                </c:pt>
                <c:pt idx="112">
                  <c:v>99000</c:v>
                </c:pt>
                <c:pt idx="113">
                  <c:v>239000</c:v>
                </c:pt>
                <c:pt idx="114">
                  <c:v>159900</c:v>
                </c:pt>
                <c:pt idx="115">
                  <c:v>225000</c:v>
                </c:pt>
                <c:pt idx="116">
                  <c:v>234900</c:v>
                </c:pt>
                <c:pt idx="117">
                  <c:v>354900</c:v>
                </c:pt>
                <c:pt idx="118">
                  <c:v>389900</c:v>
                </c:pt>
                <c:pt idx="119">
                  <c:v>520000</c:v>
                </c:pt>
                <c:pt idx="120">
                  <c:v>379000</c:v>
                </c:pt>
                <c:pt idx="121">
                  <c:v>510000</c:v>
                </c:pt>
                <c:pt idx="122">
                  <c:v>599900</c:v>
                </c:pt>
                <c:pt idx="123">
                  <c:v>379900</c:v>
                </c:pt>
                <c:pt idx="124">
                  <c:v>322000</c:v>
                </c:pt>
                <c:pt idx="125">
                  <c:v>405000</c:v>
                </c:pt>
                <c:pt idx="126">
                  <c:v>579900</c:v>
                </c:pt>
                <c:pt idx="127">
                  <c:v>575000</c:v>
                </c:pt>
                <c:pt idx="128">
                  <c:v>139900</c:v>
                </c:pt>
                <c:pt idx="129">
                  <c:v>129900</c:v>
                </c:pt>
                <c:pt idx="130">
                  <c:v>289900</c:v>
                </c:pt>
                <c:pt idx="131">
                  <c:v>339900</c:v>
                </c:pt>
                <c:pt idx="132">
                  <c:v>295000</c:v>
                </c:pt>
                <c:pt idx="133">
                  <c:v>845000</c:v>
                </c:pt>
                <c:pt idx="134">
                  <c:v>124900</c:v>
                </c:pt>
                <c:pt idx="135">
                  <c:v>314900</c:v>
                </c:pt>
                <c:pt idx="136">
                  <c:v>349900</c:v>
                </c:pt>
                <c:pt idx="137">
                  <c:v>349900</c:v>
                </c:pt>
                <c:pt idx="138">
                  <c:v>560000</c:v>
                </c:pt>
                <c:pt idx="139">
                  <c:v>284900</c:v>
                </c:pt>
                <c:pt idx="140">
                  <c:v>394444</c:v>
                </c:pt>
                <c:pt idx="141">
                  <c:v>439900</c:v>
                </c:pt>
                <c:pt idx="142">
                  <c:v>299900</c:v>
                </c:pt>
                <c:pt idx="143">
                  <c:v>142000</c:v>
                </c:pt>
                <c:pt idx="144">
                  <c:v>345000</c:v>
                </c:pt>
                <c:pt idx="145">
                  <c:v>440000</c:v>
                </c:pt>
                <c:pt idx="146">
                  <c:v>93000</c:v>
                </c:pt>
                <c:pt idx="147">
                  <c:v>409500</c:v>
                </c:pt>
                <c:pt idx="148">
                  <c:v>349500</c:v>
                </c:pt>
                <c:pt idx="149">
                  <c:v>387950</c:v>
                </c:pt>
                <c:pt idx="150">
                  <c:v>144900</c:v>
                </c:pt>
                <c:pt idx="151">
                  <c:v>276500</c:v>
                </c:pt>
                <c:pt idx="152">
                  <c:v>258000</c:v>
                </c:pt>
                <c:pt idx="153">
                  <c:v>339900</c:v>
                </c:pt>
                <c:pt idx="154">
                  <c:v>472000</c:v>
                </c:pt>
                <c:pt idx="155">
                  <c:v>518000</c:v>
                </c:pt>
                <c:pt idx="156">
                  <c:v>539885</c:v>
                </c:pt>
                <c:pt idx="157">
                  <c:v>114900</c:v>
                </c:pt>
                <c:pt idx="158">
                  <c:v>274900</c:v>
                </c:pt>
                <c:pt idx="159">
                  <c:v>279900</c:v>
                </c:pt>
                <c:pt idx="160">
                  <c:v>345900</c:v>
                </c:pt>
                <c:pt idx="161">
                  <c:v>319900</c:v>
                </c:pt>
                <c:pt idx="162">
                  <c:v>499900</c:v>
                </c:pt>
                <c:pt idx="163">
                  <c:v>310000</c:v>
                </c:pt>
                <c:pt idx="164">
                  <c:v>289900</c:v>
                </c:pt>
                <c:pt idx="165">
                  <c:v>459000</c:v>
                </c:pt>
                <c:pt idx="166">
                  <c:v>345000</c:v>
                </c:pt>
                <c:pt idx="167">
                  <c:v>265000</c:v>
                </c:pt>
                <c:pt idx="168">
                  <c:v>415000</c:v>
                </c:pt>
                <c:pt idx="169">
                  <c:v>189900</c:v>
                </c:pt>
                <c:pt idx="170">
                  <c:v>259900</c:v>
                </c:pt>
                <c:pt idx="171">
                  <c:v>425000</c:v>
                </c:pt>
                <c:pt idx="172">
                  <c:v>374900</c:v>
                </c:pt>
                <c:pt idx="173">
                  <c:v>229900</c:v>
                </c:pt>
                <c:pt idx="174">
                  <c:v>350000</c:v>
                </c:pt>
                <c:pt idx="175">
                  <c:v>469500</c:v>
                </c:pt>
                <c:pt idx="176">
                  <c:v>369900</c:v>
                </c:pt>
                <c:pt idx="177">
                  <c:v>529900</c:v>
                </c:pt>
                <c:pt idx="178">
                  <c:v>309000</c:v>
                </c:pt>
                <c:pt idx="179">
                  <c:v>359900</c:v>
                </c:pt>
                <c:pt idx="180">
                  <c:v>400000</c:v>
                </c:pt>
                <c:pt idx="181">
                  <c:v>399900</c:v>
                </c:pt>
                <c:pt idx="182">
                  <c:v>549900</c:v>
                </c:pt>
                <c:pt idx="183">
                  <c:v>589000</c:v>
                </c:pt>
                <c:pt idx="184">
                  <c:v>198900</c:v>
                </c:pt>
                <c:pt idx="185">
                  <c:v>419000</c:v>
                </c:pt>
                <c:pt idx="186">
                  <c:v>325000</c:v>
                </c:pt>
                <c:pt idx="187">
                  <c:v>389900</c:v>
                </c:pt>
                <c:pt idx="188">
                  <c:v>475000</c:v>
                </c:pt>
                <c:pt idx="189">
                  <c:v>469000</c:v>
                </c:pt>
                <c:pt idx="190">
                  <c:v>475000</c:v>
                </c:pt>
                <c:pt idx="191">
                  <c:v>434900</c:v>
                </c:pt>
                <c:pt idx="192">
                  <c:v>359900</c:v>
                </c:pt>
                <c:pt idx="193">
                  <c:v>579000</c:v>
                </c:pt>
                <c:pt idx="194">
                  <c:v>792000</c:v>
                </c:pt>
                <c:pt idx="195">
                  <c:v>474800</c:v>
                </c:pt>
                <c:pt idx="196">
                  <c:v>487000</c:v>
                </c:pt>
                <c:pt idx="197">
                  <c:v>394800</c:v>
                </c:pt>
                <c:pt idx="198">
                  <c:v>339000</c:v>
                </c:pt>
                <c:pt idx="199">
                  <c:v>385000</c:v>
                </c:pt>
                <c:pt idx="200">
                  <c:v>207000</c:v>
                </c:pt>
                <c:pt idx="201">
                  <c:v>374900</c:v>
                </c:pt>
                <c:pt idx="202">
                  <c:v>510000</c:v>
                </c:pt>
                <c:pt idx="203">
                  <c:v>395000</c:v>
                </c:pt>
                <c:pt idx="204">
                  <c:v>825000</c:v>
                </c:pt>
                <c:pt idx="205">
                  <c:v>825000</c:v>
                </c:pt>
                <c:pt idx="206">
                  <c:v>799000</c:v>
                </c:pt>
                <c:pt idx="207">
                  <c:v>182000</c:v>
                </c:pt>
                <c:pt idx="208">
                  <c:v>369900</c:v>
                </c:pt>
                <c:pt idx="209">
                  <c:v>487900</c:v>
                </c:pt>
                <c:pt idx="210">
                  <c:v>679900</c:v>
                </c:pt>
                <c:pt idx="211">
                  <c:v>780000</c:v>
                </c:pt>
                <c:pt idx="212">
                  <c:v>795000</c:v>
                </c:pt>
                <c:pt idx="213">
                  <c:v>240000</c:v>
                </c:pt>
                <c:pt idx="214">
                  <c:v>135000</c:v>
                </c:pt>
                <c:pt idx="215">
                  <c:v>264900</c:v>
                </c:pt>
                <c:pt idx="216">
                  <c:v>374900</c:v>
                </c:pt>
                <c:pt idx="217">
                  <c:v>519900</c:v>
                </c:pt>
                <c:pt idx="218">
                  <c:v>774500</c:v>
                </c:pt>
                <c:pt idx="219">
                  <c:v>520000</c:v>
                </c:pt>
                <c:pt idx="220">
                  <c:v>215000</c:v>
                </c:pt>
                <c:pt idx="221">
                  <c:v>444900</c:v>
                </c:pt>
                <c:pt idx="222">
                  <c:v>204900</c:v>
                </c:pt>
                <c:pt idx="223">
                  <c:v>179900</c:v>
                </c:pt>
                <c:pt idx="224">
                  <c:v>398500</c:v>
                </c:pt>
                <c:pt idx="225">
                  <c:v>524900</c:v>
                </c:pt>
                <c:pt idx="226">
                  <c:v>274900</c:v>
                </c:pt>
                <c:pt idx="227">
                  <c:v>239900</c:v>
                </c:pt>
                <c:pt idx="228">
                  <c:v>342500</c:v>
                </c:pt>
                <c:pt idx="229">
                  <c:v>135000</c:v>
                </c:pt>
                <c:pt idx="230">
                  <c:v>587000</c:v>
                </c:pt>
                <c:pt idx="231">
                  <c:v>424900</c:v>
                </c:pt>
                <c:pt idx="232">
                  <c:v>850000</c:v>
                </c:pt>
                <c:pt idx="233">
                  <c:v>575000</c:v>
                </c:pt>
                <c:pt idx="234">
                  <c:v>815000</c:v>
                </c:pt>
                <c:pt idx="235">
                  <c:v>250000</c:v>
                </c:pt>
                <c:pt idx="236">
                  <c:v>229900</c:v>
                </c:pt>
                <c:pt idx="237">
                  <c:v>459000</c:v>
                </c:pt>
                <c:pt idx="238">
                  <c:v>738000</c:v>
                </c:pt>
                <c:pt idx="239">
                  <c:v>200000</c:v>
                </c:pt>
                <c:pt idx="240">
                  <c:v>348000</c:v>
                </c:pt>
                <c:pt idx="241">
                  <c:v>349900</c:v>
                </c:pt>
                <c:pt idx="242">
                  <c:v>475000</c:v>
                </c:pt>
                <c:pt idx="243">
                  <c:v>425000</c:v>
                </c:pt>
                <c:pt idx="244">
                  <c:v>719500</c:v>
                </c:pt>
                <c:pt idx="245">
                  <c:v>759900</c:v>
                </c:pt>
                <c:pt idx="246">
                  <c:v>875000</c:v>
                </c:pt>
                <c:pt idx="247">
                  <c:v>285000</c:v>
                </c:pt>
                <c:pt idx="248">
                  <c:v>215000</c:v>
                </c:pt>
                <c:pt idx="249">
                  <c:v>399500</c:v>
                </c:pt>
                <c:pt idx="250">
                  <c:v>570000</c:v>
                </c:pt>
                <c:pt idx="251">
                  <c:v>537900</c:v>
                </c:pt>
                <c:pt idx="252">
                  <c:v>369900</c:v>
                </c:pt>
                <c:pt idx="253">
                  <c:v>599000</c:v>
                </c:pt>
                <c:pt idx="254">
                  <c:v>419500</c:v>
                </c:pt>
                <c:pt idx="255">
                  <c:v>789000</c:v>
                </c:pt>
                <c:pt idx="256">
                  <c:v>449990</c:v>
                </c:pt>
                <c:pt idx="257">
                  <c:v>499990</c:v>
                </c:pt>
                <c:pt idx="258">
                  <c:v>519990</c:v>
                </c:pt>
                <c:pt idx="259">
                  <c:v>469990</c:v>
                </c:pt>
                <c:pt idx="260">
                  <c:v>534990</c:v>
                </c:pt>
                <c:pt idx="261">
                  <c:v>609990</c:v>
                </c:pt>
                <c:pt idx="262">
                  <c:v>329900</c:v>
                </c:pt>
                <c:pt idx="263">
                  <c:v>329000</c:v>
                </c:pt>
                <c:pt idx="264">
                  <c:v>425000</c:v>
                </c:pt>
                <c:pt idx="265">
                  <c:v>450000</c:v>
                </c:pt>
                <c:pt idx="266">
                  <c:v>774900</c:v>
                </c:pt>
                <c:pt idx="267">
                  <c:v>479900</c:v>
                </c:pt>
                <c:pt idx="268">
                  <c:v>669000</c:v>
                </c:pt>
                <c:pt idx="269">
                  <c:v>205000</c:v>
                </c:pt>
                <c:pt idx="270">
                  <c:v>379900</c:v>
                </c:pt>
                <c:pt idx="271">
                  <c:v>399000</c:v>
                </c:pt>
                <c:pt idx="272">
                  <c:v>329900</c:v>
                </c:pt>
                <c:pt idx="273">
                  <c:v>799000</c:v>
                </c:pt>
                <c:pt idx="274">
                  <c:v>474900</c:v>
                </c:pt>
                <c:pt idx="275">
                  <c:v>639900</c:v>
                </c:pt>
                <c:pt idx="276">
                  <c:v>375000</c:v>
                </c:pt>
                <c:pt idx="277">
                  <c:v>369900</c:v>
                </c:pt>
                <c:pt idx="278">
                  <c:v>337900</c:v>
                </c:pt>
                <c:pt idx="279">
                  <c:v>999000</c:v>
                </c:pt>
                <c:pt idx="280">
                  <c:v>410000</c:v>
                </c:pt>
                <c:pt idx="281">
                  <c:v>375000</c:v>
                </c:pt>
                <c:pt idx="282">
                  <c:v>575000</c:v>
                </c:pt>
                <c:pt idx="283">
                  <c:v>1450000</c:v>
                </c:pt>
                <c:pt idx="284">
                  <c:v>362750</c:v>
                </c:pt>
                <c:pt idx="285">
                  <c:v>279900</c:v>
                </c:pt>
                <c:pt idx="286">
                  <c:v>609000</c:v>
                </c:pt>
                <c:pt idx="287">
                  <c:v>859900</c:v>
                </c:pt>
                <c:pt idx="288">
                  <c:v>150000</c:v>
                </c:pt>
                <c:pt idx="289">
                  <c:v>249900</c:v>
                </c:pt>
                <c:pt idx="290">
                  <c:v>975000</c:v>
                </c:pt>
                <c:pt idx="291">
                  <c:v>449000</c:v>
                </c:pt>
                <c:pt idx="292">
                  <c:v>419000</c:v>
                </c:pt>
                <c:pt idx="293">
                  <c:v>529000</c:v>
                </c:pt>
                <c:pt idx="294">
                  <c:v>925000</c:v>
                </c:pt>
                <c:pt idx="295">
                  <c:v>204900</c:v>
                </c:pt>
                <c:pt idx="296">
                  <c:v>1249900</c:v>
                </c:pt>
                <c:pt idx="297">
                  <c:v>1725000</c:v>
                </c:pt>
                <c:pt idx="298">
                  <c:v>519900</c:v>
                </c:pt>
                <c:pt idx="299">
                  <c:v>579900</c:v>
                </c:pt>
                <c:pt idx="300">
                  <c:v>800000</c:v>
                </c:pt>
                <c:pt idx="301">
                  <c:v>749900</c:v>
                </c:pt>
                <c:pt idx="302">
                  <c:v>849000</c:v>
                </c:pt>
                <c:pt idx="303">
                  <c:v>594900</c:v>
                </c:pt>
                <c:pt idx="304">
                  <c:v>275000</c:v>
                </c:pt>
                <c:pt idx="305">
                  <c:v>249900</c:v>
                </c:pt>
                <c:pt idx="306">
                  <c:v>1295000</c:v>
                </c:pt>
                <c:pt idx="307">
                  <c:v>1195000</c:v>
                </c:pt>
                <c:pt idx="308">
                  <c:v>1149000</c:v>
                </c:pt>
                <c:pt idx="309">
                  <c:v>549900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4-4BD6-A4DF-2C89033E54BB}"/>
            </c:ext>
          </c:extLst>
        </c:ser>
        <c:ser>
          <c:idx val="1"/>
          <c:order val="1"/>
          <c:tx>
            <c:v>Predicted LIST PRICE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989957777017004"/>
                  <c:y val="-0.2883064990010577"/>
                </c:manualLayout>
              </c:layout>
              <c:numFmt formatCode="General" sourceLinked="0"/>
            </c:trendlineLbl>
          </c:trendline>
          <c:xVal>
            <c:numRef>
              <c:f>Log!$E$2:$E$311</c:f>
              <c:numCache>
                <c:formatCode>General</c:formatCode>
                <c:ptCount val="3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6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5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3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3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5</c:v>
                </c:pt>
                <c:pt idx="203">
                  <c:v>4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2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6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7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6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7</c:v>
                </c:pt>
                <c:pt idx="274">
                  <c:v>4</c:v>
                </c:pt>
                <c:pt idx="275">
                  <c:v>5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6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4</c:v>
                </c:pt>
                <c:pt idx="287">
                  <c:v>6</c:v>
                </c:pt>
                <c:pt idx="288">
                  <c:v>2</c:v>
                </c:pt>
                <c:pt idx="289">
                  <c:v>2</c:v>
                </c:pt>
                <c:pt idx="290">
                  <c:v>6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5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7</c:v>
                </c:pt>
                <c:pt idx="307">
                  <c:v>6</c:v>
                </c:pt>
                <c:pt idx="308">
                  <c:v>6</c:v>
                </c:pt>
                <c:pt idx="309">
                  <c:v>4</c:v>
                </c:pt>
              </c:numCache>
            </c:numRef>
          </c:xVal>
          <c:yVal>
            <c:numRef>
              <c:f>Log!$I$29:$I$338</c:f>
              <c:numCache>
                <c:formatCode>General</c:formatCode>
                <c:ptCount val="310"/>
                <c:pt idx="0">
                  <c:v>296129.0880023085</c:v>
                </c:pt>
                <c:pt idx="1">
                  <c:v>211421.00163703525</c:v>
                </c:pt>
                <c:pt idx="2">
                  <c:v>272705.73120276997</c:v>
                </c:pt>
                <c:pt idx="3">
                  <c:v>45546.691030574366</c:v>
                </c:pt>
                <c:pt idx="4">
                  <c:v>156827.21840400016</c:v>
                </c:pt>
                <c:pt idx="5">
                  <c:v>177296.6295678977</c:v>
                </c:pt>
                <c:pt idx="6">
                  <c:v>133363.502158057</c:v>
                </c:pt>
                <c:pt idx="7">
                  <c:v>277534.26368343271</c:v>
                </c:pt>
                <c:pt idx="8">
                  <c:v>67898.928567188806</c:v>
                </c:pt>
                <c:pt idx="9">
                  <c:v>60001.116771761059</c:v>
                </c:pt>
                <c:pt idx="10">
                  <c:v>271315.09737100115</c:v>
                </c:pt>
                <c:pt idx="11">
                  <c:v>126852.6871381044</c:v>
                </c:pt>
                <c:pt idx="12">
                  <c:v>264801.57364289754</c:v>
                </c:pt>
                <c:pt idx="13">
                  <c:v>179866.05945698053</c:v>
                </c:pt>
                <c:pt idx="14">
                  <c:v>220697.92769958713</c:v>
                </c:pt>
                <c:pt idx="15">
                  <c:v>35211.860008956763</c:v>
                </c:pt>
                <c:pt idx="16">
                  <c:v>80887.948451603763</c:v>
                </c:pt>
                <c:pt idx="17">
                  <c:v>62914.759326708576</c:v>
                </c:pt>
                <c:pt idx="18">
                  <c:v>107167.18956059036</c:v>
                </c:pt>
                <c:pt idx="19">
                  <c:v>93016.280888942652</c:v>
                </c:pt>
                <c:pt idx="20">
                  <c:v>108648.80634293381</c:v>
                </c:pt>
                <c:pt idx="21">
                  <c:v>109365.98454191815</c:v>
                </c:pt>
                <c:pt idx="22">
                  <c:v>150842.80239072864</c:v>
                </c:pt>
                <c:pt idx="23">
                  <c:v>220499.6951164213</c:v>
                </c:pt>
                <c:pt idx="24">
                  <c:v>248041.34913614055</c:v>
                </c:pt>
                <c:pt idx="25">
                  <c:v>59379.552923369527</c:v>
                </c:pt>
                <c:pt idx="26">
                  <c:v>93036.151248475959</c:v>
                </c:pt>
                <c:pt idx="27">
                  <c:v>74232.39148027169</c:v>
                </c:pt>
                <c:pt idx="28">
                  <c:v>145542.06091531151</c:v>
                </c:pt>
                <c:pt idx="29">
                  <c:v>104696.65691635296</c:v>
                </c:pt>
                <c:pt idx="30">
                  <c:v>74328.261878735124</c:v>
                </c:pt>
                <c:pt idx="31">
                  <c:v>151708.19637511155</c:v>
                </c:pt>
                <c:pt idx="32">
                  <c:v>86634.350683963188</c:v>
                </c:pt>
                <c:pt idx="33">
                  <c:v>206861.82727117723</c:v>
                </c:pt>
                <c:pt idx="34">
                  <c:v>185769.56860729869</c:v>
                </c:pt>
                <c:pt idx="35">
                  <c:v>193260.773412332</c:v>
                </c:pt>
                <c:pt idx="36">
                  <c:v>90959.021491031599</c:v>
                </c:pt>
                <c:pt idx="37">
                  <c:v>183230.814839164</c:v>
                </c:pt>
                <c:pt idx="38">
                  <c:v>77907.189855948469</c:v>
                </c:pt>
                <c:pt idx="39">
                  <c:v>159716.53148308679</c:v>
                </c:pt>
                <c:pt idx="40">
                  <c:v>74631.445871667791</c:v>
                </c:pt>
                <c:pt idx="41">
                  <c:v>205607.36882921704</c:v>
                </c:pt>
                <c:pt idx="42">
                  <c:v>92140.413645524153</c:v>
                </c:pt>
                <c:pt idx="43">
                  <c:v>87141.447045309673</c:v>
                </c:pt>
                <c:pt idx="44">
                  <c:v>60434.468942728039</c:v>
                </c:pt>
                <c:pt idx="45">
                  <c:v>138015.88973397799</c:v>
                </c:pt>
                <c:pt idx="46">
                  <c:v>141951.00439387155</c:v>
                </c:pt>
                <c:pt idx="47">
                  <c:v>180673.02142297811</c:v>
                </c:pt>
                <c:pt idx="48">
                  <c:v>123677.89897294583</c:v>
                </c:pt>
                <c:pt idx="49">
                  <c:v>149462.90062614641</c:v>
                </c:pt>
                <c:pt idx="50">
                  <c:v>60593.074786860991</c:v>
                </c:pt>
                <c:pt idx="51">
                  <c:v>75040.109776531448</c:v>
                </c:pt>
                <c:pt idx="52">
                  <c:v>185358.53849483375</c:v>
                </c:pt>
                <c:pt idx="53">
                  <c:v>70054.380569465837</c:v>
                </c:pt>
                <c:pt idx="54">
                  <c:v>136415.68178017726</c:v>
                </c:pt>
                <c:pt idx="55">
                  <c:v>140619.13728734857</c:v>
                </c:pt>
                <c:pt idx="56">
                  <c:v>143921.27119781837</c:v>
                </c:pt>
                <c:pt idx="57">
                  <c:v>243992.19440243693</c:v>
                </c:pt>
                <c:pt idx="58">
                  <c:v>125786.12317155128</c:v>
                </c:pt>
                <c:pt idx="59">
                  <c:v>104232.55436779188</c:v>
                </c:pt>
                <c:pt idx="60">
                  <c:v>104845.59063192393</c:v>
                </c:pt>
                <c:pt idx="61">
                  <c:v>62353.404330442907</c:v>
                </c:pt>
                <c:pt idx="62">
                  <c:v>227241.39878709367</c:v>
                </c:pt>
                <c:pt idx="63">
                  <c:v>327697.527256175</c:v>
                </c:pt>
                <c:pt idx="64">
                  <c:v>160817.79324244338</c:v>
                </c:pt>
                <c:pt idx="65">
                  <c:v>508296.77789340733</c:v>
                </c:pt>
                <c:pt idx="66">
                  <c:v>96899.441700100608</c:v>
                </c:pt>
                <c:pt idx="67">
                  <c:v>249056.93503627129</c:v>
                </c:pt>
                <c:pt idx="68">
                  <c:v>200334.00906983152</c:v>
                </c:pt>
                <c:pt idx="69">
                  <c:v>174953.75927550445</c:v>
                </c:pt>
                <c:pt idx="70">
                  <c:v>104453.58337789452</c:v>
                </c:pt>
                <c:pt idx="71">
                  <c:v>136715.04859499043</c:v>
                </c:pt>
                <c:pt idx="72">
                  <c:v>127127.94623997087</c:v>
                </c:pt>
                <c:pt idx="73">
                  <c:v>352282.56129641039</c:v>
                </c:pt>
                <c:pt idx="74">
                  <c:v>352282.56129641039</c:v>
                </c:pt>
                <c:pt idx="75">
                  <c:v>497199.3702657611</c:v>
                </c:pt>
                <c:pt idx="76">
                  <c:v>75772.523748572421</c:v>
                </c:pt>
                <c:pt idx="77">
                  <c:v>66392.536933122508</c:v>
                </c:pt>
                <c:pt idx="78">
                  <c:v>211534.44866980804</c:v>
                </c:pt>
                <c:pt idx="79">
                  <c:v>218405.74674751703</c:v>
                </c:pt>
                <c:pt idx="80">
                  <c:v>465737.12576828199</c:v>
                </c:pt>
                <c:pt idx="81">
                  <c:v>301566.18601877737</c:v>
                </c:pt>
                <c:pt idx="82">
                  <c:v>64892.388450699196</c:v>
                </c:pt>
                <c:pt idx="83">
                  <c:v>382785.2950221044</c:v>
                </c:pt>
                <c:pt idx="84">
                  <c:v>382785.2950221044</c:v>
                </c:pt>
                <c:pt idx="85">
                  <c:v>338358.42893909739</c:v>
                </c:pt>
                <c:pt idx="86">
                  <c:v>459396.25214827416</c:v>
                </c:pt>
                <c:pt idx="87">
                  <c:v>158808.14840129673</c:v>
                </c:pt>
                <c:pt idx="88">
                  <c:v>132902.69770939465</c:v>
                </c:pt>
                <c:pt idx="89">
                  <c:v>288693.45484333904</c:v>
                </c:pt>
                <c:pt idx="90">
                  <c:v>235157.64222514216</c:v>
                </c:pt>
                <c:pt idx="91">
                  <c:v>87246.331724848758</c:v>
                </c:pt>
                <c:pt idx="92">
                  <c:v>323175.28259406966</c:v>
                </c:pt>
                <c:pt idx="93">
                  <c:v>294590.17968632007</c:v>
                </c:pt>
                <c:pt idx="94">
                  <c:v>49813.243396237391</c:v>
                </c:pt>
                <c:pt idx="95">
                  <c:v>142637.66699555088</c:v>
                </c:pt>
                <c:pt idx="96">
                  <c:v>187917.85896701121</c:v>
                </c:pt>
                <c:pt idx="97">
                  <c:v>283185.59388047294</c:v>
                </c:pt>
                <c:pt idx="98">
                  <c:v>89420.596720090354</c:v>
                </c:pt>
                <c:pt idx="99">
                  <c:v>130144.68511084824</c:v>
                </c:pt>
                <c:pt idx="100">
                  <c:v>216634.46255380986</c:v>
                </c:pt>
                <c:pt idx="101">
                  <c:v>238410.20227832076</c:v>
                </c:pt>
                <c:pt idx="102">
                  <c:v>283396.42607815872</c:v>
                </c:pt>
                <c:pt idx="103">
                  <c:v>365838.01886202622</c:v>
                </c:pt>
                <c:pt idx="104">
                  <c:v>758037.90350552194</c:v>
                </c:pt>
                <c:pt idx="105">
                  <c:v>758037.90350552194</c:v>
                </c:pt>
                <c:pt idx="106">
                  <c:v>172980.10507986916</c:v>
                </c:pt>
                <c:pt idx="107">
                  <c:v>371384.26353479415</c:v>
                </c:pt>
                <c:pt idx="108">
                  <c:v>198795.00796088378</c:v>
                </c:pt>
                <c:pt idx="109">
                  <c:v>330557.09461611038</c:v>
                </c:pt>
                <c:pt idx="110">
                  <c:v>157490.75297343236</c:v>
                </c:pt>
                <c:pt idx="111">
                  <c:v>88482.341304502959</c:v>
                </c:pt>
                <c:pt idx="112">
                  <c:v>117251.10593848255</c:v>
                </c:pt>
                <c:pt idx="113">
                  <c:v>173928.16262339076</c:v>
                </c:pt>
                <c:pt idx="114">
                  <c:v>197932.84866425308</c:v>
                </c:pt>
                <c:pt idx="115">
                  <c:v>233012.43746415083</c:v>
                </c:pt>
                <c:pt idx="116">
                  <c:v>207583.34983798556</c:v>
                </c:pt>
                <c:pt idx="117">
                  <c:v>377012.46778762544</c:v>
                </c:pt>
                <c:pt idx="118">
                  <c:v>422402.16565327864</c:v>
                </c:pt>
                <c:pt idx="119">
                  <c:v>507527.10110332363</c:v>
                </c:pt>
                <c:pt idx="120">
                  <c:v>496657.85634792765</c:v>
                </c:pt>
                <c:pt idx="121">
                  <c:v>573225.47558607894</c:v>
                </c:pt>
                <c:pt idx="122">
                  <c:v>686953.48690604651</c:v>
                </c:pt>
                <c:pt idx="123">
                  <c:v>411890.93531738268</c:v>
                </c:pt>
                <c:pt idx="124">
                  <c:v>421150.1207922179</c:v>
                </c:pt>
                <c:pt idx="125">
                  <c:v>471724.69339857448</c:v>
                </c:pt>
                <c:pt idx="126">
                  <c:v>565507.38921820244</c:v>
                </c:pt>
                <c:pt idx="127">
                  <c:v>748283.56547360134</c:v>
                </c:pt>
                <c:pt idx="128">
                  <c:v>60653.693287862632</c:v>
                </c:pt>
                <c:pt idx="129">
                  <c:v>115400.03716827043</c:v>
                </c:pt>
                <c:pt idx="130">
                  <c:v>300478.3108580439</c:v>
                </c:pt>
                <c:pt idx="131">
                  <c:v>325816.84120493248</c:v>
                </c:pt>
                <c:pt idx="132">
                  <c:v>323517.34663141624</c:v>
                </c:pt>
                <c:pt idx="133">
                  <c:v>635938.83455139026</c:v>
                </c:pt>
                <c:pt idx="134">
                  <c:v>75875.41264123033</c:v>
                </c:pt>
                <c:pt idx="135">
                  <c:v>339923.30016488075</c:v>
                </c:pt>
                <c:pt idx="136">
                  <c:v>348148.46084589657</c:v>
                </c:pt>
                <c:pt idx="137">
                  <c:v>365609.87181692437</c:v>
                </c:pt>
                <c:pt idx="138">
                  <c:v>671019.6415979492</c:v>
                </c:pt>
                <c:pt idx="139">
                  <c:v>308443.59295623749</c:v>
                </c:pt>
                <c:pt idx="140">
                  <c:v>316860.70718620205</c:v>
                </c:pt>
                <c:pt idx="141">
                  <c:v>510558.53112616809</c:v>
                </c:pt>
                <c:pt idx="142">
                  <c:v>309323.63889193215</c:v>
                </c:pt>
                <c:pt idx="143">
                  <c:v>132154.16333156195</c:v>
                </c:pt>
                <c:pt idx="144">
                  <c:v>428273.57337524288</c:v>
                </c:pt>
                <c:pt idx="145">
                  <c:v>521691.38993475813</c:v>
                </c:pt>
                <c:pt idx="146">
                  <c:v>63896.163349763257</c:v>
                </c:pt>
                <c:pt idx="147">
                  <c:v>495275.14705944451</c:v>
                </c:pt>
                <c:pt idx="148">
                  <c:v>380014.83497006627</c:v>
                </c:pt>
                <c:pt idx="149">
                  <c:v>402850.20629623218</c:v>
                </c:pt>
                <c:pt idx="150">
                  <c:v>115041.55752918277</c:v>
                </c:pt>
                <c:pt idx="151">
                  <c:v>220316.33464324495</c:v>
                </c:pt>
                <c:pt idx="152">
                  <c:v>257954.46963555776</c:v>
                </c:pt>
                <c:pt idx="153">
                  <c:v>490589.8899012091</c:v>
                </c:pt>
                <c:pt idx="154">
                  <c:v>486987.21565043007</c:v>
                </c:pt>
                <c:pt idx="155">
                  <c:v>538434.26686534693</c:v>
                </c:pt>
                <c:pt idx="156">
                  <c:v>499676.6521332743</c:v>
                </c:pt>
                <c:pt idx="157">
                  <c:v>176629.18699023922</c:v>
                </c:pt>
                <c:pt idx="158">
                  <c:v>392481.64586859365</c:v>
                </c:pt>
                <c:pt idx="159">
                  <c:v>357518.61560938635</c:v>
                </c:pt>
                <c:pt idx="160">
                  <c:v>353851.5559262085</c:v>
                </c:pt>
                <c:pt idx="161">
                  <c:v>368990.08502890827</c:v>
                </c:pt>
                <c:pt idx="162">
                  <c:v>432813.71142901806</c:v>
                </c:pt>
                <c:pt idx="163">
                  <c:v>280723.84903093916</c:v>
                </c:pt>
                <c:pt idx="164">
                  <c:v>256373.38214378656</c:v>
                </c:pt>
                <c:pt idx="165">
                  <c:v>479855.83965414547</c:v>
                </c:pt>
                <c:pt idx="166">
                  <c:v>497535.19342464377</c:v>
                </c:pt>
                <c:pt idx="167">
                  <c:v>364832.6119117022</c:v>
                </c:pt>
                <c:pt idx="168">
                  <c:v>439235.73374169797</c:v>
                </c:pt>
                <c:pt idx="169">
                  <c:v>228275.63187170078</c:v>
                </c:pt>
                <c:pt idx="170">
                  <c:v>354035.9044790655</c:v>
                </c:pt>
                <c:pt idx="171">
                  <c:v>438313.68348032801</c:v>
                </c:pt>
                <c:pt idx="172">
                  <c:v>447119.68416839582</c:v>
                </c:pt>
                <c:pt idx="173">
                  <c:v>82120.282963419537</c:v>
                </c:pt>
                <c:pt idx="174">
                  <c:v>269166.49395572348</c:v>
                </c:pt>
                <c:pt idx="175">
                  <c:v>347581.41610714491</c:v>
                </c:pt>
                <c:pt idx="176">
                  <c:v>413071.04558011011</c:v>
                </c:pt>
                <c:pt idx="177">
                  <c:v>659896.47523915686</c:v>
                </c:pt>
                <c:pt idx="178">
                  <c:v>369215.32437950635</c:v>
                </c:pt>
                <c:pt idx="179">
                  <c:v>347619.33362330741</c:v>
                </c:pt>
                <c:pt idx="180">
                  <c:v>394831.71502785152</c:v>
                </c:pt>
                <c:pt idx="181">
                  <c:v>510484.36172703508</c:v>
                </c:pt>
                <c:pt idx="182">
                  <c:v>521250.85782708623</c:v>
                </c:pt>
                <c:pt idx="183">
                  <c:v>703845.78522522666</c:v>
                </c:pt>
                <c:pt idx="184">
                  <c:v>251140.58575766839</c:v>
                </c:pt>
                <c:pt idx="185">
                  <c:v>349278.3683799929</c:v>
                </c:pt>
                <c:pt idx="186">
                  <c:v>380851.3000612972</c:v>
                </c:pt>
                <c:pt idx="187">
                  <c:v>480382.10907955281</c:v>
                </c:pt>
                <c:pt idx="188">
                  <c:v>673771.75258263026</c:v>
                </c:pt>
                <c:pt idx="189">
                  <c:v>607070.41308184562</c:v>
                </c:pt>
                <c:pt idx="190">
                  <c:v>724687.77410782257</c:v>
                </c:pt>
                <c:pt idx="191">
                  <c:v>502921.91648495384</c:v>
                </c:pt>
                <c:pt idx="192">
                  <c:v>412403.10842300346</c:v>
                </c:pt>
                <c:pt idx="193">
                  <c:v>614935.94179685612</c:v>
                </c:pt>
                <c:pt idx="194">
                  <c:v>697774.69859595364</c:v>
                </c:pt>
                <c:pt idx="195">
                  <c:v>589766.06331528584</c:v>
                </c:pt>
                <c:pt idx="196">
                  <c:v>579858.75490498706</c:v>
                </c:pt>
                <c:pt idx="197">
                  <c:v>356307.35092582298</c:v>
                </c:pt>
                <c:pt idx="198">
                  <c:v>434067.74429969722</c:v>
                </c:pt>
                <c:pt idx="199">
                  <c:v>548547.59218267107</c:v>
                </c:pt>
                <c:pt idx="200">
                  <c:v>235659.05085467125</c:v>
                </c:pt>
                <c:pt idx="201">
                  <c:v>394696.91356062068</c:v>
                </c:pt>
                <c:pt idx="202">
                  <c:v>521887.97379079083</c:v>
                </c:pt>
                <c:pt idx="203">
                  <c:v>476842.87470117008</c:v>
                </c:pt>
                <c:pt idx="204">
                  <c:v>801450.53064045112</c:v>
                </c:pt>
                <c:pt idx="205">
                  <c:v>801450.53064045112</c:v>
                </c:pt>
                <c:pt idx="206">
                  <c:v>1135822.9838673198</c:v>
                </c:pt>
                <c:pt idx="207">
                  <c:v>145138.65489489114</c:v>
                </c:pt>
                <c:pt idx="208">
                  <c:v>387896.74393878534</c:v>
                </c:pt>
                <c:pt idx="209">
                  <c:v>391697.48217294767</c:v>
                </c:pt>
                <c:pt idx="210">
                  <c:v>702485.69398525252</c:v>
                </c:pt>
                <c:pt idx="211">
                  <c:v>749000.00988870603</c:v>
                </c:pt>
                <c:pt idx="212">
                  <c:v>903057.69025705627</c:v>
                </c:pt>
                <c:pt idx="213">
                  <c:v>339047.22470943397</c:v>
                </c:pt>
                <c:pt idx="214">
                  <c:v>155567.93994617427</c:v>
                </c:pt>
                <c:pt idx="215">
                  <c:v>231610.45485887444</c:v>
                </c:pt>
                <c:pt idx="216">
                  <c:v>486947.19641796401</c:v>
                </c:pt>
                <c:pt idx="217">
                  <c:v>487015.15620438533</c:v>
                </c:pt>
                <c:pt idx="218">
                  <c:v>660460.51239319972</c:v>
                </c:pt>
                <c:pt idx="219">
                  <c:v>532525.64466141025</c:v>
                </c:pt>
                <c:pt idx="220">
                  <c:v>321144.54443611042</c:v>
                </c:pt>
                <c:pt idx="221">
                  <c:v>482550.71759230265</c:v>
                </c:pt>
                <c:pt idx="222">
                  <c:v>284223.04546315625</c:v>
                </c:pt>
                <c:pt idx="223">
                  <c:v>181223.46312139183</c:v>
                </c:pt>
                <c:pt idx="224">
                  <c:v>505885.60988966783</c:v>
                </c:pt>
                <c:pt idx="225">
                  <c:v>566049.55888205196</c:v>
                </c:pt>
                <c:pt idx="226">
                  <c:v>278948.4893380627</c:v>
                </c:pt>
                <c:pt idx="227">
                  <c:v>239517.51548476247</c:v>
                </c:pt>
                <c:pt idx="228">
                  <c:v>343646.85957324714</c:v>
                </c:pt>
                <c:pt idx="229">
                  <c:v>175476.04854858349</c:v>
                </c:pt>
                <c:pt idx="230">
                  <c:v>518731.77916018089</c:v>
                </c:pt>
                <c:pt idx="231">
                  <c:v>561442.31920429389</c:v>
                </c:pt>
                <c:pt idx="232">
                  <c:v>663597.79521509516</c:v>
                </c:pt>
                <c:pt idx="233">
                  <c:v>597905.68279625522</c:v>
                </c:pt>
                <c:pt idx="234">
                  <c:v>749015.22099602292</c:v>
                </c:pt>
                <c:pt idx="235">
                  <c:v>250817.52261713508</c:v>
                </c:pt>
                <c:pt idx="236">
                  <c:v>306880.16176929575</c:v>
                </c:pt>
                <c:pt idx="237">
                  <c:v>412036.80692212953</c:v>
                </c:pt>
                <c:pt idx="238">
                  <c:v>719172.45718708518</c:v>
                </c:pt>
                <c:pt idx="239">
                  <c:v>154446.53969452265</c:v>
                </c:pt>
                <c:pt idx="240">
                  <c:v>371355.03551570058</c:v>
                </c:pt>
                <c:pt idx="241">
                  <c:v>397352.01835899701</c:v>
                </c:pt>
                <c:pt idx="242">
                  <c:v>435237.4373975175</c:v>
                </c:pt>
                <c:pt idx="243">
                  <c:v>494262.5081001654</c:v>
                </c:pt>
                <c:pt idx="244">
                  <c:v>604176.05235406873</c:v>
                </c:pt>
                <c:pt idx="245">
                  <c:v>628472.05818542477</c:v>
                </c:pt>
                <c:pt idx="246">
                  <c:v>1056196.3266413328</c:v>
                </c:pt>
                <c:pt idx="247">
                  <c:v>292478.77825978177</c:v>
                </c:pt>
                <c:pt idx="248">
                  <c:v>184567.04324942816</c:v>
                </c:pt>
                <c:pt idx="249">
                  <c:v>286290.03890392097</c:v>
                </c:pt>
                <c:pt idx="250">
                  <c:v>568620.7599135983</c:v>
                </c:pt>
                <c:pt idx="251">
                  <c:v>569900.87570394564</c:v>
                </c:pt>
                <c:pt idx="252">
                  <c:v>377814.13556313526</c:v>
                </c:pt>
                <c:pt idx="253">
                  <c:v>552650.62506700517</c:v>
                </c:pt>
                <c:pt idx="254">
                  <c:v>439982.7179751902</c:v>
                </c:pt>
                <c:pt idx="255">
                  <c:v>826792.05898209824</c:v>
                </c:pt>
                <c:pt idx="256">
                  <c:v>257244.63882653753</c:v>
                </c:pt>
                <c:pt idx="257">
                  <c:v>402056.98440823721</c:v>
                </c:pt>
                <c:pt idx="258">
                  <c:v>529401.73153653438</c:v>
                </c:pt>
                <c:pt idx="259">
                  <c:v>565770.11160434037</c:v>
                </c:pt>
                <c:pt idx="260">
                  <c:v>565770.11160434037</c:v>
                </c:pt>
                <c:pt idx="261">
                  <c:v>596587.11044473667</c:v>
                </c:pt>
                <c:pt idx="262">
                  <c:v>396842.24219994247</c:v>
                </c:pt>
                <c:pt idx="263">
                  <c:v>363356.73376696277</c:v>
                </c:pt>
                <c:pt idx="264">
                  <c:v>438250.56527688529</c:v>
                </c:pt>
                <c:pt idx="265">
                  <c:v>554068.97771936841</c:v>
                </c:pt>
                <c:pt idx="266">
                  <c:v>738149.43718179385</c:v>
                </c:pt>
                <c:pt idx="267">
                  <c:v>540721.74205736525</c:v>
                </c:pt>
                <c:pt idx="268">
                  <c:v>710041.9328374468</c:v>
                </c:pt>
                <c:pt idx="269">
                  <c:v>182779.44842209076</c:v>
                </c:pt>
                <c:pt idx="270">
                  <c:v>360421.33655262477</c:v>
                </c:pt>
                <c:pt idx="271">
                  <c:v>484347.09883823345</c:v>
                </c:pt>
                <c:pt idx="272">
                  <c:v>362494.34499885299</c:v>
                </c:pt>
                <c:pt idx="273">
                  <c:v>853773.92910033371</c:v>
                </c:pt>
                <c:pt idx="274">
                  <c:v>520138.17289782257</c:v>
                </c:pt>
                <c:pt idx="275">
                  <c:v>545981.39453077514</c:v>
                </c:pt>
                <c:pt idx="276">
                  <c:v>472590.44147900835</c:v>
                </c:pt>
                <c:pt idx="277">
                  <c:v>410798.89694482851</c:v>
                </c:pt>
                <c:pt idx="278">
                  <c:v>410577.57297472819</c:v>
                </c:pt>
                <c:pt idx="279">
                  <c:v>853960.44689823501</c:v>
                </c:pt>
                <c:pt idx="280">
                  <c:v>426645.34699051245</c:v>
                </c:pt>
                <c:pt idx="281">
                  <c:v>470537.59042391559</c:v>
                </c:pt>
                <c:pt idx="282">
                  <c:v>519786.45917191467</c:v>
                </c:pt>
                <c:pt idx="283">
                  <c:v>800326.10062294302</c:v>
                </c:pt>
                <c:pt idx="284">
                  <c:v>423706.30378273339</c:v>
                </c:pt>
                <c:pt idx="285">
                  <c:v>466982.08386148553</c:v>
                </c:pt>
                <c:pt idx="286">
                  <c:v>587286.89370665024</c:v>
                </c:pt>
                <c:pt idx="287">
                  <c:v>594931.87412532012</c:v>
                </c:pt>
                <c:pt idx="288">
                  <c:v>128594.97576333985</c:v>
                </c:pt>
                <c:pt idx="289">
                  <c:v>290555.08678646287</c:v>
                </c:pt>
                <c:pt idx="290">
                  <c:v>789681.62218938372</c:v>
                </c:pt>
                <c:pt idx="291">
                  <c:v>700223.32929874724</c:v>
                </c:pt>
                <c:pt idx="292">
                  <c:v>570062.47614738625</c:v>
                </c:pt>
                <c:pt idx="293">
                  <c:v>501693.47283777385</c:v>
                </c:pt>
                <c:pt idx="294">
                  <c:v>586911.54353944049</c:v>
                </c:pt>
                <c:pt idx="295">
                  <c:v>175306.05450149864</c:v>
                </c:pt>
                <c:pt idx="296">
                  <c:v>664669.85911167855</c:v>
                </c:pt>
                <c:pt idx="297">
                  <c:v>1161681.9768242603</c:v>
                </c:pt>
                <c:pt idx="298">
                  <c:v>645284.45231777488</c:v>
                </c:pt>
                <c:pt idx="299">
                  <c:v>642130.5897290312</c:v>
                </c:pt>
                <c:pt idx="300">
                  <c:v>926285.17304320773</c:v>
                </c:pt>
                <c:pt idx="301">
                  <c:v>862396.70204791042</c:v>
                </c:pt>
                <c:pt idx="302">
                  <c:v>812401.8474264337</c:v>
                </c:pt>
                <c:pt idx="303">
                  <c:v>466307.21294752794</c:v>
                </c:pt>
                <c:pt idx="304">
                  <c:v>329017.23021201754</c:v>
                </c:pt>
                <c:pt idx="305">
                  <c:v>418991.62851964257</c:v>
                </c:pt>
                <c:pt idx="306">
                  <c:v>1124401.6773427832</c:v>
                </c:pt>
                <c:pt idx="307">
                  <c:v>1057797.1917869111</c:v>
                </c:pt>
                <c:pt idx="308">
                  <c:v>1212276.4168949123</c:v>
                </c:pt>
                <c:pt idx="309">
                  <c:v>691121.15931571508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84-4BD6-A4DF-2C89033E5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04768"/>
        <c:axId val="582598536"/>
      </c:scatterChart>
      <c:valAx>
        <c:axId val="58260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598536"/>
        <c:crosses val="autoZero"/>
        <c:crossBetween val="midCat"/>
      </c:valAx>
      <c:valAx>
        <c:axId val="582598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04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DAYS ON MARKET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LIST PRICE</c:v>
          </c:tx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Log!$F$2:$F$311</c:f>
              <c:numCache>
                <c:formatCode>General</c:formatCode>
                <c:ptCount val="310"/>
                <c:pt idx="0">
                  <c:v>39</c:v>
                </c:pt>
                <c:pt idx="1">
                  <c:v>22</c:v>
                </c:pt>
                <c:pt idx="2">
                  <c:v>38</c:v>
                </c:pt>
                <c:pt idx="3">
                  <c:v>107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92</c:v>
                </c:pt>
                <c:pt idx="8">
                  <c:v>23</c:v>
                </c:pt>
                <c:pt idx="9">
                  <c:v>80</c:v>
                </c:pt>
                <c:pt idx="10">
                  <c:v>50</c:v>
                </c:pt>
                <c:pt idx="11">
                  <c:v>30</c:v>
                </c:pt>
                <c:pt idx="12">
                  <c:v>22</c:v>
                </c:pt>
                <c:pt idx="13">
                  <c:v>25</c:v>
                </c:pt>
                <c:pt idx="14">
                  <c:v>1</c:v>
                </c:pt>
                <c:pt idx="15">
                  <c:v>63</c:v>
                </c:pt>
                <c:pt idx="16">
                  <c:v>2</c:v>
                </c:pt>
                <c:pt idx="17">
                  <c:v>29</c:v>
                </c:pt>
                <c:pt idx="18">
                  <c:v>121</c:v>
                </c:pt>
                <c:pt idx="19">
                  <c:v>515</c:v>
                </c:pt>
                <c:pt idx="20">
                  <c:v>1</c:v>
                </c:pt>
                <c:pt idx="21">
                  <c:v>318</c:v>
                </c:pt>
                <c:pt idx="22">
                  <c:v>50</c:v>
                </c:pt>
                <c:pt idx="23">
                  <c:v>9</c:v>
                </c:pt>
                <c:pt idx="24">
                  <c:v>44</c:v>
                </c:pt>
                <c:pt idx="25">
                  <c:v>81</c:v>
                </c:pt>
                <c:pt idx="26">
                  <c:v>50</c:v>
                </c:pt>
                <c:pt idx="27">
                  <c:v>5</c:v>
                </c:pt>
                <c:pt idx="28">
                  <c:v>28</c:v>
                </c:pt>
                <c:pt idx="29">
                  <c:v>88</c:v>
                </c:pt>
                <c:pt idx="30">
                  <c:v>4</c:v>
                </c:pt>
                <c:pt idx="31">
                  <c:v>9</c:v>
                </c:pt>
                <c:pt idx="32">
                  <c:v>25</c:v>
                </c:pt>
                <c:pt idx="33">
                  <c:v>21</c:v>
                </c:pt>
                <c:pt idx="34">
                  <c:v>8</c:v>
                </c:pt>
                <c:pt idx="35">
                  <c:v>233</c:v>
                </c:pt>
                <c:pt idx="36">
                  <c:v>9</c:v>
                </c:pt>
                <c:pt idx="37">
                  <c:v>67</c:v>
                </c:pt>
                <c:pt idx="38">
                  <c:v>358</c:v>
                </c:pt>
                <c:pt idx="39">
                  <c:v>4</c:v>
                </c:pt>
                <c:pt idx="40">
                  <c:v>53</c:v>
                </c:pt>
                <c:pt idx="41">
                  <c:v>57</c:v>
                </c:pt>
                <c:pt idx="42">
                  <c:v>1</c:v>
                </c:pt>
                <c:pt idx="43">
                  <c:v>30</c:v>
                </c:pt>
                <c:pt idx="44">
                  <c:v>31</c:v>
                </c:pt>
                <c:pt idx="45">
                  <c:v>137</c:v>
                </c:pt>
                <c:pt idx="46">
                  <c:v>94</c:v>
                </c:pt>
                <c:pt idx="47">
                  <c:v>93</c:v>
                </c:pt>
                <c:pt idx="48">
                  <c:v>26</c:v>
                </c:pt>
                <c:pt idx="49">
                  <c:v>12</c:v>
                </c:pt>
                <c:pt idx="50">
                  <c:v>1</c:v>
                </c:pt>
                <c:pt idx="51">
                  <c:v>41</c:v>
                </c:pt>
                <c:pt idx="52">
                  <c:v>12</c:v>
                </c:pt>
                <c:pt idx="53">
                  <c:v>15</c:v>
                </c:pt>
                <c:pt idx="54">
                  <c:v>163</c:v>
                </c:pt>
                <c:pt idx="55">
                  <c:v>84</c:v>
                </c:pt>
                <c:pt idx="56">
                  <c:v>2</c:v>
                </c:pt>
                <c:pt idx="57">
                  <c:v>46</c:v>
                </c:pt>
                <c:pt idx="58">
                  <c:v>4</c:v>
                </c:pt>
                <c:pt idx="59">
                  <c:v>37</c:v>
                </c:pt>
                <c:pt idx="60">
                  <c:v>113</c:v>
                </c:pt>
                <c:pt idx="61">
                  <c:v>25</c:v>
                </c:pt>
                <c:pt idx="62">
                  <c:v>2</c:v>
                </c:pt>
                <c:pt idx="63">
                  <c:v>8</c:v>
                </c:pt>
                <c:pt idx="64">
                  <c:v>18</c:v>
                </c:pt>
                <c:pt idx="65">
                  <c:v>2</c:v>
                </c:pt>
                <c:pt idx="66">
                  <c:v>50</c:v>
                </c:pt>
                <c:pt idx="67">
                  <c:v>8</c:v>
                </c:pt>
                <c:pt idx="68">
                  <c:v>22</c:v>
                </c:pt>
                <c:pt idx="69">
                  <c:v>61</c:v>
                </c:pt>
                <c:pt idx="70">
                  <c:v>98</c:v>
                </c:pt>
                <c:pt idx="71">
                  <c:v>3</c:v>
                </c:pt>
                <c:pt idx="72">
                  <c:v>79</c:v>
                </c:pt>
                <c:pt idx="73">
                  <c:v>107</c:v>
                </c:pt>
                <c:pt idx="74">
                  <c:v>107</c:v>
                </c:pt>
                <c:pt idx="75">
                  <c:v>29</c:v>
                </c:pt>
                <c:pt idx="76">
                  <c:v>5</c:v>
                </c:pt>
                <c:pt idx="77">
                  <c:v>17</c:v>
                </c:pt>
                <c:pt idx="78">
                  <c:v>9</c:v>
                </c:pt>
                <c:pt idx="79">
                  <c:v>44</c:v>
                </c:pt>
                <c:pt idx="80">
                  <c:v>45</c:v>
                </c:pt>
                <c:pt idx="81">
                  <c:v>3</c:v>
                </c:pt>
                <c:pt idx="82">
                  <c:v>59</c:v>
                </c:pt>
                <c:pt idx="83">
                  <c:v>57</c:v>
                </c:pt>
                <c:pt idx="84">
                  <c:v>57</c:v>
                </c:pt>
                <c:pt idx="85">
                  <c:v>36</c:v>
                </c:pt>
                <c:pt idx="86">
                  <c:v>29</c:v>
                </c:pt>
                <c:pt idx="87">
                  <c:v>4</c:v>
                </c:pt>
                <c:pt idx="88">
                  <c:v>8</c:v>
                </c:pt>
                <c:pt idx="89">
                  <c:v>60</c:v>
                </c:pt>
                <c:pt idx="90">
                  <c:v>37</c:v>
                </c:pt>
                <c:pt idx="91">
                  <c:v>9</c:v>
                </c:pt>
                <c:pt idx="92">
                  <c:v>37</c:v>
                </c:pt>
                <c:pt idx="93">
                  <c:v>3</c:v>
                </c:pt>
                <c:pt idx="94">
                  <c:v>11</c:v>
                </c:pt>
                <c:pt idx="95">
                  <c:v>11</c:v>
                </c:pt>
                <c:pt idx="96">
                  <c:v>1</c:v>
                </c:pt>
                <c:pt idx="97">
                  <c:v>15</c:v>
                </c:pt>
                <c:pt idx="98">
                  <c:v>109</c:v>
                </c:pt>
                <c:pt idx="99">
                  <c:v>81</c:v>
                </c:pt>
                <c:pt idx="100">
                  <c:v>2</c:v>
                </c:pt>
                <c:pt idx="101">
                  <c:v>52</c:v>
                </c:pt>
                <c:pt idx="102">
                  <c:v>39</c:v>
                </c:pt>
                <c:pt idx="103">
                  <c:v>169</c:v>
                </c:pt>
                <c:pt idx="104">
                  <c:v>15</c:v>
                </c:pt>
                <c:pt idx="105">
                  <c:v>15</c:v>
                </c:pt>
                <c:pt idx="106">
                  <c:v>1</c:v>
                </c:pt>
                <c:pt idx="107">
                  <c:v>4</c:v>
                </c:pt>
                <c:pt idx="108">
                  <c:v>39</c:v>
                </c:pt>
                <c:pt idx="109">
                  <c:v>106</c:v>
                </c:pt>
                <c:pt idx="110">
                  <c:v>3</c:v>
                </c:pt>
                <c:pt idx="111">
                  <c:v>3</c:v>
                </c:pt>
                <c:pt idx="112">
                  <c:v>60</c:v>
                </c:pt>
                <c:pt idx="113">
                  <c:v>10</c:v>
                </c:pt>
                <c:pt idx="114">
                  <c:v>15</c:v>
                </c:pt>
                <c:pt idx="115">
                  <c:v>11</c:v>
                </c:pt>
                <c:pt idx="116">
                  <c:v>93</c:v>
                </c:pt>
                <c:pt idx="117">
                  <c:v>3</c:v>
                </c:pt>
                <c:pt idx="118">
                  <c:v>53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2">
                  <c:v>72</c:v>
                </c:pt>
                <c:pt idx="123">
                  <c:v>11</c:v>
                </c:pt>
                <c:pt idx="124">
                  <c:v>163</c:v>
                </c:pt>
                <c:pt idx="125">
                  <c:v>15</c:v>
                </c:pt>
                <c:pt idx="126">
                  <c:v>9</c:v>
                </c:pt>
                <c:pt idx="127">
                  <c:v>43</c:v>
                </c:pt>
                <c:pt idx="128">
                  <c:v>17</c:v>
                </c:pt>
                <c:pt idx="129">
                  <c:v>44</c:v>
                </c:pt>
                <c:pt idx="130">
                  <c:v>1</c:v>
                </c:pt>
                <c:pt idx="131">
                  <c:v>11</c:v>
                </c:pt>
                <c:pt idx="132">
                  <c:v>76</c:v>
                </c:pt>
                <c:pt idx="133">
                  <c:v>45</c:v>
                </c:pt>
                <c:pt idx="134">
                  <c:v>10</c:v>
                </c:pt>
                <c:pt idx="135">
                  <c:v>31</c:v>
                </c:pt>
                <c:pt idx="136">
                  <c:v>23</c:v>
                </c:pt>
                <c:pt idx="137">
                  <c:v>23</c:v>
                </c:pt>
                <c:pt idx="138">
                  <c:v>59</c:v>
                </c:pt>
                <c:pt idx="139">
                  <c:v>19</c:v>
                </c:pt>
                <c:pt idx="140">
                  <c:v>8</c:v>
                </c:pt>
                <c:pt idx="141">
                  <c:v>10</c:v>
                </c:pt>
                <c:pt idx="142">
                  <c:v>72</c:v>
                </c:pt>
                <c:pt idx="143">
                  <c:v>17</c:v>
                </c:pt>
                <c:pt idx="144">
                  <c:v>16</c:v>
                </c:pt>
                <c:pt idx="145">
                  <c:v>27</c:v>
                </c:pt>
                <c:pt idx="146">
                  <c:v>3</c:v>
                </c:pt>
                <c:pt idx="147">
                  <c:v>79</c:v>
                </c:pt>
                <c:pt idx="148">
                  <c:v>12</c:v>
                </c:pt>
                <c:pt idx="149">
                  <c:v>23</c:v>
                </c:pt>
                <c:pt idx="150">
                  <c:v>22</c:v>
                </c:pt>
                <c:pt idx="151">
                  <c:v>16</c:v>
                </c:pt>
                <c:pt idx="152">
                  <c:v>18</c:v>
                </c:pt>
                <c:pt idx="153">
                  <c:v>9</c:v>
                </c:pt>
                <c:pt idx="154">
                  <c:v>9</c:v>
                </c:pt>
                <c:pt idx="155">
                  <c:v>64</c:v>
                </c:pt>
                <c:pt idx="156">
                  <c:v>276</c:v>
                </c:pt>
                <c:pt idx="157">
                  <c:v>113</c:v>
                </c:pt>
                <c:pt idx="158">
                  <c:v>1</c:v>
                </c:pt>
                <c:pt idx="159">
                  <c:v>233</c:v>
                </c:pt>
                <c:pt idx="160">
                  <c:v>2</c:v>
                </c:pt>
                <c:pt idx="161">
                  <c:v>16</c:v>
                </c:pt>
                <c:pt idx="162">
                  <c:v>47</c:v>
                </c:pt>
                <c:pt idx="163">
                  <c:v>37</c:v>
                </c:pt>
                <c:pt idx="164">
                  <c:v>2</c:v>
                </c:pt>
                <c:pt idx="165">
                  <c:v>38</c:v>
                </c:pt>
                <c:pt idx="166">
                  <c:v>108</c:v>
                </c:pt>
                <c:pt idx="167">
                  <c:v>45</c:v>
                </c:pt>
                <c:pt idx="168">
                  <c:v>59</c:v>
                </c:pt>
                <c:pt idx="169">
                  <c:v>52</c:v>
                </c:pt>
                <c:pt idx="170">
                  <c:v>3</c:v>
                </c:pt>
                <c:pt idx="171">
                  <c:v>57</c:v>
                </c:pt>
                <c:pt idx="172">
                  <c:v>54</c:v>
                </c:pt>
                <c:pt idx="173">
                  <c:v>8</c:v>
                </c:pt>
                <c:pt idx="174">
                  <c:v>52</c:v>
                </c:pt>
                <c:pt idx="175">
                  <c:v>9</c:v>
                </c:pt>
                <c:pt idx="176">
                  <c:v>51</c:v>
                </c:pt>
                <c:pt idx="177">
                  <c:v>92</c:v>
                </c:pt>
                <c:pt idx="178">
                  <c:v>75</c:v>
                </c:pt>
                <c:pt idx="179">
                  <c:v>45</c:v>
                </c:pt>
                <c:pt idx="180">
                  <c:v>58</c:v>
                </c:pt>
                <c:pt idx="181">
                  <c:v>107</c:v>
                </c:pt>
                <c:pt idx="182">
                  <c:v>40</c:v>
                </c:pt>
                <c:pt idx="183">
                  <c:v>85</c:v>
                </c:pt>
                <c:pt idx="184">
                  <c:v>74</c:v>
                </c:pt>
                <c:pt idx="185">
                  <c:v>60</c:v>
                </c:pt>
                <c:pt idx="186">
                  <c:v>16</c:v>
                </c:pt>
                <c:pt idx="187">
                  <c:v>2</c:v>
                </c:pt>
                <c:pt idx="188">
                  <c:v>17</c:v>
                </c:pt>
                <c:pt idx="189">
                  <c:v>66</c:v>
                </c:pt>
                <c:pt idx="190">
                  <c:v>24</c:v>
                </c:pt>
                <c:pt idx="191">
                  <c:v>47</c:v>
                </c:pt>
                <c:pt idx="192">
                  <c:v>120</c:v>
                </c:pt>
                <c:pt idx="193">
                  <c:v>54</c:v>
                </c:pt>
                <c:pt idx="194">
                  <c:v>121</c:v>
                </c:pt>
                <c:pt idx="195">
                  <c:v>10</c:v>
                </c:pt>
                <c:pt idx="196">
                  <c:v>78</c:v>
                </c:pt>
                <c:pt idx="197">
                  <c:v>2</c:v>
                </c:pt>
                <c:pt idx="198">
                  <c:v>43</c:v>
                </c:pt>
                <c:pt idx="199">
                  <c:v>207</c:v>
                </c:pt>
                <c:pt idx="200">
                  <c:v>17</c:v>
                </c:pt>
                <c:pt idx="201">
                  <c:v>199</c:v>
                </c:pt>
                <c:pt idx="202">
                  <c:v>1</c:v>
                </c:pt>
                <c:pt idx="203">
                  <c:v>45</c:v>
                </c:pt>
                <c:pt idx="204">
                  <c:v>2</c:v>
                </c:pt>
                <c:pt idx="205">
                  <c:v>2</c:v>
                </c:pt>
                <c:pt idx="206">
                  <c:v>88</c:v>
                </c:pt>
                <c:pt idx="207">
                  <c:v>71</c:v>
                </c:pt>
                <c:pt idx="208">
                  <c:v>40</c:v>
                </c:pt>
                <c:pt idx="209">
                  <c:v>1</c:v>
                </c:pt>
                <c:pt idx="210">
                  <c:v>30</c:v>
                </c:pt>
                <c:pt idx="211">
                  <c:v>14</c:v>
                </c:pt>
                <c:pt idx="212">
                  <c:v>32</c:v>
                </c:pt>
                <c:pt idx="213">
                  <c:v>37</c:v>
                </c:pt>
                <c:pt idx="214">
                  <c:v>12</c:v>
                </c:pt>
                <c:pt idx="215">
                  <c:v>8</c:v>
                </c:pt>
                <c:pt idx="216">
                  <c:v>22</c:v>
                </c:pt>
                <c:pt idx="217">
                  <c:v>1</c:v>
                </c:pt>
                <c:pt idx="218">
                  <c:v>19</c:v>
                </c:pt>
                <c:pt idx="219">
                  <c:v>89</c:v>
                </c:pt>
                <c:pt idx="220">
                  <c:v>456</c:v>
                </c:pt>
                <c:pt idx="221">
                  <c:v>30</c:v>
                </c:pt>
                <c:pt idx="222">
                  <c:v>51</c:v>
                </c:pt>
                <c:pt idx="223">
                  <c:v>2</c:v>
                </c:pt>
                <c:pt idx="224">
                  <c:v>36</c:v>
                </c:pt>
                <c:pt idx="225">
                  <c:v>59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19</c:v>
                </c:pt>
                <c:pt idx="230">
                  <c:v>56</c:v>
                </c:pt>
                <c:pt idx="231">
                  <c:v>18</c:v>
                </c:pt>
                <c:pt idx="232">
                  <c:v>15</c:v>
                </c:pt>
                <c:pt idx="233">
                  <c:v>37</c:v>
                </c:pt>
                <c:pt idx="234">
                  <c:v>2</c:v>
                </c:pt>
                <c:pt idx="235">
                  <c:v>92</c:v>
                </c:pt>
                <c:pt idx="236">
                  <c:v>36</c:v>
                </c:pt>
                <c:pt idx="237">
                  <c:v>44</c:v>
                </c:pt>
                <c:pt idx="238">
                  <c:v>64</c:v>
                </c:pt>
                <c:pt idx="239">
                  <c:v>24</c:v>
                </c:pt>
                <c:pt idx="240">
                  <c:v>103</c:v>
                </c:pt>
                <c:pt idx="241">
                  <c:v>46</c:v>
                </c:pt>
                <c:pt idx="242">
                  <c:v>22</c:v>
                </c:pt>
                <c:pt idx="243">
                  <c:v>23</c:v>
                </c:pt>
                <c:pt idx="244">
                  <c:v>85</c:v>
                </c:pt>
                <c:pt idx="245">
                  <c:v>15</c:v>
                </c:pt>
                <c:pt idx="246">
                  <c:v>154</c:v>
                </c:pt>
                <c:pt idx="247">
                  <c:v>43</c:v>
                </c:pt>
                <c:pt idx="248">
                  <c:v>1</c:v>
                </c:pt>
                <c:pt idx="249">
                  <c:v>23</c:v>
                </c:pt>
                <c:pt idx="250">
                  <c:v>107</c:v>
                </c:pt>
                <c:pt idx="251">
                  <c:v>1</c:v>
                </c:pt>
                <c:pt idx="252">
                  <c:v>37</c:v>
                </c:pt>
                <c:pt idx="253">
                  <c:v>16</c:v>
                </c:pt>
                <c:pt idx="254">
                  <c:v>51</c:v>
                </c:pt>
                <c:pt idx="255">
                  <c:v>71</c:v>
                </c:pt>
                <c:pt idx="256">
                  <c:v>116</c:v>
                </c:pt>
                <c:pt idx="257">
                  <c:v>116</c:v>
                </c:pt>
                <c:pt idx="258">
                  <c:v>116</c:v>
                </c:pt>
                <c:pt idx="259">
                  <c:v>116</c:v>
                </c:pt>
                <c:pt idx="260">
                  <c:v>116</c:v>
                </c:pt>
                <c:pt idx="261">
                  <c:v>116</c:v>
                </c:pt>
                <c:pt idx="262">
                  <c:v>24</c:v>
                </c:pt>
                <c:pt idx="263">
                  <c:v>130</c:v>
                </c:pt>
                <c:pt idx="264">
                  <c:v>73</c:v>
                </c:pt>
                <c:pt idx="265">
                  <c:v>108</c:v>
                </c:pt>
                <c:pt idx="266">
                  <c:v>43</c:v>
                </c:pt>
                <c:pt idx="267">
                  <c:v>43</c:v>
                </c:pt>
                <c:pt idx="268">
                  <c:v>15</c:v>
                </c:pt>
                <c:pt idx="269">
                  <c:v>8</c:v>
                </c:pt>
                <c:pt idx="270">
                  <c:v>8</c:v>
                </c:pt>
                <c:pt idx="271">
                  <c:v>113</c:v>
                </c:pt>
                <c:pt idx="272">
                  <c:v>53</c:v>
                </c:pt>
                <c:pt idx="273">
                  <c:v>134</c:v>
                </c:pt>
                <c:pt idx="274">
                  <c:v>72</c:v>
                </c:pt>
                <c:pt idx="275">
                  <c:v>4</c:v>
                </c:pt>
                <c:pt idx="276">
                  <c:v>46</c:v>
                </c:pt>
                <c:pt idx="277">
                  <c:v>71</c:v>
                </c:pt>
                <c:pt idx="278">
                  <c:v>24</c:v>
                </c:pt>
                <c:pt idx="279">
                  <c:v>285</c:v>
                </c:pt>
                <c:pt idx="280">
                  <c:v>58</c:v>
                </c:pt>
                <c:pt idx="281">
                  <c:v>14</c:v>
                </c:pt>
                <c:pt idx="282">
                  <c:v>37</c:v>
                </c:pt>
                <c:pt idx="283">
                  <c:v>116</c:v>
                </c:pt>
                <c:pt idx="284">
                  <c:v>78</c:v>
                </c:pt>
                <c:pt idx="285">
                  <c:v>276</c:v>
                </c:pt>
                <c:pt idx="286">
                  <c:v>42</c:v>
                </c:pt>
                <c:pt idx="287">
                  <c:v>28</c:v>
                </c:pt>
                <c:pt idx="288">
                  <c:v>8</c:v>
                </c:pt>
                <c:pt idx="289">
                  <c:v>43</c:v>
                </c:pt>
                <c:pt idx="290">
                  <c:v>18</c:v>
                </c:pt>
                <c:pt idx="291">
                  <c:v>1</c:v>
                </c:pt>
                <c:pt idx="292">
                  <c:v>44</c:v>
                </c:pt>
                <c:pt idx="293">
                  <c:v>24</c:v>
                </c:pt>
                <c:pt idx="294">
                  <c:v>2</c:v>
                </c:pt>
                <c:pt idx="295">
                  <c:v>5</c:v>
                </c:pt>
                <c:pt idx="296">
                  <c:v>8</c:v>
                </c:pt>
                <c:pt idx="297">
                  <c:v>46</c:v>
                </c:pt>
                <c:pt idx="298">
                  <c:v>106</c:v>
                </c:pt>
                <c:pt idx="299">
                  <c:v>72</c:v>
                </c:pt>
                <c:pt idx="300">
                  <c:v>24</c:v>
                </c:pt>
                <c:pt idx="301">
                  <c:v>32</c:v>
                </c:pt>
                <c:pt idx="302">
                  <c:v>31</c:v>
                </c:pt>
                <c:pt idx="303">
                  <c:v>93</c:v>
                </c:pt>
                <c:pt idx="304">
                  <c:v>142</c:v>
                </c:pt>
                <c:pt idx="305">
                  <c:v>94</c:v>
                </c:pt>
                <c:pt idx="306">
                  <c:v>378</c:v>
                </c:pt>
                <c:pt idx="307">
                  <c:v>456</c:v>
                </c:pt>
                <c:pt idx="308">
                  <c:v>71</c:v>
                </c:pt>
                <c:pt idx="309">
                  <c:v>7</c:v>
                </c:pt>
              </c:numCache>
            </c:numRef>
          </c:xVal>
          <c:yVal>
            <c:numRef>
              <c:f>Log!$A$2:$A$311</c:f>
              <c:numCache>
                <c:formatCode>General</c:formatCode>
                <c:ptCount val="310"/>
                <c:pt idx="0">
                  <c:v>285000</c:v>
                </c:pt>
                <c:pt idx="1">
                  <c:v>149900</c:v>
                </c:pt>
                <c:pt idx="2">
                  <c:v>429900</c:v>
                </c:pt>
                <c:pt idx="3">
                  <c:v>49900</c:v>
                </c:pt>
                <c:pt idx="4">
                  <c:v>144900</c:v>
                </c:pt>
                <c:pt idx="5">
                  <c:v>79900</c:v>
                </c:pt>
                <c:pt idx="6">
                  <c:v>84900</c:v>
                </c:pt>
                <c:pt idx="7">
                  <c:v>127900</c:v>
                </c:pt>
                <c:pt idx="8">
                  <c:v>82500</c:v>
                </c:pt>
                <c:pt idx="9">
                  <c:v>77900</c:v>
                </c:pt>
                <c:pt idx="10">
                  <c:v>200000</c:v>
                </c:pt>
                <c:pt idx="11">
                  <c:v>38900</c:v>
                </c:pt>
                <c:pt idx="12">
                  <c:v>425000</c:v>
                </c:pt>
                <c:pt idx="13">
                  <c:v>109500</c:v>
                </c:pt>
                <c:pt idx="14">
                  <c:v>259900</c:v>
                </c:pt>
                <c:pt idx="15">
                  <c:v>124900</c:v>
                </c:pt>
                <c:pt idx="16">
                  <c:v>126500</c:v>
                </c:pt>
                <c:pt idx="17">
                  <c:v>109900</c:v>
                </c:pt>
                <c:pt idx="18">
                  <c:v>113000</c:v>
                </c:pt>
                <c:pt idx="19">
                  <c:v>92500</c:v>
                </c:pt>
                <c:pt idx="20">
                  <c:v>139000</c:v>
                </c:pt>
                <c:pt idx="21">
                  <c:v>114900</c:v>
                </c:pt>
                <c:pt idx="22">
                  <c:v>116900</c:v>
                </c:pt>
                <c:pt idx="23">
                  <c:v>125000</c:v>
                </c:pt>
                <c:pt idx="24">
                  <c:v>229989</c:v>
                </c:pt>
                <c:pt idx="25">
                  <c:v>94900</c:v>
                </c:pt>
                <c:pt idx="26">
                  <c:v>132900</c:v>
                </c:pt>
                <c:pt idx="27">
                  <c:v>124900</c:v>
                </c:pt>
                <c:pt idx="28">
                  <c:v>42000</c:v>
                </c:pt>
                <c:pt idx="29">
                  <c:v>109000</c:v>
                </c:pt>
                <c:pt idx="30">
                  <c:v>120000</c:v>
                </c:pt>
                <c:pt idx="31">
                  <c:v>139900</c:v>
                </c:pt>
                <c:pt idx="32">
                  <c:v>139900</c:v>
                </c:pt>
                <c:pt idx="33">
                  <c:v>82000</c:v>
                </c:pt>
                <c:pt idx="34">
                  <c:v>164900</c:v>
                </c:pt>
                <c:pt idx="35">
                  <c:v>136900</c:v>
                </c:pt>
                <c:pt idx="36">
                  <c:v>97500</c:v>
                </c:pt>
                <c:pt idx="37">
                  <c:v>159900</c:v>
                </c:pt>
                <c:pt idx="38">
                  <c:v>95500</c:v>
                </c:pt>
                <c:pt idx="39">
                  <c:v>99900</c:v>
                </c:pt>
                <c:pt idx="40">
                  <c:v>104900</c:v>
                </c:pt>
                <c:pt idx="41">
                  <c:v>205000</c:v>
                </c:pt>
                <c:pt idx="42">
                  <c:v>154900</c:v>
                </c:pt>
                <c:pt idx="43">
                  <c:v>143900</c:v>
                </c:pt>
                <c:pt idx="44">
                  <c:v>97000</c:v>
                </c:pt>
                <c:pt idx="45">
                  <c:v>142500</c:v>
                </c:pt>
                <c:pt idx="46">
                  <c:v>155000</c:v>
                </c:pt>
                <c:pt idx="47">
                  <c:v>147900</c:v>
                </c:pt>
                <c:pt idx="48">
                  <c:v>149475</c:v>
                </c:pt>
                <c:pt idx="49">
                  <c:v>129900</c:v>
                </c:pt>
                <c:pt idx="50">
                  <c:v>89000</c:v>
                </c:pt>
                <c:pt idx="51">
                  <c:v>125000</c:v>
                </c:pt>
                <c:pt idx="52">
                  <c:v>105000</c:v>
                </c:pt>
                <c:pt idx="53">
                  <c:v>46900</c:v>
                </c:pt>
                <c:pt idx="54">
                  <c:v>130000</c:v>
                </c:pt>
                <c:pt idx="55">
                  <c:v>124900</c:v>
                </c:pt>
                <c:pt idx="56">
                  <c:v>139700</c:v>
                </c:pt>
                <c:pt idx="57">
                  <c:v>85500</c:v>
                </c:pt>
                <c:pt idx="58">
                  <c:v>150000</c:v>
                </c:pt>
                <c:pt idx="59">
                  <c:v>134900</c:v>
                </c:pt>
                <c:pt idx="60">
                  <c:v>129900</c:v>
                </c:pt>
                <c:pt idx="61">
                  <c:v>124900</c:v>
                </c:pt>
                <c:pt idx="62">
                  <c:v>199900</c:v>
                </c:pt>
                <c:pt idx="63">
                  <c:v>229900</c:v>
                </c:pt>
                <c:pt idx="64">
                  <c:v>124900</c:v>
                </c:pt>
                <c:pt idx="65">
                  <c:v>649900</c:v>
                </c:pt>
                <c:pt idx="66">
                  <c:v>55900</c:v>
                </c:pt>
                <c:pt idx="67">
                  <c:v>49900</c:v>
                </c:pt>
                <c:pt idx="68">
                  <c:v>179900</c:v>
                </c:pt>
                <c:pt idx="69">
                  <c:v>214900</c:v>
                </c:pt>
                <c:pt idx="70">
                  <c:v>154900</c:v>
                </c:pt>
                <c:pt idx="71">
                  <c:v>131000</c:v>
                </c:pt>
                <c:pt idx="72">
                  <c:v>129900</c:v>
                </c:pt>
                <c:pt idx="73">
                  <c:v>997000</c:v>
                </c:pt>
                <c:pt idx="74">
                  <c:v>997000</c:v>
                </c:pt>
                <c:pt idx="75">
                  <c:v>599000</c:v>
                </c:pt>
                <c:pt idx="76">
                  <c:v>134900</c:v>
                </c:pt>
                <c:pt idx="77">
                  <c:v>149900</c:v>
                </c:pt>
                <c:pt idx="78">
                  <c:v>189900</c:v>
                </c:pt>
                <c:pt idx="79">
                  <c:v>219900</c:v>
                </c:pt>
                <c:pt idx="80">
                  <c:v>599900</c:v>
                </c:pt>
                <c:pt idx="81">
                  <c:v>279000</c:v>
                </c:pt>
                <c:pt idx="82">
                  <c:v>129900</c:v>
                </c:pt>
                <c:pt idx="83">
                  <c:v>635000</c:v>
                </c:pt>
                <c:pt idx="84">
                  <c:v>635000</c:v>
                </c:pt>
                <c:pt idx="85">
                  <c:v>279000</c:v>
                </c:pt>
                <c:pt idx="86">
                  <c:v>634900</c:v>
                </c:pt>
                <c:pt idx="87">
                  <c:v>139900</c:v>
                </c:pt>
                <c:pt idx="88">
                  <c:v>130000</c:v>
                </c:pt>
                <c:pt idx="89">
                  <c:v>284500</c:v>
                </c:pt>
                <c:pt idx="90">
                  <c:v>214500</c:v>
                </c:pt>
                <c:pt idx="91">
                  <c:v>84000</c:v>
                </c:pt>
                <c:pt idx="92">
                  <c:v>267000</c:v>
                </c:pt>
                <c:pt idx="93">
                  <c:v>329900</c:v>
                </c:pt>
                <c:pt idx="94">
                  <c:v>112500</c:v>
                </c:pt>
                <c:pt idx="95">
                  <c:v>159900</c:v>
                </c:pt>
                <c:pt idx="96">
                  <c:v>275000</c:v>
                </c:pt>
                <c:pt idx="97">
                  <c:v>175000</c:v>
                </c:pt>
                <c:pt idx="98">
                  <c:v>95000</c:v>
                </c:pt>
                <c:pt idx="99">
                  <c:v>139999</c:v>
                </c:pt>
                <c:pt idx="100">
                  <c:v>234900</c:v>
                </c:pt>
                <c:pt idx="101">
                  <c:v>254900</c:v>
                </c:pt>
                <c:pt idx="102">
                  <c:v>272000</c:v>
                </c:pt>
                <c:pt idx="103">
                  <c:v>244900</c:v>
                </c:pt>
                <c:pt idx="104">
                  <c:v>954000</c:v>
                </c:pt>
                <c:pt idx="105">
                  <c:v>954000</c:v>
                </c:pt>
                <c:pt idx="106">
                  <c:v>155000</c:v>
                </c:pt>
                <c:pt idx="107">
                  <c:v>298900</c:v>
                </c:pt>
                <c:pt idx="108">
                  <c:v>259900</c:v>
                </c:pt>
                <c:pt idx="109">
                  <c:v>283300</c:v>
                </c:pt>
                <c:pt idx="110">
                  <c:v>159900</c:v>
                </c:pt>
                <c:pt idx="111">
                  <c:v>56500</c:v>
                </c:pt>
                <c:pt idx="112">
                  <c:v>99000</c:v>
                </c:pt>
                <c:pt idx="113">
                  <c:v>239000</c:v>
                </c:pt>
                <c:pt idx="114">
                  <c:v>159900</c:v>
                </c:pt>
                <c:pt idx="115">
                  <c:v>225000</c:v>
                </c:pt>
                <c:pt idx="116">
                  <c:v>234900</c:v>
                </c:pt>
                <c:pt idx="117">
                  <c:v>354900</c:v>
                </c:pt>
                <c:pt idx="118">
                  <c:v>389900</c:v>
                </c:pt>
                <c:pt idx="119">
                  <c:v>520000</c:v>
                </c:pt>
                <c:pt idx="120">
                  <c:v>379000</c:v>
                </c:pt>
                <c:pt idx="121">
                  <c:v>510000</c:v>
                </c:pt>
                <c:pt idx="122">
                  <c:v>599900</c:v>
                </c:pt>
                <c:pt idx="123">
                  <c:v>379900</c:v>
                </c:pt>
                <c:pt idx="124">
                  <c:v>322000</c:v>
                </c:pt>
                <c:pt idx="125">
                  <c:v>405000</c:v>
                </c:pt>
                <c:pt idx="126">
                  <c:v>579900</c:v>
                </c:pt>
                <c:pt idx="127">
                  <c:v>575000</c:v>
                </c:pt>
                <c:pt idx="128">
                  <c:v>139900</c:v>
                </c:pt>
                <c:pt idx="129">
                  <c:v>129900</c:v>
                </c:pt>
                <c:pt idx="130">
                  <c:v>289900</c:v>
                </c:pt>
                <c:pt idx="131">
                  <c:v>339900</c:v>
                </c:pt>
                <c:pt idx="132">
                  <c:v>295000</c:v>
                </c:pt>
                <c:pt idx="133">
                  <c:v>845000</c:v>
                </c:pt>
                <c:pt idx="134">
                  <c:v>124900</c:v>
                </c:pt>
                <c:pt idx="135">
                  <c:v>314900</c:v>
                </c:pt>
                <c:pt idx="136">
                  <c:v>349900</c:v>
                </c:pt>
                <c:pt idx="137">
                  <c:v>349900</c:v>
                </c:pt>
                <c:pt idx="138">
                  <c:v>560000</c:v>
                </c:pt>
                <c:pt idx="139">
                  <c:v>284900</c:v>
                </c:pt>
                <c:pt idx="140">
                  <c:v>394444</c:v>
                </c:pt>
                <c:pt idx="141">
                  <c:v>439900</c:v>
                </c:pt>
                <c:pt idx="142">
                  <c:v>299900</c:v>
                </c:pt>
                <c:pt idx="143">
                  <c:v>142000</c:v>
                </c:pt>
                <c:pt idx="144">
                  <c:v>345000</c:v>
                </c:pt>
                <c:pt idx="145">
                  <c:v>440000</c:v>
                </c:pt>
                <c:pt idx="146">
                  <c:v>93000</c:v>
                </c:pt>
                <c:pt idx="147">
                  <c:v>409500</c:v>
                </c:pt>
                <c:pt idx="148">
                  <c:v>349500</c:v>
                </c:pt>
                <c:pt idx="149">
                  <c:v>387950</c:v>
                </c:pt>
                <c:pt idx="150">
                  <c:v>144900</c:v>
                </c:pt>
                <c:pt idx="151">
                  <c:v>276500</c:v>
                </c:pt>
                <c:pt idx="152">
                  <c:v>258000</c:v>
                </c:pt>
                <c:pt idx="153">
                  <c:v>339900</c:v>
                </c:pt>
                <c:pt idx="154">
                  <c:v>472000</c:v>
                </c:pt>
                <c:pt idx="155">
                  <c:v>518000</c:v>
                </c:pt>
                <c:pt idx="156">
                  <c:v>539885</c:v>
                </c:pt>
                <c:pt idx="157">
                  <c:v>114900</c:v>
                </c:pt>
                <c:pt idx="158">
                  <c:v>274900</c:v>
                </c:pt>
                <c:pt idx="159">
                  <c:v>279900</c:v>
                </c:pt>
                <c:pt idx="160">
                  <c:v>345900</c:v>
                </c:pt>
                <c:pt idx="161">
                  <c:v>319900</c:v>
                </c:pt>
                <c:pt idx="162">
                  <c:v>499900</c:v>
                </c:pt>
                <c:pt idx="163">
                  <c:v>310000</c:v>
                </c:pt>
                <c:pt idx="164">
                  <c:v>289900</c:v>
                </c:pt>
                <c:pt idx="165">
                  <c:v>459000</c:v>
                </c:pt>
                <c:pt idx="166">
                  <c:v>345000</c:v>
                </c:pt>
                <c:pt idx="167">
                  <c:v>265000</c:v>
                </c:pt>
                <c:pt idx="168">
                  <c:v>415000</c:v>
                </c:pt>
                <c:pt idx="169">
                  <c:v>189900</c:v>
                </c:pt>
                <c:pt idx="170">
                  <c:v>259900</c:v>
                </c:pt>
                <c:pt idx="171">
                  <c:v>425000</c:v>
                </c:pt>
                <c:pt idx="172">
                  <c:v>374900</c:v>
                </c:pt>
                <c:pt idx="173">
                  <c:v>229900</c:v>
                </c:pt>
                <c:pt idx="174">
                  <c:v>350000</c:v>
                </c:pt>
                <c:pt idx="175">
                  <c:v>469500</c:v>
                </c:pt>
                <c:pt idx="176">
                  <c:v>369900</c:v>
                </c:pt>
                <c:pt idx="177">
                  <c:v>529900</c:v>
                </c:pt>
                <c:pt idx="178">
                  <c:v>309000</c:v>
                </c:pt>
                <c:pt idx="179">
                  <c:v>359900</c:v>
                </c:pt>
                <c:pt idx="180">
                  <c:v>400000</c:v>
                </c:pt>
                <c:pt idx="181">
                  <c:v>399900</c:v>
                </c:pt>
                <c:pt idx="182">
                  <c:v>549900</c:v>
                </c:pt>
                <c:pt idx="183">
                  <c:v>589000</c:v>
                </c:pt>
                <c:pt idx="184">
                  <c:v>198900</c:v>
                </c:pt>
                <c:pt idx="185">
                  <c:v>419000</c:v>
                </c:pt>
                <c:pt idx="186">
                  <c:v>325000</c:v>
                </c:pt>
                <c:pt idx="187">
                  <c:v>389900</c:v>
                </c:pt>
                <c:pt idx="188">
                  <c:v>475000</c:v>
                </c:pt>
                <c:pt idx="189">
                  <c:v>469000</c:v>
                </c:pt>
                <c:pt idx="190">
                  <c:v>475000</c:v>
                </c:pt>
                <c:pt idx="191">
                  <c:v>434900</c:v>
                </c:pt>
                <c:pt idx="192">
                  <c:v>359900</c:v>
                </c:pt>
                <c:pt idx="193">
                  <c:v>579000</c:v>
                </c:pt>
                <c:pt idx="194">
                  <c:v>792000</c:v>
                </c:pt>
                <c:pt idx="195">
                  <c:v>474800</c:v>
                </c:pt>
                <c:pt idx="196">
                  <c:v>487000</c:v>
                </c:pt>
                <c:pt idx="197">
                  <c:v>394800</c:v>
                </c:pt>
                <c:pt idx="198">
                  <c:v>339000</c:v>
                </c:pt>
                <c:pt idx="199">
                  <c:v>385000</c:v>
                </c:pt>
                <c:pt idx="200">
                  <c:v>207000</c:v>
                </c:pt>
                <c:pt idx="201">
                  <c:v>374900</c:v>
                </c:pt>
                <c:pt idx="202">
                  <c:v>510000</c:v>
                </c:pt>
                <c:pt idx="203">
                  <c:v>395000</c:v>
                </c:pt>
                <c:pt idx="204">
                  <c:v>825000</c:v>
                </c:pt>
                <c:pt idx="205">
                  <c:v>825000</c:v>
                </c:pt>
                <c:pt idx="206">
                  <c:v>799000</c:v>
                </c:pt>
                <c:pt idx="207">
                  <c:v>182000</c:v>
                </c:pt>
                <c:pt idx="208">
                  <c:v>369900</c:v>
                </c:pt>
                <c:pt idx="209">
                  <c:v>487900</c:v>
                </c:pt>
                <c:pt idx="210">
                  <c:v>679900</c:v>
                </c:pt>
                <c:pt idx="211">
                  <c:v>780000</c:v>
                </c:pt>
                <c:pt idx="212">
                  <c:v>795000</c:v>
                </c:pt>
                <c:pt idx="213">
                  <c:v>240000</c:v>
                </c:pt>
                <c:pt idx="214">
                  <c:v>135000</c:v>
                </c:pt>
                <c:pt idx="215">
                  <c:v>264900</c:v>
                </c:pt>
                <c:pt idx="216">
                  <c:v>374900</c:v>
                </c:pt>
                <c:pt idx="217">
                  <c:v>519900</c:v>
                </c:pt>
                <c:pt idx="218">
                  <c:v>774500</c:v>
                </c:pt>
                <c:pt idx="219">
                  <c:v>520000</c:v>
                </c:pt>
                <c:pt idx="220">
                  <c:v>215000</c:v>
                </c:pt>
                <c:pt idx="221">
                  <c:v>444900</c:v>
                </c:pt>
                <c:pt idx="222">
                  <c:v>204900</c:v>
                </c:pt>
                <c:pt idx="223">
                  <c:v>179900</c:v>
                </c:pt>
                <c:pt idx="224">
                  <c:v>398500</c:v>
                </c:pt>
                <c:pt idx="225">
                  <c:v>524900</c:v>
                </c:pt>
                <c:pt idx="226">
                  <c:v>274900</c:v>
                </c:pt>
                <c:pt idx="227">
                  <c:v>239900</c:v>
                </c:pt>
                <c:pt idx="228">
                  <c:v>342500</c:v>
                </c:pt>
                <c:pt idx="229">
                  <c:v>135000</c:v>
                </c:pt>
                <c:pt idx="230">
                  <c:v>587000</c:v>
                </c:pt>
                <c:pt idx="231">
                  <c:v>424900</c:v>
                </c:pt>
                <c:pt idx="232">
                  <c:v>850000</c:v>
                </c:pt>
                <c:pt idx="233">
                  <c:v>575000</c:v>
                </c:pt>
                <c:pt idx="234">
                  <c:v>815000</c:v>
                </c:pt>
                <c:pt idx="235">
                  <c:v>250000</c:v>
                </c:pt>
                <c:pt idx="236">
                  <c:v>229900</c:v>
                </c:pt>
                <c:pt idx="237">
                  <c:v>459000</c:v>
                </c:pt>
                <c:pt idx="238">
                  <c:v>738000</c:v>
                </c:pt>
                <c:pt idx="239">
                  <c:v>200000</c:v>
                </c:pt>
                <c:pt idx="240">
                  <c:v>348000</c:v>
                </c:pt>
                <c:pt idx="241">
                  <c:v>349900</c:v>
                </c:pt>
                <c:pt idx="242">
                  <c:v>475000</c:v>
                </c:pt>
                <c:pt idx="243">
                  <c:v>425000</c:v>
                </c:pt>
                <c:pt idx="244">
                  <c:v>719500</c:v>
                </c:pt>
                <c:pt idx="245">
                  <c:v>759900</c:v>
                </c:pt>
                <c:pt idx="246">
                  <c:v>875000</c:v>
                </c:pt>
                <c:pt idx="247">
                  <c:v>285000</c:v>
                </c:pt>
                <c:pt idx="248">
                  <c:v>215000</c:v>
                </c:pt>
                <c:pt idx="249">
                  <c:v>399500</c:v>
                </c:pt>
                <c:pt idx="250">
                  <c:v>570000</c:v>
                </c:pt>
                <c:pt idx="251">
                  <c:v>537900</c:v>
                </c:pt>
                <c:pt idx="252">
                  <c:v>369900</c:v>
                </c:pt>
                <c:pt idx="253">
                  <c:v>599000</c:v>
                </c:pt>
                <c:pt idx="254">
                  <c:v>419500</c:v>
                </c:pt>
                <c:pt idx="255">
                  <c:v>789000</c:v>
                </c:pt>
                <c:pt idx="256">
                  <c:v>449990</c:v>
                </c:pt>
                <c:pt idx="257">
                  <c:v>499990</c:v>
                </c:pt>
                <c:pt idx="258">
                  <c:v>519990</c:v>
                </c:pt>
                <c:pt idx="259">
                  <c:v>469990</c:v>
                </c:pt>
                <c:pt idx="260">
                  <c:v>534990</c:v>
                </c:pt>
                <c:pt idx="261">
                  <c:v>609990</c:v>
                </c:pt>
                <c:pt idx="262">
                  <c:v>329900</c:v>
                </c:pt>
                <c:pt idx="263">
                  <c:v>329000</c:v>
                </c:pt>
                <c:pt idx="264">
                  <c:v>425000</c:v>
                </c:pt>
                <c:pt idx="265">
                  <c:v>450000</c:v>
                </c:pt>
                <c:pt idx="266">
                  <c:v>774900</c:v>
                </c:pt>
                <c:pt idx="267">
                  <c:v>479900</c:v>
                </c:pt>
                <c:pt idx="268">
                  <c:v>669000</c:v>
                </c:pt>
                <c:pt idx="269">
                  <c:v>205000</c:v>
                </c:pt>
                <c:pt idx="270">
                  <c:v>379900</c:v>
                </c:pt>
                <c:pt idx="271">
                  <c:v>399000</c:v>
                </c:pt>
                <c:pt idx="272">
                  <c:v>329900</c:v>
                </c:pt>
                <c:pt idx="273">
                  <c:v>799000</c:v>
                </c:pt>
                <c:pt idx="274">
                  <c:v>474900</c:v>
                </c:pt>
                <c:pt idx="275">
                  <c:v>639900</c:v>
                </c:pt>
                <c:pt idx="276">
                  <c:v>375000</c:v>
                </c:pt>
                <c:pt idx="277">
                  <c:v>369900</c:v>
                </c:pt>
                <c:pt idx="278">
                  <c:v>337900</c:v>
                </c:pt>
                <c:pt idx="279">
                  <c:v>999000</c:v>
                </c:pt>
                <c:pt idx="280">
                  <c:v>410000</c:v>
                </c:pt>
                <c:pt idx="281">
                  <c:v>375000</c:v>
                </c:pt>
                <c:pt idx="282">
                  <c:v>575000</c:v>
                </c:pt>
                <c:pt idx="283">
                  <c:v>1450000</c:v>
                </c:pt>
                <c:pt idx="284">
                  <c:v>362750</c:v>
                </c:pt>
                <c:pt idx="285">
                  <c:v>279900</c:v>
                </c:pt>
                <c:pt idx="286">
                  <c:v>609000</c:v>
                </c:pt>
                <c:pt idx="287">
                  <c:v>859900</c:v>
                </c:pt>
                <c:pt idx="288">
                  <c:v>150000</c:v>
                </c:pt>
                <c:pt idx="289">
                  <c:v>249900</c:v>
                </c:pt>
                <c:pt idx="290">
                  <c:v>975000</c:v>
                </c:pt>
                <c:pt idx="291">
                  <c:v>449000</c:v>
                </c:pt>
                <c:pt idx="292">
                  <c:v>419000</c:v>
                </c:pt>
                <c:pt idx="293">
                  <c:v>529000</c:v>
                </c:pt>
                <c:pt idx="294">
                  <c:v>925000</c:v>
                </c:pt>
                <c:pt idx="295">
                  <c:v>204900</c:v>
                </c:pt>
                <c:pt idx="296">
                  <c:v>1249900</c:v>
                </c:pt>
                <c:pt idx="297">
                  <c:v>1725000</c:v>
                </c:pt>
                <c:pt idx="298">
                  <c:v>519900</c:v>
                </c:pt>
                <c:pt idx="299">
                  <c:v>579900</c:v>
                </c:pt>
                <c:pt idx="300">
                  <c:v>800000</c:v>
                </c:pt>
                <c:pt idx="301">
                  <c:v>749900</c:v>
                </c:pt>
                <c:pt idx="302">
                  <c:v>849000</c:v>
                </c:pt>
                <c:pt idx="303">
                  <c:v>594900</c:v>
                </c:pt>
                <c:pt idx="304">
                  <c:v>275000</c:v>
                </c:pt>
                <c:pt idx="305">
                  <c:v>249900</c:v>
                </c:pt>
                <c:pt idx="306">
                  <c:v>1295000</c:v>
                </c:pt>
                <c:pt idx="307">
                  <c:v>1195000</c:v>
                </c:pt>
                <c:pt idx="308">
                  <c:v>1149000</c:v>
                </c:pt>
                <c:pt idx="309">
                  <c:v>549900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0-4AE1-B56E-B9D75F34606C}"/>
            </c:ext>
          </c:extLst>
        </c:ser>
        <c:ser>
          <c:idx val="1"/>
          <c:order val="1"/>
          <c:tx>
            <c:v>Predicted LIST PRICE</c:v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5792705599300088"/>
                  <c:y val="-0.35360671500220886"/>
                </c:manualLayout>
              </c:layout>
              <c:numFmt formatCode="General" sourceLinked="0"/>
            </c:trendlineLbl>
          </c:trendline>
          <c:xVal>
            <c:numRef>
              <c:f>Log!$F$2:$F$311</c:f>
              <c:numCache>
                <c:formatCode>General</c:formatCode>
                <c:ptCount val="310"/>
                <c:pt idx="0">
                  <c:v>39</c:v>
                </c:pt>
                <c:pt idx="1">
                  <c:v>22</c:v>
                </c:pt>
                <c:pt idx="2">
                  <c:v>38</c:v>
                </c:pt>
                <c:pt idx="3">
                  <c:v>107</c:v>
                </c:pt>
                <c:pt idx="4">
                  <c:v>15</c:v>
                </c:pt>
                <c:pt idx="5">
                  <c:v>11</c:v>
                </c:pt>
                <c:pt idx="6">
                  <c:v>12</c:v>
                </c:pt>
                <c:pt idx="7">
                  <c:v>92</c:v>
                </c:pt>
                <c:pt idx="8">
                  <c:v>23</c:v>
                </c:pt>
                <c:pt idx="9">
                  <c:v>80</c:v>
                </c:pt>
                <c:pt idx="10">
                  <c:v>50</c:v>
                </c:pt>
                <c:pt idx="11">
                  <c:v>30</c:v>
                </c:pt>
                <c:pt idx="12">
                  <c:v>22</c:v>
                </c:pt>
                <c:pt idx="13">
                  <c:v>25</c:v>
                </c:pt>
                <c:pt idx="14">
                  <c:v>1</c:v>
                </c:pt>
                <c:pt idx="15">
                  <c:v>63</c:v>
                </c:pt>
                <c:pt idx="16">
                  <c:v>2</c:v>
                </c:pt>
                <c:pt idx="17">
                  <c:v>29</c:v>
                </c:pt>
                <c:pt idx="18">
                  <c:v>121</c:v>
                </c:pt>
                <c:pt idx="19">
                  <c:v>515</c:v>
                </c:pt>
                <c:pt idx="20">
                  <c:v>1</c:v>
                </c:pt>
                <c:pt idx="21">
                  <c:v>318</c:v>
                </c:pt>
                <c:pt idx="22">
                  <c:v>50</c:v>
                </c:pt>
                <c:pt idx="23">
                  <c:v>9</c:v>
                </c:pt>
                <c:pt idx="24">
                  <c:v>44</c:v>
                </c:pt>
                <c:pt idx="25">
                  <c:v>81</c:v>
                </c:pt>
                <c:pt idx="26">
                  <c:v>50</c:v>
                </c:pt>
                <c:pt idx="27">
                  <c:v>5</c:v>
                </c:pt>
                <c:pt idx="28">
                  <c:v>28</c:v>
                </c:pt>
                <c:pt idx="29">
                  <c:v>88</c:v>
                </c:pt>
                <c:pt idx="30">
                  <c:v>4</c:v>
                </c:pt>
                <c:pt idx="31">
                  <c:v>9</c:v>
                </c:pt>
                <c:pt idx="32">
                  <c:v>25</c:v>
                </c:pt>
                <c:pt idx="33">
                  <c:v>21</c:v>
                </c:pt>
                <c:pt idx="34">
                  <c:v>8</c:v>
                </c:pt>
                <c:pt idx="35">
                  <c:v>233</c:v>
                </c:pt>
                <c:pt idx="36">
                  <c:v>9</c:v>
                </c:pt>
                <c:pt idx="37">
                  <c:v>67</c:v>
                </c:pt>
                <c:pt idx="38">
                  <c:v>358</c:v>
                </c:pt>
                <c:pt idx="39">
                  <c:v>4</c:v>
                </c:pt>
                <c:pt idx="40">
                  <c:v>53</c:v>
                </c:pt>
                <c:pt idx="41">
                  <c:v>57</c:v>
                </c:pt>
                <c:pt idx="42">
                  <c:v>1</c:v>
                </c:pt>
                <c:pt idx="43">
                  <c:v>30</c:v>
                </c:pt>
                <c:pt idx="44">
                  <c:v>31</c:v>
                </c:pt>
                <c:pt idx="45">
                  <c:v>137</c:v>
                </c:pt>
                <c:pt idx="46">
                  <c:v>94</c:v>
                </c:pt>
                <c:pt idx="47">
                  <c:v>93</c:v>
                </c:pt>
                <c:pt idx="48">
                  <c:v>26</c:v>
                </c:pt>
                <c:pt idx="49">
                  <c:v>12</c:v>
                </c:pt>
                <c:pt idx="50">
                  <c:v>1</c:v>
                </c:pt>
                <c:pt idx="51">
                  <c:v>41</c:v>
                </c:pt>
                <c:pt idx="52">
                  <c:v>12</c:v>
                </c:pt>
                <c:pt idx="53">
                  <c:v>15</c:v>
                </c:pt>
                <c:pt idx="54">
                  <c:v>163</c:v>
                </c:pt>
                <c:pt idx="55">
                  <c:v>84</c:v>
                </c:pt>
                <c:pt idx="56">
                  <c:v>2</c:v>
                </c:pt>
                <c:pt idx="57">
                  <c:v>46</c:v>
                </c:pt>
                <c:pt idx="58">
                  <c:v>4</c:v>
                </c:pt>
                <c:pt idx="59">
                  <c:v>37</c:v>
                </c:pt>
                <c:pt idx="60">
                  <c:v>113</c:v>
                </c:pt>
                <c:pt idx="61">
                  <c:v>25</c:v>
                </c:pt>
                <c:pt idx="62">
                  <c:v>2</c:v>
                </c:pt>
                <c:pt idx="63">
                  <c:v>8</c:v>
                </c:pt>
                <c:pt idx="64">
                  <c:v>18</c:v>
                </c:pt>
                <c:pt idx="65">
                  <c:v>2</c:v>
                </c:pt>
                <c:pt idx="66">
                  <c:v>50</c:v>
                </c:pt>
                <c:pt idx="67">
                  <c:v>8</c:v>
                </c:pt>
                <c:pt idx="68">
                  <c:v>22</c:v>
                </c:pt>
                <c:pt idx="69">
                  <c:v>61</c:v>
                </c:pt>
                <c:pt idx="70">
                  <c:v>98</c:v>
                </c:pt>
                <c:pt idx="71">
                  <c:v>3</c:v>
                </c:pt>
                <c:pt idx="72">
                  <c:v>79</c:v>
                </c:pt>
                <c:pt idx="73">
                  <c:v>107</c:v>
                </c:pt>
                <c:pt idx="74">
                  <c:v>107</c:v>
                </c:pt>
                <c:pt idx="75">
                  <c:v>29</c:v>
                </c:pt>
                <c:pt idx="76">
                  <c:v>5</c:v>
                </c:pt>
                <c:pt idx="77">
                  <c:v>17</c:v>
                </c:pt>
                <c:pt idx="78">
                  <c:v>9</c:v>
                </c:pt>
                <c:pt idx="79">
                  <c:v>44</c:v>
                </c:pt>
                <c:pt idx="80">
                  <c:v>45</c:v>
                </c:pt>
                <c:pt idx="81">
                  <c:v>3</c:v>
                </c:pt>
                <c:pt idx="82">
                  <c:v>59</c:v>
                </c:pt>
                <c:pt idx="83">
                  <c:v>57</c:v>
                </c:pt>
                <c:pt idx="84">
                  <c:v>57</c:v>
                </c:pt>
                <c:pt idx="85">
                  <c:v>36</c:v>
                </c:pt>
                <c:pt idx="86">
                  <c:v>29</c:v>
                </c:pt>
                <c:pt idx="87">
                  <c:v>4</c:v>
                </c:pt>
                <c:pt idx="88">
                  <c:v>8</c:v>
                </c:pt>
                <c:pt idx="89">
                  <c:v>60</c:v>
                </c:pt>
                <c:pt idx="90">
                  <c:v>37</c:v>
                </c:pt>
                <c:pt idx="91">
                  <c:v>9</c:v>
                </c:pt>
                <c:pt idx="92">
                  <c:v>37</c:v>
                </c:pt>
                <c:pt idx="93">
                  <c:v>3</c:v>
                </c:pt>
                <c:pt idx="94">
                  <c:v>11</c:v>
                </c:pt>
                <c:pt idx="95">
                  <c:v>11</c:v>
                </c:pt>
                <c:pt idx="96">
                  <c:v>1</c:v>
                </c:pt>
                <c:pt idx="97">
                  <c:v>15</c:v>
                </c:pt>
                <c:pt idx="98">
                  <c:v>109</c:v>
                </c:pt>
                <c:pt idx="99">
                  <c:v>81</c:v>
                </c:pt>
                <c:pt idx="100">
                  <c:v>2</c:v>
                </c:pt>
                <c:pt idx="101">
                  <c:v>52</c:v>
                </c:pt>
                <c:pt idx="102">
                  <c:v>39</c:v>
                </c:pt>
                <c:pt idx="103">
                  <c:v>169</c:v>
                </c:pt>
                <c:pt idx="104">
                  <c:v>15</c:v>
                </c:pt>
                <c:pt idx="105">
                  <c:v>15</c:v>
                </c:pt>
                <c:pt idx="106">
                  <c:v>1</c:v>
                </c:pt>
                <c:pt idx="107">
                  <c:v>4</c:v>
                </c:pt>
                <c:pt idx="108">
                  <c:v>39</c:v>
                </c:pt>
                <c:pt idx="109">
                  <c:v>106</c:v>
                </c:pt>
                <c:pt idx="110">
                  <c:v>3</c:v>
                </c:pt>
                <c:pt idx="111">
                  <c:v>3</c:v>
                </c:pt>
                <c:pt idx="112">
                  <c:v>60</c:v>
                </c:pt>
                <c:pt idx="113">
                  <c:v>10</c:v>
                </c:pt>
                <c:pt idx="114">
                  <c:v>15</c:v>
                </c:pt>
                <c:pt idx="115">
                  <c:v>11</c:v>
                </c:pt>
                <c:pt idx="116">
                  <c:v>93</c:v>
                </c:pt>
                <c:pt idx="117">
                  <c:v>3</c:v>
                </c:pt>
                <c:pt idx="118">
                  <c:v>53</c:v>
                </c:pt>
                <c:pt idx="119">
                  <c:v>1</c:v>
                </c:pt>
                <c:pt idx="120">
                  <c:v>4</c:v>
                </c:pt>
                <c:pt idx="121">
                  <c:v>1</c:v>
                </c:pt>
                <c:pt idx="122">
                  <c:v>72</c:v>
                </c:pt>
                <c:pt idx="123">
                  <c:v>11</c:v>
                </c:pt>
                <c:pt idx="124">
                  <c:v>163</c:v>
                </c:pt>
                <c:pt idx="125">
                  <c:v>15</c:v>
                </c:pt>
                <c:pt idx="126">
                  <c:v>9</c:v>
                </c:pt>
                <c:pt idx="127">
                  <c:v>43</c:v>
                </c:pt>
                <c:pt idx="128">
                  <c:v>17</c:v>
                </c:pt>
                <c:pt idx="129">
                  <c:v>44</c:v>
                </c:pt>
                <c:pt idx="130">
                  <c:v>1</c:v>
                </c:pt>
                <c:pt idx="131">
                  <c:v>11</c:v>
                </c:pt>
                <c:pt idx="132">
                  <c:v>76</c:v>
                </c:pt>
                <c:pt idx="133">
                  <c:v>45</c:v>
                </c:pt>
                <c:pt idx="134">
                  <c:v>10</c:v>
                </c:pt>
                <c:pt idx="135">
                  <c:v>31</c:v>
                </c:pt>
                <c:pt idx="136">
                  <c:v>23</c:v>
                </c:pt>
                <c:pt idx="137">
                  <c:v>23</c:v>
                </c:pt>
                <c:pt idx="138">
                  <c:v>59</c:v>
                </c:pt>
                <c:pt idx="139">
                  <c:v>19</c:v>
                </c:pt>
                <c:pt idx="140">
                  <c:v>8</c:v>
                </c:pt>
                <c:pt idx="141">
                  <c:v>10</c:v>
                </c:pt>
                <c:pt idx="142">
                  <c:v>72</c:v>
                </c:pt>
                <c:pt idx="143">
                  <c:v>17</c:v>
                </c:pt>
                <c:pt idx="144">
                  <c:v>16</c:v>
                </c:pt>
                <c:pt idx="145">
                  <c:v>27</c:v>
                </c:pt>
                <c:pt idx="146">
                  <c:v>3</c:v>
                </c:pt>
                <c:pt idx="147">
                  <c:v>79</c:v>
                </c:pt>
                <c:pt idx="148">
                  <c:v>12</c:v>
                </c:pt>
                <c:pt idx="149">
                  <c:v>23</c:v>
                </c:pt>
                <c:pt idx="150">
                  <c:v>22</c:v>
                </c:pt>
                <c:pt idx="151">
                  <c:v>16</c:v>
                </c:pt>
                <c:pt idx="152">
                  <c:v>18</c:v>
                </c:pt>
                <c:pt idx="153">
                  <c:v>9</c:v>
                </c:pt>
                <c:pt idx="154">
                  <c:v>9</c:v>
                </c:pt>
                <c:pt idx="155">
                  <c:v>64</c:v>
                </c:pt>
                <c:pt idx="156">
                  <c:v>276</c:v>
                </c:pt>
                <c:pt idx="157">
                  <c:v>113</c:v>
                </c:pt>
                <c:pt idx="158">
                  <c:v>1</c:v>
                </c:pt>
                <c:pt idx="159">
                  <c:v>233</c:v>
                </c:pt>
                <c:pt idx="160">
                  <c:v>2</c:v>
                </c:pt>
                <c:pt idx="161">
                  <c:v>16</c:v>
                </c:pt>
                <c:pt idx="162">
                  <c:v>47</c:v>
                </c:pt>
                <c:pt idx="163">
                  <c:v>37</c:v>
                </c:pt>
                <c:pt idx="164">
                  <c:v>2</c:v>
                </c:pt>
                <c:pt idx="165">
                  <c:v>38</c:v>
                </c:pt>
                <c:pt idx="166">
                  <c:v>108</c:v>
                </c:pt>
                <c:pt idx="167">
                  <c:v>45</c:v>
                </c:pt>
                <c:pt idx="168">
                  <c:v>59</c:v>
                </c:pt>
                <c:pt idx="169">
                  <c:v>52</c:v>
                </c:pt>
                <c:pt idx="170">
                  <c:v>3</c:v>
                </c:pt>
                <c:pt idx="171">
                  <c:v>57</c:v>
                </c:pt>
                <c:pt idx="172">
                  <c:v>54</c:v>
                </c:pt>
                <c:pt idx="173">
                  <c:v>8</c:v>
                </c:pt>
                <c:pt idx="174">
                  <c:v>52</c:v>
                </c:pt>
                <c:pt idx="175">
                  <c:v>9</c:v>
                </c:pt>
                <c:pt idx="176">
                  <c:v>51</c:v>
                </c:pt>
                <c:pt idx="177">
                  <c:v>92</c:v>
                </c:pt>
                <c:pt idx="178">
                  <c:v>75</c:v>
                </c:pt>
                <c:pt idx="179">
                  <c:v>45</c:v>
                </c:pt>
                <c:pt idx="180">
                  <c:v>58</c:v>
                </c:pt>
                <c:pt idx="181">
                  <c:v>107</c:v>
                </c:pt>
                <c:pt idx="182">
                  <c:v>40</c:v>
                </c:pt>
                <c:pt idx="183">
                  <c:v>85</c:v>
                </c:pt>
                <c:pt idx="184">
                  <c:v>74</c:v>
                </c:pt>
                <c:pt idx="185">
                  <c:v>60</c:v>
                </c:pt>
                <c:pt idx="186">
                  <c:v>16</c:v>
                </c:pt>
                <c:pt idx="187">
                  <c:v>2</c:v>
                </c:pt>
                <c:pt idx="188">
                  <c:v>17</c:v>
                </c:pt>
                <c:pt idx="189">
                  <c:v>66</c:v>
                </c:pt>
                <c:pt idx="190">
                  <c:v>24</c:v>
                </c:pt>
                <c:pt idx="191">
                  <c:v>47</c:v>
                </c:pt>
                <c:pt idx="192">
                  <c:v>120</c:v>
                </c:pt>
                <c:pt idx="193">
                  <c:v>54</c:v>
                </c:pt>
                <c:pt idx="194">
                  <c:v>121</c:v>
                </c:pt>
                <c:pt idx="195">
                  <c:v>10</c:v>
                </c:pt>
                <c:pt idx="196">
                  <c:v>78</c:v>
                </c:pt>
                <c:pt idx="197">
                  <c:v>2</c:v>
                </c:pt>
                <c:pt idx="198">
                  <c:v>43</c:v>
                </c:pt>
                <c:pt idx="199">
                  <c:v>207</c:v>
                </c:pt>
                <c:pt idx="200">
                  <c:v>17</c:v>
                </c:pt>
                <c:pt idx="201">
                  <c:v>199</c:v>
                </c:pt>
                <c:pt idx="202">
                  <c:v>1</c:v>
                </c:pt>
                <c:pt idx="203">
                  <c:v>45</c:v>
                </c:pt>
                <c:pt idx="204">
                  <c:v>2</c:v>
                </c:pt>
                <c:pt idx="205">
                  <c:v>2</c:v>
                </c:pt>
                <c:pt idx="206">
                  <c:v>88</c:v>
                </c:pt>
                <c:pt idx="207">
                  <c:v>71</c:v>
                </c:pt>
                <c:pt idx="208">
                  <c:v>40</c:v>
                </c:pt>
                <c:pt idx="209">
                  <c:v>1</c:v>
                </c:pt>
                <c:pt idx="210">
                  <c:v>30</c:v>
                </c:pt>
                <c:pt idx="211">
                  <c:v>14</c:v>
                </c:pt>
                <c:pt idx="212">
                  <c:v>32</c:v>
                </c:pt>
                <c:pt idx="213">
                  <c:v>37</c:v>
                </c:pt>
                <c:pt idx="214">
                  <c:v>12</c:v>
                </c:pt>
                <c:pt idx="215">
                  <c:v>8</c:v>
                </c:pt>
                <c:pt idx="216">
                  <c:v>22</c:v>
                </c:pt>
                <c:pt idx="217">
                  <c:v>1</c:v>
                </c:pt>
                <c:pt idx="218">
                  <c:v>19</c:v>
                </c:pt>
                <c:pt idx="219">
                  <c:v>89</c:v>
                </c:pt>
                <c:pt idx="220">
                  <c:v>456</c:v>
                </c:pt>
                <c:pt idx="221">
                  <c:v>30</c:v>
                </c:pt>
                <c:pt idx="222">
                  <c:v>51</c:v>
                </c:pt>
                <c:pt idx="223">
                  <c:v>2</c:v>
                </c:pt>
                <c:pt idx="224">
                  <c:v>36</c:v>
                </c:pt>
                <c:pt idx="225">
                  <c:v>59</c:v>
                </c:pt>
                <c:pt idx="226">
                  <c:v>17</c:v>
                </c:pt>
                <c:pt idx="227">
                  <c:v>16</c:v>
                </c:pt>
                <c:pt idx="228">
                  <c:v>17</c:v>
                </c:pt>
                <c:pt idx="229">
                  <c:v>19</c:v>
                </c:pt>
                <c:pt idx="230">
                  <c:v>56</c:v>
                </c:pt>
                <c:pt idx="231">
                  <c:v>18</c:v>
                </c:pt>
                <c:pt idx="232">
                  <c:v>15</c:v>
                </c:pt>
                <c:pt idx="233">
                  <c:v>37</c:v>
                </c:pt>
                <c:pt idx="234">
                  <c:v>2</c:v>
                </c:pt>
                <c:pt idx="235">
                  <c:v>92</c:v>
                </c:pt>
                <c:pt idx="236">
                  <c:v>36</c:v>
                </c:pt>
                <c:pt idx="237">
                  <c:v>44</c:v>
                </c:pt>
                <c:pt idx="238">
                  <c:v>64</c:v>
                </c:pt>
                <c:pt idx="239">
                  <c:v>24</c:v>
                </c:pt>
                <c:pt idx="240">
                  <c:v>103</c:v>
                </c:pt>
                <c:pt idx="241">
                  <c:v>46</c:v>
                </c:pt>
                <c:pt idx="242">
                  <c:v>22</c:v>
                </c:pt>
                <c:pt idx="243">
                  <c:v>23</c:v>
                </c:pt>
                <c:pt idx="244">
                  <c:v>85</c:v>
                </c:pt>
                <c:pt idx="245">
                  <c:v>15</c:v>
                </c:pt>
                <c:pt idx="246">
                  <c:v>154</c:v>
                </c:pt>
                <c:pt idx="247">
                  <c:v>43</c:v>
                </c:pt>
                <c:pt idx="248">
                  <c:v>1</c:v>
                </c:pt>
                <c:pt idx="249">
                  <c:v>23</c:v>
                </c:pt>
                <c:pt idx="250">
                  <c:v>107</c:v>
                </c:pt>
                <c:pt idx="251">
                  <c:v>1</c:v>
                </c:pt>
                <c:pt idx="252">
                  <c:v>37</c:v>
                </c:pt>
                <c:pt idx="253">
                  <c:v>16</c:v>
                </c:pt>
                <c:pt idx="254">
                  <c:v>51</c:v>
                </c:pt>
                <c:pt idx="255">
                  <c:v>71</c:v>
                </c:pt>
                <c:pt idx="256">
                  <c:v>116</c:v>
                </c:pt>
                <c:pt idx="257">
                  <c:v>116</c:v>
                </c:pt>
                <c:pt idx="258">
                  <c:v>116</c:v>
                </c:pt>
                <c:pt idx="259">
                  <c:v>116</c:v>
                </c:pt>
                <c:pt idx="260">
                  <c:v>116</c:v>
                </c:pt>
                <c:pt idx="261">
                  <c:v>116</c:v>
                </c:pt>
                <c:pt idx="262">
                  <c:v>24</c:v>
                </c:pt>
                <c:pt idx="263">
                  <c:v>130</c:v>
                </c:pt>
                <c:pt idx="264">
                  <c:v>73</c:v>
                </c:pt>
                <c:pt idx="265">
                  <c:v>108</c:v>
                </c:pt>
                <c:pt idx="266">
                  <c:v>43</c:v>
                </c:pt>
                <c:pt idx="267">
                  <c:v>43</c:v>
                </c:pt>
                <c:pt idx="268">
                  <c:v>15</c:v>
                </c:pt>
                <c:pt idx="269">
                  <c:v>8</c:v>
                </c:pt>
                <c:pt idx="270">
                  <c:v>8</c:v>
                </c:pt>
                <c:pt idx="271">
                  <c:v>113</c:v>
                </c:pt>
                <c:pt idx="272">
                  <c:v>53</c:v>
                </c:pt>
                <c:pt idx="273">
                  <c:v>134</c:v>
                </c:pt>
                <c:pt idx="274">
                  <c:v>72</c:v>
                </c:pt>
                <c:pt idx="275">
                  <c:v>4</c:v>
                </c:pt>
                <c:pt idx="276">
                  <c:v>46</c:v>
                </c:pt>
                <c:pt idx="277">
                  <c:v>71</c:v>
                </c:pt>
                <c:pt idx="278">
                  <c:v>24</c:v>
                </c:pt>
                <c:pt idx="279">
                  <c:v>285</c:v>
                </c:pt>
                <c:pt idx="280">
                  <c:v>58</c:v>
                </c:pt>
                <c:pt idx="281">
                  <c:v>14</c:v>
                </c:pt>
                <c:pt idx="282">
                  <c:v>37</c:v>
                </c:pt>
                <c:pt idx="283">
                  <c:v>116</c:v>
                </c:pt>
                <c:pt idx="284">
                  <c:v>78</c:v>
                </c:pt>
                <c:pt idx="285">
                  <c:v>276</c:v>
                </c:pt>
                <c:pt idx="286">
                  <c:v>42</c:v>
                </c:pt>
                <c:pt idx="287">
                  <c:v>28</c:v>
                </c:pt>
                <c:pt idx="288">
                  <c:v>8</c:v>
                </c:pt>
                <c:pt idx="289">
                  <c:v>43</c:v>
                </c:pt>
                <c:pt idx="290">
                  <c:v>18</c:v>
                </c:pt>
                <c:pt idx="291">
                  <c:v>1</c:v>
                </c:pt>
                <c:pt idx="292">
                  <c:v>44</c:v>
                </c:pt>
                <c:pt idx="293">
                  <c:v>24</c:v>
                </c:pt>
                <c:pt idx="294">
                  <c:v>2</c:v>
                </c:pt>
                <c:pt idx="295">
                  <c:v>5</c:v>
                </c:pt>
                <c:pt idx="296">
                  <c:v>8</c:v>
                </c:pt>
                <c:pt idx="297">
                  <c:v>46</c:v>
                </c:pt>
                <c:pt idx="298">
                  <c:v>106</c:v>
                </c:pt>
                <c:pt idx="299">
                  <c:v>72</c:v>
                </c:pt>
                <c:pt idx="300">
                  <c:v>24</c:v>
                </c:pt>
                <c:pt idx="301">
                  <c:v>32</c:v>
                </c:pt>
                <c:pt idx="302">
                  <c:v>31</c:v>
                </c:pt>
                <c:pt idx="303">
                  <c:v>93</c:v>
                </c:pt>
                <c:pt idx="304">
                  <c:v>142</c:v>
                </c:pt>
                <c:pt idx="305">
                  <c:v>94</c:v>
                </c:pt>
                <c:pt idx="306">
                  <c:v>378</c:v>
                </c:pt>
                <c:pt idx="307">
                  <c:v>456</c:v>
                </c:pt>
                <c:pt idx="308">
                  <c:v>71</c:v>
                </c:pt>
                <c:pt idx="309">
                  <c:v>7</c:v>
                </c:pt>
              </c:numCache>
            </c:numRef>
          </c:xVal>
          <c:yVal>
            <c:numRef>
              <c:f>Log!$I$29:$I$338</c:f>
              <c:numCache>
                <c:formatCode>General</c:formatCode>
                <c:ptCount val="310"/>
                <c:pt idx="0">
                  <c:v>296129.0880023085</c:v>
                </c:pt>
                <c:pt idx="1">
                  <c:v>211421.00163703525</c:v>
                </c:pt>
                <c:pt idx="2">
                  <c:v>272705.73120276997</c:v>
                </c:pt>
                <c:pt idx="3">
                  <c:v>45546.691030574366</c:v>
                </c:pt>
                <c:pt idx="4">
                  <c:v>156827.21840400016</c:v>
                </c:pt>
                <c:pt idx="5">
                  <c:v>177296.6295678977</c:v>
                </c:pt>
                <c:pt idx="6">
                  <c:v>133363.502158057</c:v>
                </c:pt>
                <c:pt idx="7">
                  <c:v>277534.26368343271</c:v>
                </c:pt>
                <c:pt idx="8">
                  <c:v>67898.928567188806</c:v>
                </c:pt>
                <c:pt idx="9">
                  <c:v>60001.116771761059</c:v>
                </c:pt>
                <c:pt idx="10">
                  <c:v>271315.09737100115</c:v>
                </c:pt>
                <c:pt idx="11">
                  <c:v>126852.6871381044</c:v>
                </c:pt>
                <c:pt idx="12">
                  <c:v>264801.57364289754</c:v>
                </c:pt>
                <c:pt idx="13">
                  <c:v>179866.05945698053</c:v>
                </c:pt>
                <c:pt idx="14">
                  <c:v>220697.92769958713</c:v>
                </c:pt>
                <c:pt idx="15">
                  <c:v>35211.860008956763</c:v>
                </c:pt>
                <c:pt idx="16">
                  <c:v>80887.948451603763</c:v>
                </c:pt>
                <c:pt idx="17">
                  <c:v>62914.759326708576</c:v>
                </c:pt>
                <c:pt idx="18">
                  <c:v>107167.18956059036</c:v>
                </c:pt>
                <c:pt idx="19">
                  <c:v>93016.280888942652</c:v>
                </c:pt>
                <c:pt idx="20">
                  <c:v>108648.80634293381</c:v>
                </c:pt>
                <c:pt idx="21">
                  <c:v>109365.98454191815</c:v>
                </c:pt>
                <c:pt idx="22">
                  <c:v>150842.80239072864</c:v>
                </c:pt>
                <c:pt idx="23">
                  <c:v>220499.6951164213</c:v>
                </c:pt>
                <c:pt idx="24">
                  <c:v>248041.34913614055</c:v>
                </c:pt>
                <c:pt idx="25">
                  <c:v>59379.552923369527</c:v>
                </c:pt>
                <c:pt idx="26">
                  <c:v>93036.151248475959</c:v>
                </c:pt>
                <c:pt idx="27">
                  <c:v>74232.39148027169</c:v>
                </c:pt>
                <c:pt idx="28">
                  <c:v>145542.06091531151</c:v>
                </c:pt>
                <c:pt idx="29">
                  <c:v>104696.65691635296</c:v>
                </c:pt>
                <c:pt idx="30">
                  <c:v>74328.261878735124</c:v>
                </c:pt>
                <c:pt idx="31">
                  <c:v>151708.19637511155</c:v>
                </c:pt>
                <c:pt idx="32">
                  <c:v>86634.350683963188</c:v>
                </c:pt>
                <c:pt idx="33">
                  <c:v>206861.82727117723</c:v>
                </c:pt>
                <c:pt idx="34">
                  <c:v>185769.56860729869</c:v>
                </c:pt>
                <c:pt idx="35">
                  <c:v>193260.773412332</c:v>
                </c:pt>
                <c:pt idx="36">
                  <c:v>90959.021491031599</c:v>
                </c:pt>
                <c:pt idx="37">
                  <c:v>183230.814839164</c:v>
                </c:pt>
                <c:pt idx="38">
                  <c:v>77907.189855948469</c:v>
                </c:pt>
                <c:pt idx="39">
                  <c:v>159716.53148308679</c:v>
                </c:pt>
                <c:pt idx="40">
                  <c:v>74631.445871667791</c:v>
                </c:pt>
                <c:pt idx="41">
                  <c:v>205607.36882921704</c:v>
                </c:pt>
                <c:pt idx="42">
                  <c:v>92140.413645524153</c:v>
                </c:pt>
                <c:pt idx="43">
                  <c:v>87141.447045309673</c:v>
                </c:pt>
                <c:pt idx="44">
                  <c:v>60434.468942728039</c:v>
                </c:pt>
                <c:pt idx="45">
                  <c:v>138015.88973397799</c:v>
                </c:pt>
                <c:pt idx="46">
                  <c:v>141951.00439387155</c:v>
                </c:pt>
                <c:pt idx="47">
                  <c:v>180673.02142297811</c:v>
                </c:pt>
                <c:pt idx="48">
                  <c:v>123677.89897294583</c:v>
                </c:pt>
                <c:pt idx="49">
                  <c:v>149462.90062614641</c:v>
                </c:pt>
                <c:pt idx="50">
                  <c:v>60593.074786860991</c:v>
                </c:pt>
                <c:pt idx="51">
                  <c:v>75040.109776531448</c:v>
                </c:pt>
                <c:pt idx="52">
                  <c:v>185358.53849483375</c:v>
                </c:pt>
                <c:pt idx="53">
                  <c:v>70054.380569465837</c:v>
                </c:pt>
                <c:pt idx="54">
                  <c:v>136415.68178017726</c:v>
                </c:pt>
                <c:pt idx="55">
                  <c:v>140619.13728734857</c:v>
                </c:pt>
                <c:pt idx="56">
                  <c:v>143921.27119781837</c:v>
                </c:pt>
                <c:pt idx="57">
                  <c:v>243992.19440243693</c:v>
                </c:pt>
                <c:pt idx="58">
                  <c:v>125786.12317155128</c:v>
                </c:pt>
                <c:pt idx="59">
                  <c:v>104232.55436779188</c:v>
                </c:pt>
                <c:pt idx="60">
                  <c:v>104845.59063192393</c:v>
                </c:pt>
                <c:pt idx="61">
                  <c:v>62353.404330442907</c:v>
                </c:pt>
                <c:pt idx="62">
                  <c:v>227241.39878709367</c:v>
                </c:pt>
                <c:pt idx="63">
                  <c:v>327697.527256175</c:v>
                </c:pt>
                <c:pt idx="64">
                  <c:v>160817.79324244338</c:v>
                </c:pt>
                <c:pt idx="65">
                  <c:v>508296.77789340733</c:v>
                </c:pt>
                <c:pt idx="66">
                  <c:v>96899.441700100608</c:v>
                </c:pt>
                <c:pt idx="67">
                  <c:v>249056.93503627129</c:v>
                </c:pt>
                <c:pt idx="68">
                  <c:v>200334.00906983152</c:v>
                </c:pt>
                <c:pt idx="69">
                  <c:v>174953.75927550445</c:v>
                </c:pt>
                <c:pt idx="70">
                  <c:v>104453.58337789452</c:v>
                </c:pt>
                <c:pt idx="71">
                  <c:v>136715.04859499043</c:v>
                </c:pt>
                <c:pt idx="72">
                  <c:v>127127.94623997087</c:v>
                </c:pt>
                <c:pt idx="73">
                  <c:v>352282.56129641039</c:v>
                </c:pt>
                <c:pt idx="74">
                  <c:v>352282.56129641039</c:v>
                </c:pt>
                <c:pt idx="75">
                  <c:v>497199.3702657611</c:v>
                </c:pt>
                <c:pt idx="76">
                  <c:v>75772.523748572421</c:v>
                </c:pt>
                <c:pt idx="77">
                  <c:v>66392.536933122508</c:v>
                </c:pt>
                <c:pt idx="78">
                  <c:v>211534.44866980804</c:v>
                </c:pt>
                <c:pt idx="79">
                  <c:v>218405.74674751703</c:v>
                </c:pt>
                <c:pt idx="80">
                  <c:v>465737.12576828199</c:v>
                </c:pt>
                <c:pt idx="81">
                  <c:v>301566.18601877737</c:v>
                </c:pt>
                <c:pt idx="82">
                  <c:v>64892.388450699196</c:v>
                </c:pt>
                <c:pt idx="83">
                  <c:v>382785.2950221044</c:v>
                </c:pt>
                <c:pt idx="84">
                  <c:v>382785.2950221044</c:v>
                </c:pt>
                <c:pt idx="85">
                  <c:v>338358.42893909739</c:v>
                </c:pt>
                <c:pt idx="86">
                  <c:v>459396.25214827416</c:v>
                </c:pt>
                <c:pt idx="87">
                  <c:v>158808.14840129673</c:v>
                </c:pt>
                <c:pt idx="88">
                  <c:v>132902.69770939465</c:v>
                </c:pt>
                <c:pt idx="89">
                  <c:v>288693.45484333904</c:v>
                </c:pt>
                <c:pt idx="90">
                  <c:v>235157.64222514216</c:v>
                </c:pt>
                <c:pt idx="91">
                  <c:v>87246.331724848758</c:v>
                </c:pt>
                <c:pt idx="92">
                  <c:v>323175.28259406966</c:v>
                </c:pt>
                <c:pt idx="93">
                  <c:v>294590.17968632007</c:v>
                </c:pt>
                <c:pt idx="94">
                  <c:v>49813.243396237391</c:v>
                </c:pt>
                <c:pt idx="95">
                  <c:v>142637.66699555088</c:v>
                </c:pt>
                <c:pt idx="96">
                  <c:v>187917.85896701121</c:v>
                </c:pt>
                <c:pt idx="97">
                  <c:v>283185.59388047294</c:v>
                </c:pt>
                <c:pt idx="98">
                  <c:v>89420.596720090354</c:v>
                </c:pt>
                <c:pt idx="99">
                  <c:v>130144.68511084824</c:v>
                </c:pt>
                <c:pt idx="100">
                  <c:v>216634.46255380986</c:v>
                </c:pt>
                <c:pt idx="101">
                  <c:v>238410.20227832076</c:v>
                </c:pt>
                <c:pt idx="102">
                  <c:v>283396.42607815872</c:v>
                </c:pt>
                <c:pt idx="103">
                  <c:v>365838.01886202622</c:v>
                </c:pt>
                <c:pt idx="104">
                  <c:v>758037.90350552194</c:v>
                </c:pt>
                <c:pt idx="105">
                  <c:v>758037.90350552194</c:v>
                </c:pt>
                <c:pt idx="106">
                  <c:v>172980.10507986916</c:v>
                </c:pt>
                <c:pt idx="107">
                  <c:v>371384.26353479415</c:v>
                </c:pt>
                <c:pt idx="108">
                  <c:v>198795.00796088378</c:v>
                </c:pt>
                <c:pt idx="109">
                  <c:v>330557.09461611038</c:v>
                </c:pt>
                <c:pt idx="110">
                  <c:v>157490.75297343236</c:v>
                </c:pt>
                <c:pt idx="111">
                  <c:v>88482.341304502959</c:v>
                </c:pt>
                <c:pt idx="112">
                  <c:v>117251.10593848255</c:v>
                </c:pt>
                <c:pt idx="113">
                  <c:v>173928.16262339076</c:v>
                </c:pt>
                <c:pt idx="114">
                  <c:v>197932.84866425308</c:v>
                </c:pt>
                <c:pt idx="115">
                  <c:v>233012.43746415083</c:v>
                </c:pt>
                <c:pt idx="116">
                  <c:v>207583.34983798556</c:v>
                </c:pt>
                <c:pt idx="117">
                  <c:v>377012.46778762544</c:v>
                </c:pt>
                <c:pt idx="118">
                  <c:v>422402.16565327864</c:v>
                </c:pt>
                <c:pt idx="119">
                  <c:v>507527.10110332363</c:v>
                </c:pt>
                <c:pt idx="120">
                  <c:v>496657.85634792765</c:v>
                </c:pt>
                <c:pt idx="121">
                  <c:v>573225.47558607894</c:v>
                </c:pt>
                <c:pt idx="122">
                  <c:v>686953.48690604651</c:v>
                </c:pt>
                <c:pt idx="123">
                  <c:v>411890.93531738268</c:v>
                </c:pt>
                <c:pt idx="124">
                  <c:v>421150.1207922179</c:v>
                </c:pt>
                <c:pt idx="125">
                  <c:v>471724.69339857448</c:v>
                </c:pt>
                <c:pt idx="126">
                  <c:v>565507.38921820244</c:v>
                </c:pt>
                <c:pt idx="127">
                  <c:v>748283.56547360134</c:v>
                </c:pt>
                <c:pt idx="128">
                  <c:v>60653.693287862632</c:v>
                </c:pt>
                <c:pt idx="129">
                  <c:v>115400.03716827043</c:v>
                </c:pt>
                <c:pt idx="130">
                  <c:v>300478.3108580439</c:v>
                </c:pt>
                <c:pt idx="131">
                  <c:v>325816.84120493248</c:v>
                </c:pt>
                <c:pt idx="132">
                  <c:v>323517.34663141624</c:v>
                </c:pt>
                <c:pt idx="133">
                  <c:v>635938.83455139026</c:v>
                </c:pt>
                <c:pt idx="134">
                  <c:v>75875.41264123033</c:v>
                </c:pt>
                <c:pt idx="135">
                  <c:v>339923.30016488075</c:v>
                </c:pt>
                <c:pt idx="136">
                  <c:v>348148.46084589657</c:v>
                </c:pt>
                <c:pt idx="137">
                  <c:v>365609.87181692437</c:v>
                </c:pt>
                <c:pt idx="138">
                  <c:v>671019.6415979492</c:v>
                </c:pt>
                <c:pt idx="139">
                  <c:v>308443.59295623749</c:v>
                </c:pt>
                <c:pt idx="140">
                  <c:v>316860.70718620205</c:v>
                </c:pt>
                <c:pt idx="141">
                  <c:v>510558.53112616809</c:v>
                </c:pt>
                <c:pt idx="142">
                  <c:v>309323.63889193215</c:v>
                </c:pt>
                <c:pt idx="143">
                  <c:v>132154.16333156195</c:v>
                </c:pt>
                <c:pt idx="144">
                  <c:v>428273.57337524288</c:v>
                </c:pt>
                <c:pt idx="145">
                  <c:v>521691.38993475813</c:v>
                </c:pt>
                <c:pt idx="146">
                  <c:v>63896.163349763257</c:v>
                </c:pt>
                <c:pt idx="147">
                  <c:v>495275.14705944451</c:v>
                </c:pt>
                <c:pt idx="148">
                  <c:v>380014.83497006627</c:v>
                </c:pt>
                <c:pt idx="149">
                  <c:v>402850.20629623218</c:v>
                </c:pt>
                <c:pt idx="150">
                  <c:v>115041.55752918277</c:v>
                </c:pt>
                <c:pt idx="151">
                  <c:v>220316.33464324495</c:v>
                </c:pt>
                <c:pt idx="152">
                  <c:v>257954.46963555776</c:v>
                </c:pt>
                <c:pt idx="153">
                  <c:v>490589.8899012091</c:v>
                </c:pt>
                <c:pt idx="154">
                  <c:v>486987.21565043007</c:v>
                </c:pt>
                <c:pt idx="155">
                  <c:v>538434.26686534693</c:v>
                </c:pt>
                <c:pt idx="156">
                  <c:v>499676.6521332743</c:v>
                </c:pt>
                <c:pt idx="157">
                  <c:v>176629.18699023922</c:v>
                </c:pt>
                <c:pt idx="158">
                  <c:v>392481.64586859365</c:v>
                </c:pt>
                <c:pt idx="159">
                  <c:v>357518.61560938635</c:v>
                </c:pt>
                <c:pt idx="160">
                  <c:v>353851.5559262085</c:v>
                </c:pt>
                <c:pt idx="161">
                  <c:v>368990.08502890827</c:v>
                </c:pt>
                <c:pt idx="162">
                  <c:v>432813.71142901806</c:v>
                </c:pt>
                <c:pt idx="163">
                  <c:v>280723.84903093916</c:v>
                </c:pt>
                <c:pt idx="164">
                  <c:v>256373.38214378656</c:v>
                </c:pt>
                <c:pt idx="165">
                  <c:v>479855.83965414547</c:v>
                </c:pt>
                <c:pt idx="166">
                  <c:v>497535.19342464377</c:v>
                </c:pt>
                <c:pt idx="167">
                  <c:v>364832.6119117022</c:v>
                </c:pt>
                <c:pt idx="168">
                  <c:v>439235.73374169797</c:v>
                </c:pt>
                <c:pt idx="169">
                  <c:v>228275.63187170078</c:v>
                </c:pt>
                <c:pt idx="170">
                  <c:v>354035.9044790655</c:v>
                </c:pt>
                <c:pt idx="171">
                  <c:v>438313.68348032801</c:v>
                </c:pt>
                <c:pt idx="172">
                  <c:v>447119.68416839582</c:v>
                </c:pt>
                <c:pt idx="173">
                  <c:v>82120.282963419537</c:v>
                </c:pt>
                <c:pt idx="174">
                  <c:v>269166.49395572348</c:v>
                </c:pt>
                <c:pt idx="175">
                  <c:v>347581.41610714491</c:v>
                </c:pt>
                <c:pt idx="176">
                  <c:v>413071.04558011011</c:v>
                </c:pt>
                <c:pt idx="177">
                  <c:v>659896.47523915686</c:v>
                </c:pt>
                <c:pt idx="178">
                  <c:v>369215.32437950635</c:v>
                </c:pt>
                <c:pt idx="179">
                  <c:v>347619.33362330741</c:v>
                </c:pt>
                <c:pt idx="180">
                  <c:v>394831.71502785152</c:v>
                </c:pt>
                <c:pt idx="181">
                  <c:v>510484.36172703508</c:v>
                </c:pt>
                <c:pt idx="182">
                  <c:v>521250.85782708623</c:v>
                </c:pt>
                <c:pt idx="183">
                  <c:v>703845.78522522666</c:v>
                </c:pt>
                <c:pt idx="184">
                  <c:v>251140.58575766839</c:v>
                </c:pt>
                <c:pt idx="185">
                  <c:v>349278.3683799929</c:v>
                </c:pt>
                <c:pt idx="186">
                  <c:v>380851.3000612972</c:v>
                </c:pt>
                <c:pt idx="187">
                  <c:v>480382.10907955281</c:v>
                </c:pt>
                <c:pt idx="188">
                  <c:v>673771.75258263026</c:v>
                </c:pt>
                <c:pt idx="189">
                  <c:v>607070.41308184562</c:v>
                </c:pt>
                <c:pt idx="190">
                  <c:v>724687.77410782257</c:v>
                </c:pt>
                <c:pt idx="191">
                  <c:v>502921.91648495384</c:v>
                </c:pt>
                <c:pt idx="192">
                  <c:v>412403.10842300346</c:v>
                </c:pt>
                <c:pt idx="193">
                  <c:v>614935.94179685612</c:v>
                </c:pt>
                <c:pt idx="194">
                  <c:v>697774.69859595364</c:v>
                </c:pt>
                <c:pt idx="195">
                  <c:v>589766.06331528584</c:v>
                </c:pt>
                <c:pt idx="196">
                  <c:v>579858.75490498706</c:v>
                </c:pt>
                <c:pt idx="197">
                  <c:v>356307.35092582298</c:v>
                </c:pt>
                <c:pt idx="198">
                  <c:v>434067.74429969722</c:v>
                </c:pt>
                <c:pt idx="199">
                  <c:v>548547.59218267107</c:v>
                </c:pt>
                <c:pt idx="200">
                  <c:v>235659.05085467125</c:v>
                </c:pt>
                <c:pt idx="201">
                  <c:v>394696.91356062068</c:v>
                </c:pt>
                <c:pt idx="202">
                  <c:v>521887.97379079083</c:v>
                </c:pt>
                <c:pt idx="203">
                  <c:v>476842.87470117008</c:v>
                </c:pt>
                <c:pt idx="204">
                  <c:v>801450.53064045112</c:v>
                </c:pt>
                <c:pt idx="205">
                  <c:v>801450.53064045112</c:v>
                </c:pt>
                <c:pt idx="206">
                  <c:v>1135822.9838673198</c:v>
                </c:pt>
                <c:pt idx="207">
                  <c:v>145138.65489489114</c:v>
                </c:pt>
                <c:pt idx="208">
                  <c:v>387896.74393878534</c:v>
                </c:pt>
                <c:pt idx="209">
                  <c:v>391697.48217294767</c:v>
                </c:pt>
                <c:pt idx="210">
                  <c:v>702485.69398525252</c:v>
                </c:pt>
                <c:pt idx="211">
                  <c:v>749000.00988870603</c:v>
                </c:pt>
                <c:pt idx="212">
                  <c:v>903057.69025705627</c:v>
                </c:pt>
                <c:pt idx="213">
                  <c:v>339047.22470943397</c:v>
                </c:pt>
                <c:pt idx="214">
                  <c:v>155567.93994617427</c:v>
                </c:pt>
                <c:pt idx="215">
                  <c:v>231610.45485887444</c:v>
                </c:pt>
                <c:pt idx="216">
                  <c:v>486947.19641796401</c:v>
                </c:pt>
                <c:pt idx="217">
                  <c:v>487015.15620438533</c:v>
                </c:pt>
                <c:pt idx="218">
                  <c:v>660460.51239319972</c:v>
                </c:pt>
                <c:pt idx="219">
                  <c:v>532525.64466141025</c:v>
                </c:pt>
                <c:pt idx="220">
                  <c:v>321144.54443611042</c:v>
                </c:pt>
                <c:pt idx="221">
                  <c:v>482550.71759230265</c:v>
                </c:pt>
                <c:pt idx="222">
                  <c:v>284223.04546315625</c:v>
                </c:pt>
                <c:pt idx="223">
                  <c:v>181223.46312139183</c:v>
                </c:pt>
                <c:pt idx="224">
                  <c:v>505885.60988966783</c:v>
                </c:pt>
                <c:pt idx="225">
                  <c:v>566049.55888205196</c:v>
                </c:pt>
                <c:pt idx="226">
                  <c:v>278948.4893380627</c:v>
                </c:pt>
                <c:pt idx="227">
                  <c:v>239517.51548476247</c:v>
                </c:pt>
                <c:pt idx="228">
                  <c:v>343646.85957324714</c:v>
                </c:pt>
                <c:pt idx="229">
                  <c:v>175476.04854858349</c:v>
                </c:pt>
                <c:pt idx="230">
                  <c:v>518731.77916018089</c:v>
                </c:pt>
                <c:pt idx="231">
                  <c:v>561442.31920429389</c:v>
                </c:pt>
                <c:pt idx="232">
                  <c:v>663597.79521509516</c:v>
                </c:pt>
                <c:pt idx="233">
                  <c:v>597905.68279625522</c:v>
                </c:pt>
                <c:pt idx="234">
                  <c:v>749015.22099602292</c:v>
                </c:pt>
                <c:pt idx="235">
                  <c:v>250817.52261713508</c:v>
                </c:pt>
                <c:pt idx="236">
                  <c:v>306880.16176929575</c:v>
                </c:pt>
                <c:pt idx="237">
                  <c:v>412036.80692212953</c:v>
                </c:pt>
                <c:pt idx="238">
                  <c:v>719172.45718708518</c:v>
                </c:pt>
                <c:pt idx="239">
                  <c:v>154446.53969452265</c:v>
                </c:pt>
                <c:pt idx="240">
                  <c:v>371355.03551570058</c:v>
                </c:pt>
                <c:pt idx="241">
                  <c:v>397352.01835899701</c:v>
                </c:pt>
                <c:pt idx="242">
                  <c:v>435237.4373975175</c:v>
                </c:pt>
                <c:pt idx="243">
                  <c:v>494262.5081001654</c:v>
                </c:pt>
                <c:pt idx="244">
                  <c:v>604176.05235406873</c:v>
                </c:pt>
                <c:pt idx="245">
                  <c:v>628472.05818542477</c:v>
                </c:pt>
                <c:pt idx="246">
                  <c:v>1056196.3266413328</c:v>
                </c:pt>
                <c:pt idx="247">
                  <c:v>292478.77825978177</c:v>
                </c:pt>
                <c:pt idx="248">
                  <c:v>184567.04324942816</c:v>
                </c:pt>
                <c:pt idx="249">
                  <c:v>286290.03890392097</c:v>
                </c:pt>
                <c:pt idx="250">
                  <c:v>568620.7599135983</c:v>
                </c:pt>
                <c:pt idx="251">
                  <c:v>569900.87570394564</c:v>
                </c:pt>
                <c:pt idx="252">
                  <c:v>377814.13556313526</c:v>
                </c:pt>
                <c:pt idx="253">
                  <c:v>552650.62506700517</c:v>
                </c:pt>
                <c:pt idx="254">
                  <c:v>439982.7179751902</c:v>
                </c:pt>
                <c:pt idx="255">
                  <c:v>826792.05898209824</c:v>
                </c:pt>
                <c:pt idx="256">
                  <c:v>257244.63882653753</c:v>
                </c:pt>
                <c:pt idx="257">
                  <c:v>402056.98440823721</c:v>
                </c:pt>
                <c:pt idx="258">
                  <c:v>529401.73153653438</c:v>
                </c:pt>
                <c:pt idx="259">
                  <c:v>565770.11160434037</c:v>
                </c:pt>
                <c:pt idx="260">
                  <c:v>565770.11160434037</c:v>
                </c:pt>
                <c:pt idx="261">
                  <c:v>596587.11044473667</c:v>
                </c:pt>
                <c:pt idx="262">
                  <c:v>396842.24219994247</c:v>
                </c:pt>
                <c:pt idx="263">
                  <c:v>363356.73376696277</c:v>
                </c:pt>
                <c:pt idx="264">
                  <c:v>438250.56527688529</c:v>
                </c:pt>
                <c:pt idx="265">
                  <c:v>554068.97771936841</c:v>
                </c:pt>
                <c:pt idx="266">
                  <c:v>738149.43718179385</c:v>
                </c:pt>
                <c:pt idx="267">
                  <c:v>540721.74205736525</c:v>
                </c:pt>
                <c:pt idx="268">
                  <c:v>710041.9328374468</c:v>
                </c:pt>
                <c:pt idx="269">
                  <c:v>182779.44842209076</c:v>
                </c:pt>
                <c:pt idx="270">
                  <c:v>360421.33655262477</c:v>
                </c:pt>
                <c:pt idx="271">
                  <c:v>484347.09883823345</c:v>
                </c:pt>
                <c:pt idx="272">
                  <c:v>362494.34499885299</c:v>
                </c:pt>
                <c:pt idx="273">
                  <c:v>853773.92910033371</c:v>
                </c:pt>
                <c:pt idx="274">
                  <c:v>520138.17289782257</c:v>
                </c:pt>
                <c:pt idx="275">
                  <c:v>545981.39453077514</c:v>
                </c:pt>
                <c:pt idx="276">
                  <c:v>472590.44147900835</c:v>
                </c:pt>
                <c:pt idx="277">
                  <c:v>410798.89694482851</c:v>
                </c:pt>
                <c:pt idx="278">
                  <c:v>410577.57297472819</c:v>
                </c:pt>
                <c:pt idx="279">
                  <c:v>853960.44689823501</c:v>
                </c:pt>
                <c:pt idx="280">
                  <c:v>426645.34699051245</c:v>
                </c:pt>
                <c:pt idx="281">
                  <c:v>470537.59042391559</c:v>
                </c:pt>
                <c:pt idx="282">
                  <c:v>519786.45917191467</c:v>
                </c:pt>
                <c:pt idx="283">
                  <c:v>800326.10062294302</c:v>
                </c:pt>
                <c:pt idx="284">
                  <c:v>423706.30378273339</c:v>
                </c:pt>
                <c:pt idx="285">
                  <c:v>466982.08386148553</c:v>
                </c:pt>
                <c:pt idx="286">
                  <c:v>587286.89370665024</c:v>
                </c:pt>
                <c:pt idx="287">
                  <c:v>594931.87412532012</c:v>
                </c:pt>
                <c:pt idx="288">
                  <c:v>128594.97576333985</c:v>
                </c:pt>
                <c:pt idx="289">
                  <c:v>290555.08678646287</c:v>
                </c:pt>
                <c:pt idx="290">
                  <c:v>789681.62218938372</c:v>
                </c:pt>
                <c:pt idx="291">
                  <c:v>700223.32929874724</c:v>
                </c:pt>
                <c:pt idx="292">
                  <c:v>570062.47614738625</c:v>
                </c:pt>
                <c:pt idx="293">
                  <c:v>501693.47283777385</c:v>
                </c:pt>
                <c:pt idx="294">
                  <c:v>586911.54353944049</c:v>
                </c:pt>
                <c:pt idx="295">
                  <c:v>175306.05450149864</c:v>
                </c:pt>
                <c:pt idx="296">
                  <c:v>664669.85911167855</c:v>
                </c:pt>
                <c:pt idx="297">
                  <c:v>1161681.9768242603</c:v>
                </c:pt>
                <c:pt idx="298">
                  <c:v>645284.45231777488</c:v>
                </c:pt>
                <c:pt idx="299">
                  <c:v>642130.5897290312</c:v>
                </c:pt>
                <c:pt idx="300">
                  <c:v>926285.17304320773</c:v>
                </c:pt>
                <c:pt idx="301">
                  <c:v>862396.70204791042</c:v>
                </c:pt>
                <c:pt idx="302">
                  <c:v>812401.8474264337</c:v>
                </c:pt>
                <c:pt idx="303">
                  <c:v>466307.21294752794</c:v>
                </c:pt>
                <c:pt idx="304">
                  <c:v>329017.23021201754</c:v>
                </c:pt>
                <c:pt idx="305">
                  <c:v>418991.62851964257</c:v>
                </c:pt>
                <c:pt idx="306">
                  <c:v>1124401.6773427832</c:v>
                </c:pt>
                <c:pt idx="307">
                  <c:v>1057797.1917869111</c:v>
                </c:pt>
                <c:pt idx="308">
                  <c:v>1212276.4168949123</c:v>
                </c:pt>
                <c:pt idx="309">
                  <c:v>691121.15931571508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30-4AE1-B56E-B9D75F346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605752"/>
        <c:axId val="582597224"/>
      </c:scatterChart>
      <c:valAx>
        <c:axId val="582605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ON MARKET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597224"/>
        <c:crosses val="autoZero"/>
        <c:crossBetween val="midCat"/>
      </c:valAx>
      <c:valAx>
        <c:axId val="582597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605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List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'I4'!$F$9:$F$11</c:f>
              <c:strCache>
                <c:ptCount val="3"/>
                <c:pt idx="0">
                  <c:v>Ballwin</c:v>
                </c:pt>
                <c:pt idx="1">
                  <c:v>Chesterfield</c:v>
                </c:pt>
                <c:pt idx="2">
                  <c:v>Wildwood</c:v>
                </c:pt>
              </c:strCache>
            </c:strRef>
          </c:cat>
          <c:val>
            <c:numRef>
              <c:f>'I4'!$I$9:$I$11</c:f>
              <c:numCache>
                <c:formatCode>General</c:formatCode>
                <c:ptCount val="3"/>
                <c:pt idx="0">
                  <c:v>457240.9705882353</c:v>
                </c:pt>
                <c:pt idx="1">
                  <c:v>142922.74</c:v>
                </c:pt>
                <c:pt idx="2">
                  <c:v>434293.0625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0D-4BD9-8324-B6EA4D39B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8585528"/>
        <c:axId val="698589448"/>
      </c:barChart>
      <c:catAx>
        <c:axId val="6985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89448"/>
        <c:crosses val="autoZero"/>
        <c:auto val="1"/>
        <c:lblAlgn val="ctr"/>
        <c:lblOffset val="100"/>
        <c:noMultiLvlLbl val="0"/>
      </c:catAx>
      <c:valAx>
        <c:axId val="69858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858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SQFT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629999738404792"/>
                  <c:y val="0.27352184425222709"/>
                </c:manualLayout>
              </c:layout>
              <c:numFmt formatCode="General" sourceLinked="0"/>
            </c:trendlineLbl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xVal>
            <c:numRef>
              <c:f>'M1'!$B$2:$B$311</c:f>
              <c:numCache>
                <c:formatCode>General</c:formatCode>
                <c:ptCount val="310"/>
                <c:pt idx="0">
                  <c:v>2462</c:v>
                </c:pt>
                <c:pt idx="1">
                  <c:v>1073</c:v>
                </c:pt>
                <c:pt idx="2">
                  <c:v>1792</c:v>
                </c:pt>
                <c:pt idx="3">
                  <c:v>688</c:v>
                </c:pt>
                <c:pt idx="4">
                  <c:v>1065</c:v>
                </c:pt>
                <c:pt idx="5">
                  <c:v>1042</c:v>
                </c:pt>
                <c:pt idx="6">
                  <c:v>910</c:v>
                </c:pt>
                <c:pt idx="7">
                  <c:v>1665</c:v>
                </c:pt>
                <c:pt idx="8">
                  <c:v>832</c:v>
                </c:pt>
                <c:pt idx="9">
                  <c:v>781</c:v>
                </c:pt>
                <c:pt idx="10">
                  <c:v>1464</c:v>
                </c:pt>
                <c:pt idx="11">
                  <c:v>1219</c:v>
                </c:pt>
                <c:pt idx="12">
                  <c:v>1576</c:v>
                </c:pt>
                <c:pt idx="13">
                  <c:v>1370</c:v>
                </c:pt>
                <c:pt idx="14">
                  <c:v>1638</c:v>
                </c:pt>
                <c:pt idx="15">
                  <c:v>768</c:v>
                </c:pt>
                <c:pt idx="16">
                  <c:v>910</c:v>
                </c:pt>
                <c:pt idx="17">
                  <c:v>792</c:v>
                </c:pt>
                <c:pt idx="18">
                  <c:v>1085</c:v>
                </c:pt>
                <c:pt idx="19">
                  <c:v>1000</c:v>
                </c:pt>
                <c:pt idx="20">
                  <c:v>1092</c:v>
                </c:pt>
                <c:pt idx="21">
                  <c:v>1261</c:v>
                </c:pt>
                <c:pt idx="22">
                  <c:v>1017</c:v>
                </c:pt>
                <c:pt idx="23">
                  <c:v>1828</c:v>
                </c:pt>
                <c:pt idx="24">
                  <c:v>1460</c:v>
                </c:pt>
                <c:pt idx="25">
                  <c:v>768</c:v>
                </c:pt>
                <c:pt idx="26">
                  <c:v>989</c:v>
                </c:pt>
                <c:pt idx="27">
                  <c:v>864</c:v>
                </c:pt>
                <c:pt idx="28">
                  <c:v>980</c:v>
                </c:pt>
                <c:pt idx="29">
                  <c:v>1066</c:v>
                </c:pt>
                <c:pt idx="30">
                  <c:v>864</c:v>
                </c:pt>
                <c:pt idx="31">
                  <c:v>1020</c:v>
                </c:pt>
                <c:pt idx="32">
                  <c:v>1102</c:v>
                </c:pt>
                <c:pt idx="33">
                  <c:v>1540</c:v>
                </c:pt>
                <c:pt idx="34">
                  <c:v>1400</c:v>
                </c:pt>
                <c:pt idx="35">
                  <c:v>1100</c:v>
                </c:pt>
                <c:pt idx="36">
                  <c:v>971</c:v>
                </c:pt>
                <c:pt idx="37">
                  <c:v>1030</c:v>
                </c:pt>
                <c:pt idx="38">
                  <c:v>1050</c:v>
                </c:pt>
                <c:pt idx="39">
                  <c:v>1070</c:v>
                </c:pt>
                <c:pt idx="40">
                  <c:v>864</c:v>
                </c:pt>
                <c:pt idx="41">
                  <c:v>1688</c:v>
                </c:pt>
                <c:pt idx="42">
                  <c:v>978</c:v>
                </c:pt>
                <c:pt idx="43">
                  <c:v>1102</c:v>
                </c:pt>
                <c:pt idx="44">
                  <c:v>768</c:v>
                </c:pt>
                <c:pt idx="45">
                  <c:v>1085</c:v>
                </c:pt>
                <c:pt idx="46">
                  <c:v>1110</c:v>
                </c:pt>
                <c:pt idx="47">
                  <c:v>1365</c:v>
                </c:pt>
                <c:pt idx="48">
                  <c:v>988</c:v>
                </c:pt>
                <c:pt idx="49">
                  <c:v>1000</c:v>
                </c:pt>
                <c:pt idx="50">
                  <c:v>768</c:v>
                </c:pt>
                <c:pt idx="51">
                  <c:v>864</c:v>
                </c:pt>
                <c:pt idx="52">
                  <c:v>1040</c:v>
                </c:pt>
                <c:pt idx="53">
                  <c:v>830</c:v>
                </c:pt>
                <c:pt idx="54">
                  <c:v>1074</c:v>
                </c:pt>
                <c:pt idx="55">
                  <c:v>1100</c:v>
                </c:pt>
                <c:pt idx="56">
                  <c:v>1120</c:v>
                </c:pt>
                <c:pt idx="57">
                  <c:v>1780</c:v>
                </c:pt>
                <c:pt idx="58">
                  <c:v>1000</c:v>
                </c:pt>
                <c:pt idx="59">
                  <c:v>1370</c:v>
                </c:pt>
                <c:pt idx="60">
                  <c:v>864</c:v>
                </c:pt>
                <c:pt idx="61">
                  <c:v>936</c:v>
                </c:pt>
                <c:pt idx="62">
                  <c:v>1314</c:v>
                </c:pt>
                <c:pt idx="63">
                  <c:v>1622</c:v>
                </c:pt>
                <c:pt idx="64">
                  <c:v>1230</c:v>
                </c:pt>
                <c:pt idx="65">
                  <c:v>2968</c:v>
                </c:pt>
                <c:pt idx="66">
                  <c:v>848</c:v>
                </c:pt>
                <c:pt idx="67">
                  <c:v>1653</c:v>
                </c:pt>
                <c:pt idx="68">
                  <c:v>1136</c:v>
                </c:pt>
                <c:pt idx="69">
                  <c:v>1323</c:v>
                </c:pt>
                <c:pt idx="70">
                  <c:v>1213</c:v>
                </c:pt>
                <c:pt idx="71">
                  <c:v>912</c:v>
                </c:pt>
                <c:pt idx="72">
                  <c:v>1008</c:v>
                </c:pt>
                <c:pt idx="73">
                  <c:v>1784</c:v>
                </c:pt>
                <c:pt idx="74">
                  <c:v>1784</c:v>
                </c:pt>
                <c:pt idx="75">
                  <c:v>3248</c:v>
                </c:pt>
                <c:pt idx="76">
                  <c:v>864</c:v>
                </c:pt>
                <c:pt idx="77">
                  <c:v>960</c:v>
                </c:pt>
                <c:pt idx="78">
                  <c:v>1562</c:v>
                </c:pt>
                <c:pt idx="79">
                  <c:v>1608</c:v>
                </c:pt>
                <c:pt idx="80">
                  <c:v>2687</c:v>
                </c:pt>
                <c:pt idx="81">
                  <c:v>1958</c:v>
                </c:pt>
                <c:pt idx="82">
                  <c:v>950</c:v>
                </c:pt>
                <c:pt idx="83">
                  <c:v>2178</c:v>
                </c:pt>
                <c:pt idx="84">
                  <c:v>2178</c:v>
                </c:pt>
                <c:pt idx="85">
                  <c:v>2200</c:v>
                </c:pt>
                <c:pt idx="86">
                  <c:v>2997</c:v>
                </c:pt>
                <c:pt idx="87">
                  <c:v>1212</c:v>
                </c:pt>
                <c:pt idx="88">
                  <c:v>1395</c:v>
                </c:pt>
                <c:pt idx="89">
                  <c:v>1872</c:v>
                </c:pt>
                <c:pt idx="90">
                  <c:v>1361</c:v>
                </c:pt>
                <c:pt idx="91">
                  <c:v>936</c:v>
                </c:pt>
                <c:pt idx="92">
                  <c:v>2098</c:v>
                </c:pt>
                <c:pt idx="93">
                  <c:v>1908</c:v>
                </c:pt>
                <c:pt idx="94">
                  <c:v>845</c:v>
                </c:pt>
                <c:pt idx="95">
                  <c:v>1102</c:v>
                </c:pt>
                <c:pt idx="96">
                  <c:v>1400</c:v>
                </c:pt>
                <c:pt idx="97">
                  <c:v>1674</c:v>
                </c:pt>
                <c:pt idx="98">
                  <c:v>949</c:v>
                </c:pt>
                <c:pt idx="99">
                  <c:v>1216</c:v>
                </c:pt>
                <c:pt idx="100">
                  <c:v>1234</c:v>
                </c:pt>
                <c:pt idx="101">
                  <c:v>1536</c:v>
                </c:pt>
                <c:pt idx="102">
                  <c:v>1832</c:v>
                </c:pt>
                <c:pt idx="103">
                  <c:v>2024</c:v>
                </c:pt>
                <c:pt idx="104">
                  <c:v>4250</c:v>
                </c:pt>
                <c:pt idx="105">
                  <c:v>4250</c:v>
                </c:pt>
                <c:pt idx="106">
                  <c:v>1300</c:v>
                </c:pt>
                <c:pt idx="107">
                  <c:v>2056</c:v>
                </c:pt>
                <c:pt idx="108">
                  <c:v>1469</c:v>
                </c:pt>
                <c:pt idx="109">
                  <c:v>2142</c:v>
                </c:pt>
                <c:pt idx="110">
                  <c:v>1196</c:v>
                </c:pt>
                <c:pt idx="111">
                  <c:v>780</c:v>
                </c:pt>
                <c:pt idx="112">
                  <c:v>1128</c:v>
                </c:pt>
                <c:pt idx="113">
                  <c:v>1304</c:v>
                </c:pt>
                <c:pt idx="114">
                  <c:v>1462</c:v>
                </c:pt>
                <c:pt idx="115">
                  <c:v>1338</c:v>
                </c:pt>
                <c:pt idx="116">
                  <c:v>1526</c:v>
                </c:pt>
                <c:pt idx="117">
                  <c:v>2090</c:v>
                </c:pt>
                <c:pt idx="118">
                  <c:v>2390</c:v>
                </c:pt>
                <c:pt idx="119">
                  <c:v>2792</c:v>
                </c:pt>
                <c:pt idx="120">
                  <c:v>2878</c:v>
                </c:pt>
                <c:pt idx="121">
                  <c:v>3186</c:v>
                </c:pt>
                <c:pt idx="122">
                  <c:v>3779</c:v>
                </c:pt>
                <c:pt idx="123">
                  <c:v>2673</c:v>
                </c:pt>
                <c:pt idx="124">
                  <c:v>2736</c:v>
                </c:pt>
                <c:pt idx="125">
                  <c:v>2712</c:v>
                </c:pt>
                <c:pt idx="126">
                  <c:v>3172</c:v>
                </c:pt>
                <c:pt idx="127">
                  <c:v>4534</c:v>
                </c:pt>
                <c:pt idx="128">
                  <c:v>908</c:v>
                </c:pt>
                <c:pt idx="129">
                  <c:v>915</c:v>
                </c:pt>
                <c:pt idx="130">
                  <c:v>2133</c:v>
                </c:pt>
                <c:pt idx="131">
                  <c:v>2261</c:v>
                </c:pt>
                <c:pt idx="132">
                  <c:v>1932</c:v>
                </c:pt>
                <c:pt idx="133">
                  <c:v>3635</c:v>
                </c:pt>
                <c:pt idx="134">
                  <c:v>1164</c:v>
                </c:pt>
                <c:pt idx="135">
                  <c:v>2196</c:v>
                </c:pt>
                <c:pt idx="136">
                  <c:v>2250</c:v>
                </c:pt>
                <c:pt idx="137">
                  <c:v>2365</c:v>
                </c:pt>
                <c:pt idx="138">
                  <c:v>3316</c:v>
                </c:pt>
                <c:pt idx="139">
                  <c:v>1987</c:v>
                </c:pt>
                <c:pt idx="140">
                  <c:v>2042</c:v>
                </c:pt>
                <c:pt idx="141">
                  <c:v>2964</c:v>
                </c:pt>
                <c:pt idx="142">
                  <c:v>1836</c:v>
                </c:pt>
                <c:pt idx="143">
                  <c:v>864</c:v>
                </c:pt>
                <c:pt idx="144">
                  <c:v>2618</c:v>
                </c:pt>
                <c:pt idx="145">
                  <c:v>3391</c:v>
                </c:pt>
                <c:pt idx="146">
                  <c:v>925</c:v>
                </c:pt>
                <c:pt idx="147">
                  <c:v>2864</c:v>
                </c:pt>
                <c:pt idx="148">
                  <c:v>2457</c:v>
                </c:pt>
                <c:pt idx="149">
                  <c:v>2410</c:v>
                </c:pt>
                <c:pt idx="150">
                  <c:v>1259</c:v>
                </c:pt>
                <c:pt idx="151">
                  <c:v>1756</c:v>
                </c:pt>
                <c:pt idx="152">
                  <c:v>1846</c:v>
                </c:pt>
                <c:pt idx="153">
                  <c:v>2828</c:v>
                </c:pt>
                <c:pt idx="154">
                  <c:v>3158</c:v>
                </c:pt>
                <c:pt idx="155">
                  <c:v>3498</c:v>
                </c:pt>
                <c:pt idx="156">
                  <c:v>2735</c:v>
                </c:pt>
                <c:pt idx="157">
                  <c:v>1311</c:v>
                </c:pt>
                <c:pt idx="158">
                  <c:v>2534</c:v>
                </c:pt>
                <c:pt idx="159">
                  <c:v>2466</c:v>
                </c:pt>
                <c:pt idx="160">
                  <c:v>2279</c:v>
                </c:pt>
                <c:pt idx="161">
                  <c:v>2379</c:v>
                </c:pt>
                <c:pt idx="162">
                  <c:v>2800</c:v>
                </c:pt>
                <c:pt idx="163">
                  <c:v>1640</c:v>
                </c:pt>
                <c:pt idx="164">
                  <c:v>1832</c:v>
                </c:pt>
                <c:pt idx="165">
                  <c:v>3108</c:v>
                </c:pt>
                <c:pt idx="166">
                  <c:v>2872</c:v>
                </c:pt>
                <c:pt idx="167">
                  <c:v>2154</c:v>
                </c:pt>
                <c:pt idx="168">
                  <c:v>2683</c:v>
                </c:pt>
                <c:pt idx="169">
                  <c:v>1647</c:v>
                </c:pt>
                <c:pt idx="170">
                  <c:v>2278</c:v>
                </c:pt>
                <c:pt idx="171">
                  <c:v>2834</c:v>
                </c:pt>
                <c:pt idx="172">
                  <c:v>2538</c:v>
                </c:pt>
                <c:pt idx="173">
                  <c:v>840</c:v>
                </c:pt>
                <c:pt idx="174">
                  <c:v>2072</c:v>
                </c:pt>
                <c:pt idx="175">
                  <c:v>2430</c:v>
                </c:pt>
                <c:pt idx="176">
                  <c:v>2666</c:v>
                </c:pt>
                <c:pt idx="177">
                  <c:v>3585</c:v>
                </c:pt>
                <c:pt idx="178">
                  <c:v>2535</c:v>
                </c:pt>
                <c:pt idx="179">
                  <c:v>2234</c:v>
                </c:pt>
                <c:pt idx="180">
                  <c:v>2544</c:v>
                </c:pt>
                <c:pt idx="181">
                  <c:v>2953</c:v>
                </c:pt>
                <c:pt idx="182">
                  <c:v>3180</c:v>
                </c:pt>
                <c:pt idx="183">
                  <c:v>4226</c:v>
                </c:pt>
                <c:pt idx="184">
                  <c:v>1794</c:v>
                </c:pt>
                <c:pt idx="185">
                  <c:v>2242</c:v>
                </c:pt>
                <c:pt idx="186">
                  <c:v>2449</c:v>
                </c:pt>
                <c:pt idx="187">
                  <c:v>2908</c:v>
                </c:pt>
                <c:pt idx="188">
                  <c:v>3317</c:v>
                </c:pt>
                <c:pt idx="189">
                  <c:v>3390</c:v>
                </c:pt>
                <c:pt idx="190">
                  <c:v>3810</c:v>
                </c:pt>
                <c:pt idx="191">
                  <c:v>3057</c:v>
                </c:pt>
                <c:pt idx="192">
                  <c:v>2658</c:v>
                </c:pt>
                <c:pt idx="193">
                  <c:v>3282</c:v>
                </c:pt>
                <c:pt idx="194">
                  <c:v>3829</c:v>
                </c:pt>
                <c:pt idx="195">
                  <c:v>3272</c:v>
                </c:pt>
                <c:pt idx="196">
                  <c:v>3208</c:v>
                </c:pt>
                <c:pt idx="197">
                  <c:v>2283</c:v>
                </c:pt>
                <c:pt idx="198">
                  <c:v>2796</c:v>
                </c:pt>
                <c:pt idx="199">
                  <c:v>2846</c:v>
                </c:pt>
                <c:pt idx="200">
                  <c:v>1330</c:v>
                </c:pt>
                <c:pt idx="201">
                  <c:v>2538</c:v>
                </c:pt>
                <c:pt idx="202">
                  <c:v>2664</c:v>
                </c:pt>
                <c:pt idx="203">
                  <c:v>2722</c:v>
                </c:pt>
                <c:pt idx="204">
                  <c:v>4309</c:v>
                </c:pt>
                <c:pt idx="205">
                  <c:v>4309</c:v>
                </c:pt>
                <c:pt idx="206">
                  <c:v>6709</c:v>
                </c:pt>
                <c:pt idx="207">
                  <c:v>1244</c:v>
                </c:pt>
                <c:pt idx="208">
                  <c:v>2488</c:v>
                </c:pt>
                <c:pt idx="209">
                  <c:v>2512</c:v>
                </c:pt>
                <c:pt idx="210">
                  <c:v>3852</c:v>
                </c:pt>
                <c:pt idx="211">
                  <c:v>4158</c:v>
                </c:pt>
                <c:pt idx="212">
                  <c:v>5173</c:v>
                </c:pt>
                <c:pt idx="213">
                  <c:v>2165</c:v>
                </c:pt>
                <c:pt idx="214">
                  <c:v>1505</c:v>
                </c:pt>
                <c:pt idx="215">
                  <c:v>1652</c:v>
                </c:pt>
                <c:pt idx="216">
                  <c:v>2784</c:v>
                </c:pt>
                <c:pt idx="217">
                  <c:v>2784</c:v>
                </c:pt>
                <c:pt idx="218">
                  <c:v>3888</c:v>
                </c:pt>
                <c:pt idx="219">
                  <c:v>3085</c:v>
                </c:pt>
                <c:pt idx="220">
                  <c:v>2250</c:v>
                </c:pt>
                <c:pt idx="221">
                  <c:v>2754</c:v>
                </c:pt>
                <c:pt idx="222">
                  <c:v>1998</c:v>
                </c:pt>
                <c:pt idx="223">
                  <c:v>1318</c:v>
                </c:pt>
                <c:pt idx="224">
                  <c:v>2907</c:v>
                </c:pt>
                <c:pt idx="225">
                  <c:v>2950</c:v>
                </c:pt>
                <c:pt idx="226">
                  <c:v>1608</c:v>
                </c:pt>
                <c:pt idx="227">
                  <c:v>1701</c:v>
                </c:pt>
                <c:pt idx="228">
                  <c:v>2190</c:v>
                </c:pt>
                <c:pt idx="229">
                  <c:v>1436</c:v>
                </c:pt>
                <c:pt idx="230">
                  <c:v>2990</c:v>
                </c:pt>
                <c:pt idx="231">
                  <c:v>3428</c:v>
                </c:pt>
                <c:pt idx="232">
                  <c:v>3747</c:v>
                </c:pt>
                <c:pt idx="233">
                  <c:v>3509</c:v>
                </c:pt>
                <c:pt idx="234">
                  <c:v>3796</c:v>
                </c:pt>
                <c:pt idx="235">
                  <c:v>1774</c:v>
                </c:pt>
                <c:pt idx="236">
                  <c:v>1944</c:v>
                </c:pt>
                <c:pt idx="237">
                  <c:v>2283</c:v>
                </c:pt>
                <c:pt idx="238">
                  <c:v>4110</c:v>
                </c:pt>
                <c:pt idx="239">
                  <c:v>1134</c:v>
                </c:pt>
                <c:pt idx="240">
                  <c:v>2366</c:v>
                </c:pt>
                <c:pt idx="241">
                  <c:v>2536</c:v>
                </c:pt>
                <c:pt idx="242">
                  <c:v>2785</c:v>
                </c:pt>
                <c:pt idx="243">
                  <c:v>2818</c:v>
                </c:pt>
                <c:pt idx="244">
                  <c:v>3347</c:v>
                </c:pt>
                <c:pt idx="245">
                  <c:v>3348</c:v>
                </c:pt>
                <c:pt idx="246">
                  <c:v>5618</c:v>
                </c:pt>
                <c:pt idx="247">
                  <c:v>1842</c:v>
                </c:pt>
                <c:pt idx="248">
                  <c:v>1326</c:v>
                </c:pt>
                <c:pt idx="249">
                  <c:v>1800</c:v>
                </c:pt>
                <c:pt idx="250">
                  <c:v>3465</c:v>
                </c:pt>
                <c:pt idx="251">
                  <c:v>3310</c:v>
                </c:pt>
                <c:pt idx="252">
                  <c:v>2398</c:v>
                </c:pt>
                <c:pt idx="253">
                  <c:v>3352</c:v>
                </c:pt>
                <c:pt idx="254">
                  <c:v>2453</c:v>
                </c:pt>
                <c:pt idx="255">
                  <c:v>4451</c:v>
                </c:pt>
                <c:pt idx="256">
                  <c:v>1800</c:v>
                </c:pt>
                <c:pt idx="257">
                  <c:v>2400</c:v>
                </c:pt>
                <c:pt idx="258">
                  <c:v>3200</c:v>
                </c:pt>
                <c:pt idx="259">
                  <c:v>3282</c:v>
                </c:pt>
                <c:pt idx="260">
                  <c:v>3282</c:v>
                </c:pt>
                <c:pt idx="261">
                  <c:v>3800</c:v>
                </c:pt>
                <c:pt idx="262">
                  <c:v>2520</c:v>
                </c:pt>
                <c:pt idx="263">
                  <c:v>2144</c:v>
                </c:pt>
                <c:pt idx="264">
                  <c:v>2438</c:v>
                </c:pt>
                <c:pt idx="265">
                  <c:v>3044</c:v>
                </c:pt>
                <c:pt idx="266">
                  <c:v>3703</c:v>
                </c:pt>
                <c:pt idx="267">
                  <c:v>3110</c:v>
                </c:pt>
                <c:pt idx="268">
                  <c:v>4182</c:v>
                </c:pt>
                <c:pt idx="269">
                  <c:v>1451</c:v>
                </c:pt>
                <c:pt idx="270">
                  <c:v>2462</c:v>
                </c:pt>
                <c:pt idx="271">
                  <c:v>3084</c:v>
                </c:pt>
                <c:pt idx="272">
                  <c:v>2280</c:v>
                </c:pt>
                <c:pt idx="273">
                  <c:v>4254</c:v>
                </c:pt>
                <c:pt idx="274">
                  <c:v>2957</c:v>
                </c:pt>
                <c:pt idx="275">
                  <c:v>2770</c:v>
                </c:pt>
                <c:pt idx="276">
                  <c:v>2995</c:v>
                </c:pt>
                <c:pt idx="277">
                  <c:v>2427</c:v>
                </c:pt>
                <c:pt idx="278">
                  <c:v>2578</c:v>
                </c:pt>
                <c:pt idx="279">
                  <c:v>4600</c:v>
                </c:pt>
                <c:pt idx="280">
                  <c:v>2525</c:v>
                </c:pt>
                <c:pt idx="281">
                  <c:v>2608</c:v>
                </c:pt>
                <c:pt idx="282">
                  <c:v>2930</c:v>
                </c:pt>
                <c:pt idx="283">
                  <c:v>4576</c:v>
                </c:pt>
                <c:pt idx="284">
                  <c:v>2128</c:v>
                </c:pt>
                <c:pt idx="285">
                  <c:v>3086</c:v>
                </c:pt>
                <c:pt idx="286">
                  <c:v>3356</c:v>
                </c:pt>
                <c:pt idx="287">
                  <c:v>2848</c:v>
                </c:pt>
                <c:pt idx="288">
                  <c:v>864</c:v>
                </c:pt>
                <c:pt idx="289">
                  <c:v>2080</c:v>
                </c:pt>
                <c:pt idx="290">
                  <c:v>4102</c:v>
                </c:pt>
                <c:pt idx="291">
                  <c:v>4258</c:v>
                </c:pt>
                <c:pt idx="292">
                  <c:v>3200</c:v>
                </c:pt>
                <c:pt idx="293">
                  <c:v>3101</c:v>
                </c:pt>
                <c:pt idx="294">
                  <c:v>3617</c:v>
                </c:pt>
                <c:pt idx="295">
                  <c:v>1131</c:v>
                </c:pt>
                <c:pt idx="296">
                  <c:v>3800</c:v>
                </c:pt>
                <c:pt idx="297">
                  <c:v>6512</c:v>
                </c:pt>
                <c:pt idx="298">
                  <c:v>3272</c:v>
                </c:pt>
                <c:pt idx="299">
                  <c:v>3378</c:v>
                </c:pt>
                <c:pt idx="300">
                  <c:v>5248</c:v>
                </c:pt>
                <c:pt idx="301">
                  <c:v>3932</c:v>
                </c:pt>
                <c:pt idx="302">
                  <c:v>4298</c:v>
                </c:pt>
                <c:pt idx="303">
                  <c:v>2670</c:v>
                </c:pt>
                <c:pt idx="304">
                  <c:v>1472</c:v>
                </c:pt>
                <c:pt idx="305">
                  <c:v>2160</c:v>
                </c:pt>
                <c:pt idx="306">
                  <c:v>5316</c:v>
                </c:pt>
                <c:pt idx="307">
                  <c:v>5372</c:v>
                </c:pt>
                <c:pt idx="308">
                  <c:v>6014</c:v>
                </c:pt>
                <c:pt idx="309">
                  <c:v>2828</c:v>
                </c:pt>
              </c:numCache>
            </c:numRef>
          </c:xVal>
          <c:yVal>
            <c:numRef>
              <c:f>'M1'!$F$25:$F$334</c:f>
              <c:numCache>
                <c:formatCode>General</c:formatCode>
                <c:ptCount val="310"/>
                <c:pt idx="0">
                  <c:v>-123307.32322180533</c:v>
                </c:pt>
                <c:pt idx="1">
                  <c:v>20688.158173430478</c:v>
                </c:pt>
                <c:pt idx="2">
                  <c:v>156217.56701203773</c:v>
                </c:pt>
                <c:pt idx="3">
                  <c:v>-1952.7631101074803</c:v>
                </c:pt>
                <c:pt idx="4">
                  <c:v>17295.619549356954</c:v>
                </c:pt>
                <c:pt idx="5">
                  <c:v>-43082.928994854388</c:v>
                </c:pt>
                <c:pt idx="6">
                  <c:v>-11559.816292067408</c:v>
                </c:pt>
                <c:pt idx="7">
                  <c:v>-120263.98364512937</c:v>
                </c:pt>
                <c:pt idx="8">
                  <c:v>1712.9321232158109</c:v>
                </c:pt>
                <c:pt idx="9">
                  <c:v>7360.4983947471483</c:v>
                </c:pt>
                <c:pt idx="10">
                  <c:v>-7776.5165749764419</c:v>
                </c:pt>
                <c:pt idx="11">
                  <c:v>-119648.01193722786</c:v>
                </c:pt>
                <c:pt idx="12">
                  <c:v>194719.02416205278</c:v>
                </c:pt>
                <c:pt idx="13">
                  <c:v>-79388.845407840272</c:v>
                </c:pt>
                <c:pt idx="14">
                  <c:v>17161.198498622514</c:v>
                </c:pt>
                <c:pt idx="15">
                  <c:v>56972.623130627675</c:v>
                </c:pt>
                <c:pt idx="16">
                  <c:v>30040.183707932592</c:v>
                </c:pt>
                <c:pt idx="17">
                  <c:v>37150.239002848219</c:v>
                </c:pt>
                <c:pt idx="18">
                  <c:v>-18623.03389045925</c:v>
                </c:pt>
                <c:pt idx="19">
                  <c:v>-22043.756771240354</c:v>
                </c:pt>
                <c:pt idx="20">
                  <c:v>5970.4374056050729</c:v>
                </c:pt>
                <c:pt idx="21">
                  <c:v>-52087.184160841891</c:v>
                </c:pt>
                <c:pt idx="22">
                  <c:v>-1059.6121950841334</c:v>
                </c:pt>
                <c:pt idx="23">
                  <c:v>-155916.00917963148</c:v>
                </c:pt>
                <c:pt idx="24">
                  <c:v>23016.214112986811</c:v>
                </c:pt>
                <c:pt idx="25">
                  <c:v>26972.623130627675</c:v>
                </c:pt>
                <c:pt idx="26">
                  <c:v>20566.502620658546</c:v>
                </c:pt>
                <c:pt idx="27">
                  <c:v>37683.086619509879</c:v>
                </c:pt>
                <c:pt idx="28">
                  <c:v>-68525.10333142415</c:v>
                </c:pt>
                <c:pt idx="29">
                  <c:v>-18805.313122633845</c:v>
                </c:pt>
                <c:pt idx="30">
                  <c:v>32783.086619509879</c:v>
                </c:pt>
                <c:pt idx="31">
                  <c:v>21337.589788943442</c:v>
                </c:pt>
                <c:pt idx="32">
                  <c:v>4861.1106856969709</c:v>
                </c:pt>
                <c:pt idx="33">
                  <c:v>-141047.39964627806</c:v>
                </c:pt>
                <c:pt idx="34">
                  <c:v>-30016.825567564578</c:v>
                </c:pt>
                <c:pt idx="35">
                  <c:v>2262.9760296785971</c:v>
                </c:pt>
                <c:pt idx="36">
                  <c:v>-11216.709283506847</c:v>
                </c:pt>
                <c:pt idx="37">
                  <c:v>39328.26306903534</c:v>
                </c:pt>
                <c:pt idx="38">
                  <c:v>-29090.390370780893</c:v>
                </c:pt>
                <c:pt idx="39">
                  <c:v>-28709.043810597097</c:v>
                </c:pt>
                <c:pt idx="40">
                  <c:v>17683.086619509879</c:v>
                </c:pt>
                <c:pt idx="41">
                  <c:v>-47785.435100917995</c:v>
                </c:pt>
                <c:pt idx="42">
                  <c:v>44776.762012557476</c:v>
                </c:pt>
                <c:pt idx="43">
                  <c:v>8861.1106856969709</c:v>
                </c:pt>
                <c:pt idx="44">
                  <c:v>29072.623130627675</c:v>
                </c:pt>
                <c:pt idx="45">
                  <c:v>10876.96610954075</c:v>
                </c:pt>
                <c:pt idx="46">
                  <c:v>18353.649309770495</c:v>
                </c:pt>
                <c:pt idx="47">
                  <c:v>-39984.182047886192</c:v>
                </c:pt>
                <c:pt idx="48">
                  <c:v>37342.435292649374</c:v>
                </c:pt>
                <c:pt idx="49">
                  <c:v>15356.243228759646</c:v>
                </c:pt>
                <c:pt idx="50">
                  <c:v>21072.623130627675</c:v>
                </c:pt>
                <c:pt idx="51">
                  <c:v>37783.086619509879</c:v>
                </c:pt>
                <c:pt idx="52">
                  <c:v>-17581.063650872791</c:v>
                </c:pt>
                <c:pt idx="53">
                  <c:v>-33485.202532802563</c:v>
                </c:pt>
                <c:pt idx="54">
                  <c:v>587.22550143965054</c:v>
                </c:pt>
                <c:pt idx="55">
                  <c:v>-9737.0239703214029</c:v>
                </c:pt>
                <c:pt idx="56">
                  <c:v>1044.3225898623932</c:v>
                </c:pt>
                <c:pt idx="57">
                  <c:v>-185771.24092407257</c:v>
                </c:pt>
                <c:pt idx="58">
                  <c:v>35456.243228759646</c:v>
                </c:pt>
                <c:pt idx="59">
                  <c:v>-53988.845407840272</c:v>
                </c:pt>
                <c:pt idx="60">
                  <c:v>42683.086619509879</c:v>
                </c:pt>
                <c:pt idx="61">
                  <c:v>23215.93423617151</c:v>
                </c:pt>
                <c:pt idx="62">
                  <c:v>22263.384223645146</c:v>
                </c:pt>
                <c:pt idx="63">
                  <c:v>-9623.878749524476</c:v>
                </c:pt>
                <c:pt idx="64">
                  <c:v>-35858.271329126786</c:v>
                </c:pt>
                <c:pt idx="65">
                  <c:v>139920.74475084455</c:v>
                </c:pt>
                <c:pt idx="66">
                  <c:v>-28101.99062863717</c:v>
                </c:pt>
                <c:pt idx="67">
                  <c:v>-195852.79158123961</c:v>
                </c:pt>
                <c:pt idx="68">
                  <c:v>38029.399838009413</c:v>
                </c:pt>
                <c:pt idx="69">
                  <c:v>35454.990175727871</c:v>
                </c:pt>
                <c:pt idx="70">
                  <c:v>-2442.4159052830073</c:v>
                </c:pt>
                <c:pt idx="71">
                  <c:v>34138.318363950966</c:v>
                </c:pt>
                <c:pt idx="72">
                  <c:v>13748.78185283317</c:v>
                </c:pt>
                <c:pt idx="73">
                  <c:v>724925.02838796424</c:v>
                </c:pt>
                <c:pt idx="74">
                  <c:v>724925.02838796424</c:v>
                </c:pt>
                <c:pt idx="75">
                  <c:v>32759.596593417577</c:v>
                </c:pt>
                <c:pt idx="76">
                  <c:v>47683.086619509879</c:v>
                </c:pt>
                <c:pt idx="77">
                  <c:v>43393.550108392054</c:v>
                </c:pt>
                <c:pt idx="78">
                  <c:v>-37567.918430075864</c:v>
                </c:pt>
                <c:pt idx="79">
                  <c:v>-16810.82134165318</c:v>
                </c:pt>
                <c:pt idx="80">
                  <c:v>146382.82558026235</c:v>
                </c:pt>
                <c:pt idx="81">
                  <c:v>-28037.256538436806</c:v>
                </c:pt>
                <c:pt idx="82">
                  <c:v>25402.876828300155</c:v>
                </c:pt>
                <c:pt idx="83">
                  <c:v>283757.55562358483</c:v>
                </c:pt>
                <c:pt idx="84">
                  <c:v>283757.55562358483</c:v>
                </c:pt>
                <c:pt idx="85">
                  <c:v>-76662.963160212967</c:v>
                </c:pt>
                <c:pt idx="86">
                  <c:v>119093.69726311101</c:v>
                </c:pt>
                <c:pt idx="87">
                  <c:v>-17241.48323329218</c:v>
                </c:pt>
                <c:pt idx="88">
                  <c:v>-63912.162207610498</c:v>
                </c:pt>
                <c:pt idx="89">
                  <c:v>-5257.0467472271412</c:v>
                </c:pt>
                <c:pt idx="90">
                  <c:v>27419.548640077061</c:v>
                </c:pt>
                <c:pt idx="91">
                  <c:v>-17684.06576382849</c:v>
                </c:pt>
                <c:pt idx="92">
                  <c:v>-68167.830617150292</c:v>
                </c:pt>
                <c:pt idx="93">
                  <c:v>32909.377061103703</c:v>
                </c:pt>
                <c:pt idx="94">
                  <c:v>29100.807387335284</c:v>
                </c:pt>
                <c:pt idx="95">
                  <c:v>24861.110685696971</c:v>
                </c:pt>
                <c:pt idx="96">
                  <c:v>80083.174432435422</c:v>
                </c:pt>
                <c:pt idx="97">
                  <c:v>-74972.377693046641</c:v>
                </c:pt>
                <c:pt idx="98">
                  <c:v>-9296.1904997090169</c:v>
                </c:pt>
                <c:pt idx="99">
                  <c:v>-17946.213921255432</c:v>
                </c:pt>
                <c:pt idx="100">
                  <c:v>73337.99798290999</c:v>
                </c:pt>
                <c:pt idx="101">
                  <c:v>32656.331041685189</c:v>
                </c:pt>
                <c:pt idx="102">
                  <c:v>-9719.7398675947334</c:v>
                </c:pt>
                <c:pt idx="103">
                  <c:v>-75398.812889830326</c:v>
                </c:pt>
                <c:pt idx="104">
                  <c:v>186425.05925862549</c:v>
                </c:pt>
                <c:pt idx="105">
                  <c:v>186425.05925862549</c:v>
                </c:pt>
                <c:pt idx="106">
                  <c:v>-19823.5583684835</c:v>
                </c:pt>
                <c:pt idx="107">
                  <c:v>-27828.658393536287</c:v>
                </c:pt>
                <c:pt idx="108">
                  <c:v>51118.820065069536</c:v>
                </c:pt>
                <c:pt idx="109">
                  <c:v>-60708.868184745952</c:v>
                </c:pt>
                <c:pt idx="110">
                  <c:v>5973.4395185607718</c:v>
                </c:pt>
                <c:pt idx="111">
                  <c:v>-13838.568933262053</c:v>
                </c:pt>
                <c:pt idx="112">
                  <c:v>-41263.138786064112</c:v>
                </c:pt>
                <c:pt idx="113">
                  <c:v>63372.710943553247</c:v>
                </c:pt>
                <c:pt idx="114">
                  <c:v>-47474.651230994845</c:v>
                </c:pt>
                <c:pt idx="115">
                  <c:v>42541.000095865689</c:v>
                </c:pt>
                <c:pt idx="116">
                  <c:v>14665.657761593291</c:v>
                </c:pt>
                <c:pt idx="117">
                  <c:v>21339.630758776155</c:v>
                </c:pt>
                <c:pt idx="118">
                  <c:v>-3940.1708384669619</c:v>
                </c:pt>
                <c:pt idx="119">
                  <c:v>45384.895021227188</c:v>
                </c:pt>
                <c:pt idx="120">
                  <c:v>-112895.31476998248</c:v>
                </c:pt>
                <c:pt idx="121">
                  <c:v>-43782.577743152156</c:v>
                </c:pt>
                <c:pt idx="122">
                  <c:v>-73035.652233702829</c:v>
                </c:pt>
                <c:pt idx="123">
                  <c:v>-70804.117011866299</c:v>
                </c:pt>
                <c:pt idx="124">
                  <c:v>-141362.87534728739</c:v>
                </c:pt>
                <c:pt idx="125">
                  <c:v>-53540.491219507996</c:v>
                </c:pt>
                <c:pt idx="126">
                  <c:v>28930.479664719198</c:v>
                </c:pt>
                <c:pt idx="127">
                  <c:v>-249639.81958676479</c:v>
                </c:pt>
                <c:pt idx="128">
                  <c:v>43842.049051914219</c:v>
                </c:pt>
                <c:pt idx="129">
                  <c:v>32435.520347978541</c:v>
                </c:pt>
                <c:pt idx="130">
                  <c:v>-52300.474136828678</c:v>
                </c:pt>
                <c:pt idx="131">
                  <c:v>-28019.856151652406</c:v>
                </c:pt>
                <c:pt idx="132">
                  <c:v>-6813.0070666757529</c:v>
                </c:pt>
                <c:pt idx="133">
                  <c:v>200998.65253297391</c:v>
                </c:pt>
                <c:pt idx="134">
                  <c:v>-22596.714977733296</c:v>
                </c:pt>
                <c:pt idx="135">
                  <c:v>-39959.232472249714</c:v>
                </c:pt>
                <c:pt idx="136">
                  <c:v>-15809.596759753535</c:v>
                </c:pt>
                <c:pt idx="137">
                  <c:v>-38916.854038696736</c:v>
                </c:pt>
                <c:pt idx="138">
                  <c:v>-19903.82510195754</c:v>
                </c:pt>
                <c:pt idx="139">
                  <c:v>-27964.304026170343</c:v>
                </c:pt>
                <c:pt idx="140">
                  <c:v>70528.399014335067</c:v>
                </c:pt>
                <c:pt idx="141">
                  <c:v>-69275.524561192258</c:v>
                </c:pt>
                <c:pt idx="142">
                  <c:v>17376.529444442072</c:v>
                </c:pt>
                <c:pt idx="143">
                  <c:v>54783.086619509879</c:v>
                </c:pt>
                <c:pt idx="144">
                  <c:v>-94652.820052371826</c:v>
                </c:pt>
                <c:pt idx="145">
                  <c:v>-154973.77550126833</c:v>
                </c:pt>
                <c:pt idx="146">
                  <c:v>-6473.8063719295606</c:v>
                </c:pt>
                <c:pt idx="147">
                  <c:v>-79582.257362111122</c:v>
                </c:pt>
                <c:pt idx="148">
                  <c:v>-57802.659861851309</c:v>
                </c:pt>
                <c:pt idx="149">
                  <c:v>-9908.8242782831658</c:v>
                </c:pt>
                <c:pt idx="150">
                  <c:v>-21685.318816860294</c:v>
                </c:pt>
                <c:pt idx="151">
                  <c:v>10051.143203706888</c:v>
                </c:pt>
                <c:pt idx="152">
                  <c:v>-26532.79727546603</c:v>
                </c:pt>
                <c:pt idx="153">
                  <c:v>-141948.68117044203</c:v>
                </c:pt>
                <c:pt idx="154">
                  <c:v>-76156.462927409448</c:v>
                </c:pt>
                <c:pt idx="155">
                  <c:v>-98473.57140428503</c:v>
                </c:pt>
                <c:pt idx="156">
                  <c:v>76723.057324703434</c:v>
                </c:pt>
                <c:pt idx="157">
                  <c:v>-62133.81776038243</c:v>
                </c:pt>
                <c:pt idx="158">
                  <c:v>-147874.4756051437</c:v>
                </c:pt>
                <c:pt idx="159">
                  <c:v>-129211.05390976858</c:v>
                </c:pt>
                <c:pt idx="160">
                  <c:v>-25636.644247487013</c:v>
                </c:pt>
                <c:pt idx="161">
                  <c:v>-71729.91144656809</c:v>
                </c:pt>
                <c:pt idx="162">
                  <c:v>23677.433645300684</c:v>
                </c:pt>
                <c:pt idx="163">
                  <c:v>66859.333154640917</c:v>
                </c:pt>
                <c:pt idx="164">
                  <c:v>8180.2601324052666</c:v>
                </c:pt>
                <c:pt idx="165">
                  <c:v>-79109.82932786888</c:v>
                </c:pt>
                <c:pt idx="166">
                  <c:v>-145689.71873803763</c:v>
                </c:pt>
                <c:pt idx="167">
                  <c:v>-81420.060248635709</c:v>
                </c:pt>
                <c:pt idx="168">
                  <c:v>-37713.44373177446</c:v>
                </c:pt>
                <c:pt idx="169">
                  <c:v>-54647.19554929476</c:v>
                </c:pt>
                <c:pt idx="170">
                  <c:v>-111435.71157549619</c:v>
                </c:pt>
                <c:pt idx="171">
                  <c:v>-58054.277202386875</c:v>
                </c:pt>
                <c:pt idx="172">
                  <c:v>-48678.206293106952</c:v>
                </c:pt>
                <c:pt idx="173">
                  <c:v>147505.47074728934</c:v>
                </c:pt>
                <c:pt idx="174">
                  <c:v>20056.418854610762</c:v>
                </c:pt>
                <c:pt idx="175">
                  <c:v>67622.522281900572</c:v>
                </c:pt>
                <c:pt idx="176">
                  <c:v>-79397.588307930739</c:v>
                </c:pt>
                <c:pt idx="177">
                  <c:v>-104054.71386748552</c:v>
                </c:pt>
                <c:pt idx="178">
                  <c:v>-113975.40827713453</c:v>
                </c:pt>
                <c:pt idx="179">
                  <c:v>-2594.6740079005249</c:v>
                </c:pt>
                <c:pt idx="180">
                  <c:v>-24783.802325051802</c:v>
                </c:pt>
                <c:pt idx="181">
                  <c:v>-107065.26516929327</c:v>
                </c:pt>
                <c:pt idx="182">
                  <c:v>-2676.9817112073069</c:v>
                </c:pt>
                <c:pt idx="183">
                  <c:v>-173752.55661359511</c:v>
                </c:pt>
                <c:pt idx="184">
                  <c:v>-75184.298331943923</c:v>
                </c:pt>
                <c:pt idx="185">
                  <c:v>54897.86461617297</c:v>
                </c:pt>
                <c:pt idx="186">
                  <c:v>-80695.198485924804</c:v>
                </c:pt>
                <c:pt idx="187">
                  <c:v>-108023.29492970684</c:v>
                </c:pt>
                <c:pt idx="188">
                  <c:v>-105104.75777394837</c:v>
                </c:pt>
                <c:pt idx="189">
                  <c:v>-125772.84282927751</c:v>
                </c:pt>
                <c:pt idx="190">
                  <c:v>-204164.5650654179</c:v>
                </c:pt>
                <c:pt idx="191">
                  <c:v>-92962.263056337601</c:v>
                </c:pt>
                <c:pt idx="192">
                  <c:v>-87790.126932004234</c:v>
                </c:pt>
                <c:pt idx="193">
                  <c:v>5927.8857457300182</c:v>
                </c:pt>
                <c:pt idx="194">
                  <c:v>109017.71416675672</c:v>
                </c:pt>
                <c:pt idx="195">
                  <c:v>-96262.787534361822</c:v>
                </c:pt>
                <c:pt idx="196">
                  <c:v>-71203.096526950016</c:v>
                </c:pt>
                <c:pt idx="197">
                  <c:v>22459.625064549735</c:v>
                </c:pt>
                <c:pt idx="198">
                  <c:v>-136418.83566673601</c:v>
                </c:pt>
                <c:pt idx="199">
                  <c:v>-100465.46926627657</c:v>
                </c:pt>
                <c:pt idx="200">
                  <c:v>26148.461471792194</c:v>
                </c:pt>
                <c:pt idx="201">
                  <c:v>-48678.206293106952</c:v>
                </c:pt>
                <c:pt idx="202">
                  <c:v>61104.277036050917</c:v>
                </c:pt>
                <c:pt idx="203">
                  <c:v>-65549.81793941604</c:v>
                </c:pt>
                <c:pt idx="204">
                  <c:v>45570.031611167593</c:v>
                </c:pt>
                <c:pt idx="205">
                  <c:v>45570.031611167593</c:v>
                </c:pt>
                <c:pt idx="206">
                  <c:v>-462668.38116677757</c:v>
                </c:pt>
                <c:pt idx="207">
                  <c:v>18428.671263001888</c:v>
                </c:pt>
                <c:pt idx="208">
                  <c:v>-43631.572693566384</c:v>
                </c:pt>
                <c:pt idx="209">
                  <c:v>69546.043178654159</c:v>
                </c:pt>
                <c:pt idx="210">
                  <c:v>-7703.7372890319675</c:v>
                </c:pt>
                <c:pt idx="211">
                  <c:v>30910.865081780008</c:v>
                </c:pt>
                <c:pt idx="212">
                  <c:v>-158035.7969888926</c:v>
                </c:pt>
                <c:pt idx="213">
                  <c:v>-108630.31964053464</c:v>
                </c:pt>
                <c:pt idx="214">
                  <c:v>-81014.756126599677</c:v>
                </c:pt>
                <c:pt idx="215">
                  <c:v>19348.14109075116</c:v>
                </c:pt>
                <c:pt idx="216">
                  <c:v>-98107.643602846307</c:v>
                </c:pt>
                <c:pt idx="217">
                  <c:v>46892.356397153693</c:v>
                </c:pt>
                <c:pt idx="218">
                  <c:v>79662.686519298819</c:v>
                </c:pt>
                <c:pt idx="219">
                  <c:v>-13488.377872080309</c:v>
                </c:pt>
                <c:pt idx="220">
                  <c:v>-150709.59675975353</c:v>
                </c:pt>
                <c:pt idx="221">
                  <c:v>-22079.663443122059</c:v>
                </c:pt>
                <c:pt idx="222">
                  <c:v>-110174.56341806927</c:v>
                </c:pt>
                <c:pt idx="223">
                  <c:v>1459.6535356818931</c:v>
                </c:pt>
                <c:pt idx="224">
                  <c:v>-99222.362257716013</c:v>
                </c:pt>
                <c:pt idx="225">
                  <c:v>18537.532846679096</c:v>
                </c:pt>
                <c:pt idx="226">
                  <c:v>38189.17865834682</c:v>
                </c:pt>
                <c:pt idx="227">
                  <c:v>-15497.559836798522</c:v>
                </c:pt>
                <c:pt idx="228">
                  <c:v>-11153.636440304865</c:v>
                </c:pt>
                <c:pt idx="229">
                  <c:v>-67150.401759233733</c:v>
                </c:pt>
                <c:pt idx="230">
                  <c:v>72600.225967046688</c:v>
                </c:pt>
                <c:pt idx="231">
                  <c:v>-177508.28436492826</c:v>
                </c:pt>
                <c:pt idx="232">
                  <c:v>183494.19327000319</c:v>
                </c:pt>
                <c:pt idx="233">
                  <c:v>-43683.830796183902</c:v>
                </c:pt>
                <c:pt idx="234">
                  <c:v>138648.49234245345</c:v>
                </c:pt>
                <c:pt idx="235">
                  <c:v>-20065.644892127719</c:v>
                </c:pt>
                <c:pt idx="236">
                  <c:v>-74324.19913056551</c:v>
                </c:pt>
                <c:pt idx="237">
                  <c:v>86659.625064549735</c:v>
                </c:pt>
                <c:pt idx="238">
                  <c:v>-1444.3666626610793</c:v>
                </c:pt>
                <c:pt idx="239">
                  <c:v>58531.265181991039</c:v>
                </c:pt>
                <c:pt idx="240">
                  <c:v>-41017.786710687506</c:v>
                </c:pt>
                <c:pt idx="241">
                  <c:v>-73276.340949125297</c:v>
                </c:pt>
                <c:pt idx="242">
                  <c:v>1791.4237251628656</c:v>
                </c:pt>
                <c:pt idx="243">
                  <c:v>-54839.354450533865</c:v>
                </c:pt>
                <c:pt idx="244">
                  <c:v>133367.26206632738</c:v>
                </c:pt>
                <c:pt idx="245">
                  <c:v>173566.32939433656</c:v>
                </c:pt>
                <c:pt idx="246">
                  <c:v>-167450.83602480323</c:v>
                </c:pt>
                <c:pt idx="247">
                  <c:v>1270.9334124971647</c:v>
                </c:pt>
                <c:pt idx="248">
                  <c:v>34952.192159755388</c:v>
                </c:pt>
                <c:pt idx="249">
                  <c:v>124210.10563611123</c:v>
                </c:pt>
                <c:pt idx="250">
                  <c:v>-39842.7932285883</c:v>
                </c:pt>
                <c:pt idx="251">
                  <c:v>-40798.22907001269</c:v>
                </c:pt>
                <c:pt idx="252">
                  <c:v>-25547.632214393467</c:v>
                </c:pt>
                <c:pt idx="253">
                  <c:v>11862.598706373246</c:v>
                </c:pt>
                <c:pt idx="254">
                  <c:v>13001.070826111943</c:v>
                </c:pt>
                <c:pt idx="255">
                  <c:v>-18962.40781152749</c:v>
                </c:pt>
                <c:pt idx="256">
                  <c:v>174700.10563611123</c:v>
                </c:pt>
                <c:pt idx="257">
                  <c:v>104140.50244162494</c:v>
                </c:pt>
                <c:pt idx="258">
                  <c:v>-36605.635151023511</c:v>
                </c:pt>
                <c:pt idx="259">
                  <c:v>-103082.11425426998</c:v>
                </c:pt>
                <c:pt idx="260">
                  <c:v>-38082.114254269982</c:v>
                </c:pt>
                <c:pt idx="261">
                  <c:v>-67165.238345509861</c:v>
                </c:pt>
                <c:pt idx="262">
                  <c:v>-90061.418197272345</c:v>
                </c:pt>
                <c:pt idx="263">
                  <c:v>-15410.733528727607</c:v>
                </c:pt>
                <c:pt idx="264">
                  <c:v>21515.060905974125</c:v>
                </c:pt>
                <c:pt idx="265">
                  <c:v>-75250.138320457074</c:v>
                </c:pt>
                <c:pt idx="266">
                  <c:v>117235.23083759879</c:v>
                </c:pt>
                <c:pt idx="267">
                  <c:v>-58611.694671850535</c:v>
                </c:pt>
                <c:pt idx="268">
                  <c:v>-84911.51904599939</c:v>
                </c:pt>
                <c:pt idx="269">
                  <c:v>-164.3918390959152</c:v>
                </c:pt>
                <c:pt idx="270">
                  <c:v>-28407.323221805331</c:v>
                </c:pt>
                <c:pt idx="271">
                  <c:v>-134287.44520008948</c:v>
                </c:pt>
                <c:pt idx="272">
                  <c:v>-41837.57691947784</c:v>
                </c:pt>
                <c:pt idx="273">
                  <c:v>30621.328570662183</c:v>
                </c:pt>
                <c:pt idx="274">
                  <c:v>-32868.995857256581</c:v>
                </c:pt>
                <c:pt idx="275">
                  <c:v>169705.41380502505</c:v>
                </c:pt>
                <c:pt idx="276">
                  <c:v>-140404.43739290733</c:v>
                </c:pt>
                <c:pt idx="277">
                  <c:v>-31374.679702126945</c:v>
                </c:pt>
                <c:pt idx="278">
                  <c:v>-93715.51317273936</c:v>
                </c:pt>
                <c:pt idx="279">
                  <c:v>161098.62406184175</c:v>
                </c:pt>
                <c:pt idx="280">
                  <c:v>-10966.081557226426</c:v>
                </c:pt>
                <c:pt idx="281">
                  <c:v>-62643.493332463666</c:v>
                </c:pt>
                <c:pt idx="282">
                  <c:v>72656.1862864953</c:v>
                </c:pt>
                <c:pt idx="283">
                  <c:v>616921.00818962127</c:v>
                </c:pt>
                <c:pt idx="284">
                  <c:v>21554.189223125402</c:v>
                </c:pt>
                <c:pt idx="285">
                  <c:v>-253789.31054407114</c:v>
                </c:pt>
                <c:pt idx="286">
                  <c:v>21058.868018410052</c:v>
                </c:pt>
                <c:pt idx="287">
                  <c:v>374032.66538974177</c:v>
                </c:pt>
                <c:pt idx="288">
                  <c:v>62783.086619509879</c:v>
                </c:pt>
                <c:pt idx="289">
                  <c:v>-81651.042521315743</c:v>
                </c:pt>
                <c:pt idx="290">
                  <c:v>237163.09471326543</c:v>
                </c:pt>
                <c:pt idx="291">
                  <c:v>-320182.40211730101</c:v>
                </c:pt>
                <c:pt idx="292">
                  <c:v>-137595.63515102351</c:v>
                </c:pt>
                <c:pt idx="293">
                  <c:v>-7703.3006239332026</c:v>
                </c:pt>
                <c:pt idx="294">
                  <c:v>284615.44062880846</c:v>
                </c:pt>
                <c:pt idx="295">
                  <c:v>64034.063197963464</c:v>
                </c:pt>
                <c:pt idx="296">
                  <c:v>572744.76165449014</c:v>
                </c:pt>
                <c:pt idx="297">
                  <c:v>502915.3552154121</c:v>
                </c:pt>
                <c:pt idx="298">
                  <c:v>-51162.787534361822</c:v>
                </c:pt>
                <c:pt idx="299">
                  <c:v>-12461.650765387807</c:v>
                </c:pt>
                <c:pt idx="300">
                  <c:v>-168105.74738820351</c:v>
                </c:pt>
                <c:pt idx="301">
                  <c:v>46221.648951703217</c:v>
                </c:pt>
                <c:pt idx="302">
                  <c:v>71780.291003066581</c:v>
                </c:pt>
                <c:pt idx="303">
                  <c:v>144798.68100410607</c:v>
                </c:pt>
                <c:pt idx="304">
                  <c:v>65616.022049097053</c:v>
                </c:pt>
                <c:pt idx="305">
                  <c:v>-97725.656280580559</c:v>
                </c:pt>
                <c:pt idx="306">
                  <c:v>313230.83091642137</c:v>
                </c:pt>
                <c:pt idx="307">
                  <c:v>201978.60128493595</c:v>
                </c:pt>
                <c:pt idx="308">
                  <c:v>26979.825866835658</c:v>
                </c:pt>
                <c:pt idx="309">
                  <c:v>68051.318829557975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6C-4B6E-9065-48E9AFBDAB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874672"/>
        <c:axId val="578075128"/>
      </c:scatterChart>
      <c:valAx>
        <c:axId val="83187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8075128"/>
        <c:crosses val="autoZero"/>
        <c:crossBetween val="midCat"/>
      </c:valAx>
      <c:valAx>
        <c:axId val="578075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31874672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93346761887322"/>
          <c:y val="0.27277245516724208"/>
          <c:w val="0.20516144784227552"/>
          <c:h val="0.2375423761684961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SQFT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9844434868527"/>
                  <c:y val="0.31966404199475068"/>
                </c:manualLayout>
              </c:layout>
              <c:numFmt formatCode="General" sourceLinked="0"/>
            </c:trendlineLbl>
          </c:trendline>
          <c:xVal>
            <c:numRef>
              <c:f>'M1'!$B$2:$B$311</c:f>
              <c:numCache>
                <c:formatCode>General</c:formatCode>
                <c:ptCount val="310"/>
                <c:pt idx="0">
                  <c:v>2462</c:v>
                </c:pt>
                <c:pt idx="1">
                  <c:v>1073</c:v>
                </c:pt>
                <c:pt idx="2">
                  <c:v>1792</c:v>
                </c:pt>
                <c:pt idx="3">
                  <c:v>688</c:v>
                </c:pt>
                <c:pt idx="4">
                  <c:v>1065</c:v>
                </c:pt>
                <c:pt idx="5">
                  <c:v>1042</c:v>
                </c:pt>
                <c:pt idx="6">
                  <c:v>910</c:v>
                </c:pt>
                <c:pt idx="7">
                  <c:v>1665</c:v>
                </c:pt>
                <c:pt idx="8">
                  <c:v>832</c:v>
                </c:pt>
                <c:pt idx="9">
                  <c:v>781</c:v>
                </c:pt>
                <c:pt idx="10">
                  <c:v>1464</c:v>
                </c:pt>
                <c:pt idx="11">
                  <c:v>1219</c:v>
                </c:pt>
                <c:pt idx="12">
                  <c:v>1576</c:v>
                </c:pt>
                <c:pt idx="13">
                  <c:v>1370</c:v>
                </c:pt>
                <c:pt idx="14">
                  <c:v>1638</c:v>
                </c:pt>
                <c:pt idx="15">
                  <c:v>768</c:v>
                </c:pt>
                <c:pt idx="16">
                  <c:v>910</c:v>
                </c:pt>
                <c:pt idx="17">
                  <c:v>792</c:v>
                </c:pt>
                <c:pt idx="18">
                  <c:v>1085</c:v>
                </c:pt>
                <c:pt idx="19">
                  <c:v>1000</c:v>
                </c:pt>
                <c:pt idx="20">
                  <c:v>1092</c:v>
                </c:pt>
                <c:pt idx="21">
                  <c:v>1261</c:v>
                </c:pt>
                <c:pt idx="22">
                  <c:v>1017</c:v>
                </c:pt>
                <c:pt idx="23">
                  <c:v>1828</c:v>
                </c:pt>
                <c:pt idx="24">
                  <c:v>1460</c:v>
                </c:pt>
                <c:pt idx="25">
                  <c:v>768</c:v>
                </c:pt>
                <c:pt idx="26">
                  <c:v>989</c:v>
                </c:pt>
                <c:pt idx="27">
                  <c:v>864</c:v>
                </c:pt>
                <c:pt idx="28">
                  <c:v>980</c:v>
                </c:pt>
                <c:pt idx="29">
                  <c:v>1066</c:v>
                </c:pt>
                <c:pt idx="30">
                  <c:v>864</c:v>
                </c:pt>
                <c:pt idx="31">
                  <c:v>1020</c:v>
                </c:pt>
                <c:pt idx="32">
                  <c:v>1102</c:v>
                </c:pt>
                <c:pt idx="33">
                  <c:v>1540</c:v>
                </c:pt>
                <c:pt idx="34">
                  <c:v>1400</c:v>
                </c:pt>
                <c:pt idx="35">
                  <c:v>1100</c:v>
                </c:pt>
                <c:pt idx="36">
                  <c:v>971</c:v>
                </c:pt>
                <c:pt idx="37">
                  <c:v>1030</c:v>
                </c:pt>
                <c:pt idx="38">
                  <c:v>1050</c:v>
                </c:pt>
                <c:pt idx="39">
                  <c:v>1070</c:v>
                </c:pt>
                <c:pt idx="40">
                  <c:v>864</c:v>
                </c:pt>
                <c:pt idx="41">
                  <c:v>1688</c:v>
                </c:pt>
                <c:pt idx="42">
                  <c:v>978</c:v>
                </c:pt>
                <c:pt idx="43">
                  <c:v>1102</c:v>
                </c:pt>
                <c:pt idx="44">
                  <c:v>768</c:v>
                </c:pt>
                <c:pt idx="45">
                  <c:v>1085</c:v>
                </c:pt>
                <c:pt idx="46">
                  <c:v>1110</c:v>
                </c:pt>
                <c:pt idx="47">
                  <c:v>1365</c:v>
                </c:pt>
                <c:pt idx="48">
                  <c:v>988</c:v>
                </c:pt>
                <c:pt idx="49">
                  <c:v>1000</c:v>
                </c:pt>
                <c:pt idx="50">
                  <c:v>768</c:v>
                </c:pt>
                <c:pt idx="51">
                  <c:v>864</c:v>
                </c:pt>
                <c:pt idx="52">
                  <c:v>1040</c:v>
                </c:pt>
                <c:pt idx="53">
                  <c:v>830</c:v>
                </c:pt>
                <c:pt idx="54">
                  <c:v>1074</c:v>
                </c:pt>
                <c:pt idx="55">
                  <c:v>1100</c:v>
                </c:pt>
                <c:pt idx="56">
                  <c:v>1120</c:v>
                </c:pt>
                <c:pt idx="57">
                  <c:v>1780</c:v>
                </c:pt>
                <c:pt idx="58">
                  <c:v>1000</c:v>
                </c:pt>
                <c:pt idx="59">
                  <c:v>1370</c:v>
                </c:pt>
                <c:pt idx="60">
                  <c:v>864</c:v>
                </c:pt>
                <c:pt idx="61">
                  <c:v>936</c:v>
                </c:pt>
                <c:pt idx="62">
                  <c:v>1314</c:v>
                </c:pt>
                <c:pt idx="63">
                  <c:v>1622</c:v>
                </c:pt>
                <c:pt idx="64">
                  <c:v>1230</c:v>
                </c:pt>
                <c:pt idx="65">
                  <c:v>2968</c:v>
                </c:pt>
                <c:pt idx="66">
                  <c:v>848</c:v>
                </c:pt>
                <c:pt idx="67">
                  <c:v>1653</c:v>
                </c:pt>
                <c:pt idx="68">
                  <c:v>1136</c:v>
                </c:pt>
                <c:pt idx="69">
                  <c:v>1323</c:v>
                </c:pt>
                <c:pt idx="70">
                  <c:v>1213</c:v>
                </c:pt>
                <c:pt idx="71">
                  <c:v>912</c:v>
                </c:pt>
                <c:pt idx="72">
                  <c:v>1008</c:v>
                </c:pt>
                <c:pt idx="73">
                  <c:v>1784</c:v>
                </c:pt>
                <c:pt idx="74">
                  <c:v>1784</c:v>
                </c:pt>
                <c:pt idx="75">
                  <c:v>3248</c:v>
                </c:pt>
                <c:pt idx="76">
                  <c:v>864</c:v>
                </c:pt>
                <c:pt idx="77">
                  <c:v>960</c:v>
                </c:pt>
                <c:pt idx="78">
                  <c:v>1562</c:v>
                </c:pt>
                <c:pt idx="79">
                  <c:v>1608</c:v>
                </c:pt>
                <c:pt idx="80">
                  <c:v>2687</c:v>
                </c:pt>
                <c:pt idx="81">
                  <c:v>1958</c:v>
                </c:pt>
                <c:pt idx="82">
                  <c:v>950</c:v>
                </c:pt>
                <c:pt idx="83">
                  <c:v>2178</c:v>
                </c:pt>
                <c:pt idx="84">
                  <c:v>2178</c:v>
                </c:pt>
                <c:pt idx="85">
                  <c:v>2200</c:v>
                </c:pt>
                <c:pt idx="86">
                  <c:v>2997</c:v>
                </c:pt>
                <c:pt idx="87">
                  <c:v>1212</c:v>
                </c:pt>
                <c:pt idx="88">
                  <c:v>1395</c:v>
                </c:pt>
                <c:pt idx="89">
                  <c:v>1872</c:v>
                </c:pt>
                <c:pt idx="90">
                  <c:v>1361</c:v>
                </c:pt>
                <c:pt idx="91">
                  <c:v>936</c:v>
                </c:pt>
                <c:pt idx="92">
                  <c:v>2098</c:v>
                </c:pt>
                <c:pt idx="93">
                  <c:v>1908</c:v>
                </c:pt>
                <c:pt idx="94">
                  <c:v>845</c:v>
                </c:pt>
                <c:pt idx="95">
                  <c:v>1102</c:v>
                </c:pt>
                <c:pt idx="96">
                  <c:v>1400</c:v>
                </c:pt>
                <c:pt idx="97">
                  <c:v>1674</c:v>
                </c:pt>
                <c:pt idx="98">
                  <c:v>949</c:v>
                </c:pt>
                <c:pt idx="99">
                  <c:v>1216</c:v>
                </c:pt>
                <c:pt idx="100">
                  <c:v>1234</c:v>
                </c:pt>
                <c:pt idx="101">
                  <c:v>1536</c:v>
                </c:pt>
                <c:pt idx="102">
                  <c:v>1832</c:v>
                </c:pt>
                <c:pt idx="103">
                  <c:v>2024</c:v>
                </c:pt>
                <c:pt idx="104">
                  <c:v>4250</c:v>
                </c:pt>
                <c:pt idx="105">
                  <c:v>4250</c:v>
                </c:pt>
                <c:pt idx="106">
                  <c:v>1300</c:v>
                </c:pt>
                <c:pt idx="107">
                  <c:v>2056</c:v>
                </c:pt>
                <c:pt idx="108">
                  <c:v>1469</c:v>
                </c:pt>
                <c:pt idx="109">
                  <c:v>2142</c:v>
                </c:pt>
                <c:pt idx="110">
                  <c:v>1196</c:v>
                </c:pt>
                <c:pt idx="111">
                  <c:v>780</c:v>
                </c:pt>
                <c:pt idx="112">
                  <c:v>1128</c:v>
                </c:pt>
                <c:pt idx="113">
                  <c:v>1304</c:v>
                </c:pt>
                <c:pt idx="114">
                  <c:v>1462</c:v>
                </c:pt>
                <c:pt idx="115">
                  <c:v>1338</c:v>
                </c:pt>
                <c:pt idx="116">
                  <c:v>1526</c:v>
                </c:pt>
                <c:pt idx="117">
                  <c:v>2090</c:v>
                </c:pt>
                <c:pt idx="118">
                  <c:v>2390</c:v>
                </c:pt>
                <c:pt idx="119">
                  <c:v>2792</c:v>
                </c:pt>
                <c:pt idx="120">
                  <c:v>2878</c:v>
                </c:pt>
                <c:pt idx="121">
                  <c:v>3186</c:v>
                </c:pt>
                <c:pt idx="122">
                  <c:v>3779</c:v>
                </c:pt>
                <c:pt idx="123">
                  <c:v>2673</c:v>
                </c:pt>
                <c:pt idx="124">
                  <c:v>2736</c:v>
                </c:pt>
                <c:pt idx="125">
                  <c:v>2712</c:v>
                </c:pt>
                <c:pt idx="126">
                  <c:v>3172</c:v>
                </c:pt>
                <c:pt idx="127">
                  <c:v>4534</c:v>
                </c:pt>
                <c:pt idx="128">
                  <c:v>908</c:v>
                </c:pt>
                <c:pt idx="129">
                  <c:v>915</c:v>
                </c:pt>
                <c:pt idx="130">
                  <c:v>2133</c:v>
                </c:pt>
                <c:pt idx="131">
                  <c:v>2261</c:v>
                </c:pt>
                <c:pt idx="132">
                  <c:v>1932</c:v>
                </c:pt>
                <c:pt idx="133">
                  <c:v>3635</c:v>
                </c:pt>
                <c:pt idx="134">
                  <c:v>1164</c:v>
                </c:pt>
                <c:pt idx="135">
                  <c:v>2196</c:v>
                </c:pt>
                <c:pt idx="136">
                  <c:v>2250</c:v>
                </c:pt>
                <c:pt idx="137">
                  <c:v>2365</c:v>
                </c:pt>
                <c:pt idx="138">
                  <c:v>3316</c:v>
                </c:pt>
                <c:pt idx="139">
                  <c:v>1987</c:v>
                </c:pt>
                <c:pt idx="140">
                  <c:v>2042</c:v>
                </c:pt>
                <c:pt idx="141">
                  <c:v>2964</c:v>
                </c:pt>
                <c:pt idx="142">
                  <c:v>1836</c:v>
                </c:pt>
                <c:pt idx="143">
                  <c:v>864</c:v>
                </c:pt>
                <c:pt idx="144">
                  <c:v>2618</c:v>
                </c:pt>
                <c:pt idx="145">
                  <c:v>3391</c:v>
                </c:pt>
                <c:pt idx="146">
                  <c:v>925</c:v>
                </c:pt>
                <c:pt idx="147">
                  <c:v>2864</c:v>
                </c:pt>
                <c:pt idx="148">
                  <c:v>2457</c:v>
                </c:pt>
                <c:pt idx="149">
                  <c:v>2410</c:v>
                </c:pt>
                <c:pt idx="150">
                  <c:v>1259</c:v>
                </c:pt>
                <c:pt idx="151">
                  <c:v>1756</c:v>
                </c:pt>
                <c:pt idx="152">
                  <c:v>1846</c:v>
                </c:pt>
                <c:pt idx="153">
                  <c:v>2828</c:v>
                </c:pt>
                <c:pt idx="154">
                  <c:v>3158</c:v>
                </c:pt>
                <c:pt idx="155">
                  <c:v>3498</c:v>
                </c:pt>
                <c:pt idx="156">
                  <c:v>2735</c:v>
                </c:pt>
                <c:pt idx="157">
                  <c:v>1311</c:v>
                </c:pt>
                <c:pt idx="158">
                  <c:v>2534</c:v>
                </c:pt>
                <c:pt idx="159">
                  <c:v>2466</c:v>
                </c:pt>
                <c:pt idx="160">
                  <c:v>2279</c:v>
                </c:pt>
                <c:pt idx="161">
                  <c:v>2379</c:v>
                </c:pt>
                <c:pt idx="162">
                  <c:v>2800</c:v>
                </c:pt>
                <c:pt idx="163">
                  <c:v>1640</c:v>
                </c:pt>
                <c:pt idx="164">
                  <c:v>1832</c:v>
                </c:pt>
                <c:pt idx="165">
                  <c:v>3108</c:v>
                </c:pt>
                <c:pt idx="166">
                  <c:v>2872</c:v>
                </c:pt>
                <c:pt idx="167">
                  <c:v>2154</c:v>
                </c:pt>
                <c:pt idx="168">
                  <c:v>2683</c:v>
                </c:pt>
                <c:pt idx="169">
                  <c:v>1647</c:v>
                </c:pt>
                <c:pt idx="170">
                  <c:v>2278</c:v>
                </c:pt>
                <c:pt idx="171">
                  <c:v>2834</c:v>
                </c:pt>
                <c:pt idx="172">
                  <c:v>2538</c:v>
                </c:pt>
                <c:pt idx="173">
                  <c:v>840</c:v>
                </c:pt>
                <c:pt idx="174">
                  <c:v>2072</c:v>
                </c:pt>
                <c:pt idx="175">
                  <c:v>2430</c:v>
                </c:pt>
                <c:pt idx="176">
                  <c:v>2666</c:v>
                </c:pt>
                <c:pt idx="177">
                  <c:v>3585</c:v>
                </c:pt>
                <c:pt idx="178">
                  <c:v>2535</c:v>
                </c:pt>
                <c:pt idx="179">
                  <c:v>2234</c:v>
                </c:pt>
                <c:pt idx="180">
                  <c:v>2544</c:v>
                </c:pt>
                <c:pt idx="181">
                  <c:v>2953</c:v>
                </c:pt>
                <c:pt idx="182">
                  <c:v>3180</c:v>
                </c:pt>
                <c:pt idx="183">
                  <c:v>4226</c:v>
                </c:pt>
                <c:pt idx="184">
                  <c:v>1794</c:v>
                </c:pt>
                <c:pt idx="185">
                  <c:v>2242</c:v>
                </c:pt>
                <c:pt idx="186">
                  <c:v>2449</c:v>
                </c:pt>
                <c:pt idx="187">
                  <c:v>2908</c:v>
                </c:pt>
                <c:pt idx="188">
                  <c:v>3317</c:v>
                </c:pt>
                <c:pt idx="189">
                  <c:v>3390</c:v>
                </c:pt>
                <c:pt idx="190">
                  <c:v>3810</c:v>
                </c:pt>
                <c:pt idx="191">
                  <c:v>3057</c:v>
                </c:pt>
                <c:pt idx="192">
                  <c:v>2658</c:v>
                </c:pt>
                <c:pt idx="193">
                  <c:v>3282</c:v>
                </c:pt>
                <c:pt idx="194">
                  <c:v>3829</c:v>
                </c:pt>
                <c:pt idx="195">
                  <c:v>3272</c:v>
                </c:pt>
                <c:pt idx="196">
                  <c:v>3208</c:v>
                </c:pt>
                <c:pt idx="197">
                  <c:v>2283</c:v>
                </c:pt>
                <c:pt idx="198">
                  <c:v>2796</c:v>
                </c:pt>
                <c:pt idx="199">
                  <c:v>2846</c:v>
                </c:pt>
                <c:pt idx="200">
                  <c:v>1330</c:v>
                </c:pt>
                <c:pt idx="201">
                  <c:v>2538</c:v>
                </c:pt>
                <c:pt idx="202">
                  <c:v>2664</c:v>
                </c:pt>
                <c:pt idx="203">
                  <c:v>2722</c:v>
                </c:pt>
                <c:pt idx="204">
                  <c:v>4309</c:v>
                </c:pt>
                <c:pt idx="205">
                  <c:v>4309</c:v>
                </c:pt>
                <c:pt idx="206">
                  <c:v>6709</c:v>
                </c:pt>
                <c:pt idx="207">
                  <c:v>1244</c:v>
                </c:pt>
                <c:pt idx="208">
                  <c:v>2488</c:v>
                </c:pt>
                <c:pt idx="209">
                  <c:v>2512</c:v>
                </c:pt>
                <c:pt idx="210">
                  <c:v>3852</c:v>
                </c:pt>
                <c:pt idx="211">
                  <c:v>4158</c:v>
                </c:pt>
                <c:pt idx="212">
                  <c:v>5173</c:v>
                </c:pt>
                <c:pt idx="213">
                  <c:v>2165</c:v>
                </c:pt>
                <c:pt idx="214">
                  <c:v>1505</c:v>
                </c:pt>
                <c:pt idx="215">
                  <c:v>1652</c:v>
                </c:pt>
                <c:pt idx="216">
                  <c:v>2784</c:v>
                </c:pt>
                <c:pt idx="217">
                  <c:v>2784</c:v>
                </c:pt>
                <c:pt idx="218">
                  <c:v>3888</c:v>
                </c:pt>
                <c:pt idx="219">
                  <c:v>3085</c:v>
                </c:pt>
                <c:pt idx="220">
                  <c:v>2250</c:v>
                </c:pt>
                <c:pt idx="221">
                  <c:v>2754</c:v>
                </c:pt>
                <c:pt idx="222">
                  <c:v>1998</c:v>
                </c:pt>
                <c:pt idx="223">
                  <c:v>1318</c:v>
                </c:pt>
                <c:pt idx="224">
                  <c:v>2907</c:v>
                </c:pt>
                <c:pt idx="225">
                  <c:v>2950</c:v>
                </c:pt>
                <c:pt idx="226">
                  <c:v>1608</c:v>
                </c:pt>
                <c:pt idx="227">
                  <c:v>1701</c:v>
                </c:pt>
                <c:pt idx="228">
                  <c:v>2190</c:v>
                </c:pt>
                <c:pt idx="229">
                  <c:v>1436</c:v>
                </c:pt>
                <c:pt idx="230">
                  <c:v>2990</c:v>
                </c:pt>
                <c:pt idx="231">
                  <c:v>3428</c:v>
                </c:pt>
                <c:pt idx="232">
                  <c:v>3747</c:v>
                </c:pt>
                <c:pt idx="233">
                  <c:v>3509</c:v>
                </c:pt>
                <c:pt idx="234">
                  <c:v>3796</c:v>
                </c:pt>
                <c:pt idx="235">
                  <c:v>1774</c:v>
                </c:pt>
                <c:pt idx="236">
                  <c:v>1944</c:v>
                </c:pt>
                <c:pt idx="237">
                  <c:v>2283</c:v>
                </c:pt>
                <c:pt idx="238">
                  <c:v>4110</c:v>
                </c:pt>
                <c:pt idx="239">
                  <c:v>1134</c:v>
                </c:pt>
                <c:pt idx="240">
                  <c:v>2366</c:v>
                </c:pt>
                <c:pt idx="241">
                  <c:v>2536</c:v>
                </c:pt>
                <c:pt idx="242">
                  <c:v>2785</c:v>
                </c:pt>
                <c:pt idx="243">
                  <c:v>2818</c:v>
                </c:pt>
                <c:pt idx="244">
                  <c:v>3347</c:v>
                </c:pt>
                <c:pt idx="245">
                  <c:v>3348</c:v>
                </c:pt>
                <c:pt idx="246">
                  <c:v>5618</c:v>
                </c:pt>
                <c:pt idx="247">
                  <c:v>1842</c:v>
                </c:pt>
                <c:pt idx="248">
                  <c:v>1326</c:v>
                </c:pt>
                <c:pt idx="249">
                  <c:v>1800</c:v>
                </c:pt>
                <c:pt idx="250">
                  <c:v>3465</c:v>
                </c:pt>
                <c:pt idx="251">
                  <c:v>3310</c:v>
                </c:pt>
                <c:pt idx="252">
                  <c:v>2398</c:v>
                </c:pt>
                <c:pt idx="253">
                  <c:v>3352</c:v>
                </c:pt>
                <c:pt idx="254">
                  <c:v>2453</c:v>
                </c:pt>
                <c:pt idx="255">
                  <c:v>4451</c:v>
                </c:pt>
                <c:pt idx="256">
                  <c:v>1800</c:v>
                </c:pt>
                <c:pt idx="257">
                  <c:v>2400</c:v>
                </c:pt>
                <c:pt idx="258">
                  <c:v>3200</c:v>
                </c:pt>
                <c:pt idx="259">
                  <c:v>3282</c:v>
                </c:pt>
                <c:pt idx="260">
                  <c:v>3282</c:v>
                </c:pt>
                <c:pt idx="261">
                  <c:v>3800</c:v>
                </c:pt>
                <c:pt idx="262">
                  <c:v>2520</c:v>
                </c:pt>
                <c:pt idx="263">
                  <c:v>2144</c:v>
                </c:pt>
                <c:pt idx="264">
                  <c:v>2438</c:v>
                </c:pt>
                <c:pt idx="265">
                  <c:v>3044</c:v>
                </c:pt>
                <c:pt idx="266">
                  <c:v>3703</c:v>
                </c:pt>
                <c:pt idx="267">
                  <c:v>3110</c:v>
                </c:pt>
                <c:pt idx="268">
                  <c:v>4182</c:v>
                </c:pt>
                <c:pt idx="269">
                  <c:v>1451</c:v>
                </c:pt>
                <c:pt idx="270">
                  <c:v>2462</c:v>
                </c:pt>
                <c:pt idx="271">
                  <c:v>3084</c:v>
                </c:pt>
                <c:pt idx="272">
                  <c:v>2280</c:v>
                </c:pt>
                <c:pt idx="273">
                  <c:v>4254</c:v>
                </c:pt>
                <c:pt idx="274">
                  <c:v>2957</c:v>
                </c:pt>
                <c:pt idx="275">
                  <c:v>2770</c:v>
                </c:pt>
                <c:pt idx="276">
                  <c:v>2995</c:v>
                </c:pt>
                <c:pt idx="277">
                  <c:v>2427</c:v>
                </c:pt>
                <c:pt idx="278">
                  <c:v>2578</c:v>
                </c:pt>
                <c:pt idx="279">
                  <c:v>4600</c:v>
                </c:pt>
                <c:pt idx="280">
                  <c:v>2525</c:v>
                </c:pt>
                <c:pt idx="281">
                  <c:v>2608</c:v>
                </c:pt>
                <c:pt idx="282">
                  <c:v>2930</c:v>
                </c:pt>
                <c:pt idx="283">
                  <c:v>4576</c:v>
                </c:pt>
                <c:pt idx="284">
                  <c:v>2128</c:v>
                </c:pt>
                <c:pt idx="285">
                  <c:v>3086</c:v>
                </c:pt>
                <c:pt idx="286">
                  <c:v>3356</c:v>
                </c:pt>
                <c:pt idx="287">
                  <c:v>2848</c:v>
                </c:pt>
                <c:pt idx="288">
                  <c:v>864</c:v>
                </c:pt>
                <c:pt idx="289">
                  <c:v>2080</c:v>
                </c:pt>
                <c:pt idx="290">
                  <c:v>4102</c:v>
                </c:pt>
                <c:pt idx="291">
                  <c:v>4258</c:v>
                </c:pt>
                <c:pt idx="292">
                  <c:v>3200</c:v>
                </c:pt>
                <c:pt idx="293">
                  <c:v>3101</c:v>
                </c:pt>
                <c:pt idx="294">
                  <c:v>3617</c:v>
                </c:pt>
                <c:pt idx="295">
                  <c:v>1131</c:v>
                </c:pt>
                <c:pt idx="296">
                  <c:v>3800</c:v>
                </c:pt>
                <c:pt idx="297">
                  <c:v>6512</c:v>
                </c:pt>
                <c:pt idx="298">
                  <c:v>3272</c:v>
                </c:pt>
                <c:pt idx="299">
                  <c:v>3378</c:v>
                </c:pt>
                <c:pt idx="300">
                  <c:v>5248</c:v>
                </c:pt>
                <c:pt idx="301">
                  <c:v>3932</c:v>
                </c:pt>
                <c:pt idx="302">
                  <c:v>4298</c:v>
                </c:pt>
                <c:pt idx="303">
                  <c:v>2670</c:v>
                </c:pt>
                <c:pt idx="304">
                  <c:v>1472</c:v>
                </c:pt>
                <c:pt idx="305">
                  <c:v>2160</c:v>
                </c:pt>
                <c:pt idx="306">
                  <c:v>5316</c:v>
                </c:pt>
                <c:pt idx="307">
                  <c:v>5372</c:v>
                </c:pt>
                <c:pt idx="308">
                  <c:v>6014</c:v>
                </c:pt>
                <c:pt idx="309">
                  <c:v>2828</c:v>
                </c:pt>
              </c:numCache>
            </c:numRef>
          </c:xVal>
          <c:yVal>
            <c:numRef>
              <c:f>'M1'!$A$2:$A$311</c:f>
              <c:numCache>
                <c:formatCode>General</c:formatCode>
                <c:ptCount val="310"/>
                <c:pt idx="0">
                  <c:v>285000</c:v>
                </c:pt>
                <c:pt idx="1">
                  <c:v>149900</c:v>
                </c:pt>
                <c:pt idx="2">
                  <c:v>429900</c:v>
                </c:pt>
                <c:pt idx="3">
                  <c:v>49900</c:v>
                </c:pt>
                <c:pt idx="4">
                  <c:v>144900</c:v>
                </c:pt>
                <c:pt idx="5">
                  <c:v>79900</c:v>
                </c:pt>
                <c:pt idx="6">
                  <c:v>84900</c:v>
                </c:pt>
                <c:pt idx="7">
                  <c:v>127900</c:v>
                </c:pt>
                <c:pt idx="8">
                  <c:v>82500</c:v>
                </c:pt>
                <c:pt idx="9">
                  <c:v>77900</c:v>
                </c:pt>
                <c:pt idx="10">
                  <c:v>200000</c:v>
                </c:pt>
                <c:pt idx="11">
                  <c:v>38900</c:v>
                </c:pt>
                <c:pt idx="12">
                  <c:v>425000</c:v>
                </c:pt>
                <c:pt idx="13">
                  <c:v>109500</c:v>
                </c:pt>
                <c:pt idx="14">
                  <c:v>259900</c:v>
                </c:pt>
                <c:pt idx="15">
                  <c:v>124900</c:v>
                </c:pt>
                <c:pt idx="16">
                  <c:v>126500</c:v>
                </c:pt>
                <c:pt idx="17">
                  <c:v>109900</c:v>
                </c:pt>
                <c:pt idx="18">
                  <c:v>113000</c:v>
                </c:pt>
                <c:pt idx="19">
                  <c:v>92500</c:v>
                </c:pt>
                <c:pt idx="20">
                  <c:v>139000</c:v>
                </c:pt>
                <c:pt idx="21">
                  <c:v>114900</c:v>
                </c:pt>
                <c:pt idx="22">
                  <c:v>116900</c:v>
                </c:pt>
                <c:pt idx="23">
                  <c:v>125000</c:v>
                </c:pt>
                <c:pt idx="24">
                  <c:v>229989</c:v>
                </c:pt>
                <c:pt idx="25">
                  <c:v>94900</c:v>
                </c:pt>
                <c:pt idx="26">
                  <c:v>132900</c:v>
                </c:pt>
                <c:pt idx="27">
                  <c:v>124900</c:v>
                </c:pt>
                <c:pt idx="28">
                  <c:v>42000</c:v>
                </c:pt>
                <c:pt idx="29">
                  <c:v>109000</c:v>
                </c:pt>
                <c:pt idx="30">
                  <c:v>120000</c:v>
                </c:pt>
                <c:pt idx="31">
                  <c:v>139900</c:v>
                </c:pt>
                <c:pt idx="32">
                  <c:v>139900</c:v>
                </c:pt>
                <c:pt idx="33">
                  <c:v>82000</c:v>
                </c:pt>
                <c:pt idx="34">
                  <c:v>164900</c:v>
                </c:pt>
                <c:pt idx="35">
                  <c:v>136900</c:v>
                </c:pt>
                <c:pt idx="36">
                  <c:v>97500</c:v>
                </c:pt>
                <c:pt idx="37">
                  <c:v>159900</c:v>
                </c:pt>
                <c:pt idx="38">
                  <c:v>95500</c:v>
                </c:pt>
                <c:pt idx="39">
                  <c:v>99900</c:v>
                </c:pt>
                <c:pt idx="40">
                  <c:v>104900</c:v>
                </c:pt>
                <c:pt idx="41">
                  <c:v>205000</c:v>
                </c:pt>
                <c:pt idx="42">
                  <c:v>154900</c:v>
                </c:pt>
                <c:pt idx="43">
                  <c:v>143900</c:v>
                </c:pt>
                <c:pt idx="44">
                  <c:v>97000</c:v>
                </c:pt>
                <c:pt idx="45">
                  <c:v>142500</c:v>
                </c:pt>
                <c:pt idx="46">
                  <c:v>155000</c:v>
                </c:pt>
                <c:pt idx="47">
                  <c:v>147900</c:v>
                </c:pt>
                <c:pt idx="48">
                  <c:v>149475</c:v>
                </c:pt>
                <c:pt idx="49">
                  <c:v>129900</c:v>
                </c:pt>
                <c:pt idx="50">
                  <c:v>89000</c:v>
                </c:pt>
                <c:pt idx="51">
                  <c:v>125000</c:v>
                </c:pt>
                <c:pt idx="52">
                  <c:v>105000</c:v>
                </c:pt>
                <c:pt idx="53">
                  <c:v>46900</c:v>
                </c:pt>
                <c:pt idx="54">
                  <c:v>130000</c:v>
                </c:pt>
                <c:pt idx="55">
                  <c:v>124900</c:v>
                </c:pt>
                <c:pt idx="56">
                  <c:v>139700</c:v>
                </c:pt>
                <c:pt idx="57">
                  <c:v>85500</c:v>
                </c:pt>
                <c:pt idx="58">
                  <c:v>150000</c:v>
                </c:pt>
                <c:pt idx="59">
                  <c:v>134900</c:v>
                </c:pt>
                <c:pt idx="60">
                  <c:v>129900</c:v>
                </c:pt>
                <c:pt idx="61">
                  <c:v>124900</c:v>
                </c:pt>
                <c:pt idx="62">
                  <c:v>199900</c:v>
                </c:pt>
                <c:pt idx="63">
                  <c:v>229900</c:v>
                </c:pt>
                <c:pt idx="64">
                  <c:v>124900</c:v>
                </c:pt>
                <c:pt idx="65">
                  <c:v>649900</c:v>
                </c:pt>
                <c:pt idx="66">
                  <c:v>55900</c:v>
                </c:pt>
                <c:pt idx="67">
                  <c:v>49900</c:v>
                </c:pt>
                <c:pt idx="68">
                  <c:v>179900</c:v>
                </c:pt>
                <c:pt idx="69">
                  <c:v>214900</c:v>
                </c:pt>
                <c:pt idx="70">
                  <c:v>154900</c:v>
                </c:pt>
                <c:pt idx="71">
                  <c:v>131000</c:v>
                </c:pt>
                <c:pt idx="72">
                  <c:v>129900</c:v>
                </c:pt>
                <c:pt idx="73">
                  <c:v>997000</c:v>
                </c:pt>
                <c:pt idx="74">
                  <c:v>997000</c:v>
                </c:pt>
                <c:pt idx="75">
                  <c:v>599000</c:v>
                </c:pt>
                <c:pt idx="76">
                  <c:v>134900</c:v>
                </c:pt>
                <c:pt idx="77">
                  <c:v>149900</c:v>
                </c:pt>
                <c:pt idx="78">
                  <c:v>189900</c:v>
                </c:pt>
                <c:pt idx="79">
                  <c:v>219900</c:v>
                </c:pt>
                <c:pt idx="80">
                  <c:v>599900</c:v>
                </c:pt>
                <c:pt idx="81">
                  <c:v>279000</c:v>
                </c:pt>
                <c:pt idx="82">
                  <c:v>129900</c:v>
                </c:pt>
                <c:pt idx="83">
                  <c:v>635000</c:v>
                </c:pt>
                <c:pt idx="84">
                  <c:v>635000</c:v>
                </c:pt>
                <c:pt idx="85">
                  <c:v>279000</c:v>
                </c:pt>
                <c:pt idx="86">
                  <c:v>634900</c:v>
                </c:pt>
                <c:pt idx="87">
                  <c:v>139900</c:v>
                </c:pt>
                <c:pt idx="88">
                  <c:v>130000</c:v>
                </c:pt>
                <c:pt idx="89">
                  <c:v>284500</c:v>
                </c:pt>
                <c:pt idx="90">
                  <c:v>214500</c:v>
                </c:pt>
                <c:pt idx="91">
                  <c:v>84000</c:v>
                </c:pt>
                <c:pt idx="92">
                  <c:v>267000</c:v>
                </c:pt>
                <c:pt idx="93">
                  <c:v>329900</c:v>
                </c:pt>
                <c:pt idx="94">
                  <c:v>112500</c:v>
                </c:pt>
                <c:pt idx="95">
                  <c:v>159900</c:v>
                </c:pt>
                <c:pt idx="96">
                  <c:v>275000</c:v>
                </c:pt>
                <c:pt idx="97">
                  <c:v>175000</c:v>
                </c:pt>
                <c:pt idx="98">
                  <c:v>95000</c:v>
                </c:pt>
                <c:pt idx="99">
                  <c:v>139999</c:v>
                </c:pt>
                <c:pt idx="100">
                  <c:v>234900</c:v>
                </c:pt>
                <c:pt idx="101">
                  <c:v>254900</c:v>
                </c:pt>
                <c:pt idx="102">
                  <c:v>272000</c:v>
                </c:pt>
                <c:pt idx="103">
                  <c:v>244900</c:v>
                </c:pt>
                <c:pt idx="104">
                  <c:v>954000</c:v>
                </c:pt>
                <c:pt idx="105">
                  <c:v>954000</c:v>
                </c:pt>
                <c:pt idx="106">
                  <c:v>155000</c:v>
                </c:pt>
                <c:pt idx="107">
                  <c:v>298900</c:v>
                </c:pt>
                <c:pt idx="108">
                  <c:v>259900</c:v>
                </c:pt>
                <c:pt idx="109">
                  <c:v>283300</c:v>
                </c:pt>
                <c:pt idx="110">
                  <c:v>159900</c:v>
                </c:pt>
                <c:pt idx="111">
                  <c:v>56500</c:v>
                </c:pt>
                <c:pt idx="112">
                  <c:v>99000</c:v>
                </c:pt>
                <c:pt idx="113">
                  <c:v>239000</c:v>
                </c:pt>
                <c:pt idx="114">
                  <c:v>159900</c:v>
                </c:pt>
                <c:pt idx="115">
                  <c:v>225000</c:v>
                </c:pt>
                <c:pt idx="116">
                  <c:v>234900</c:v>
                </c:pt>
                <c:pt idx="117">
                  <c:v>354900</c:v>
                </c:pt>
                <c:pt idx="118">
                  <c:v>389900</c:v>
                </c:pt>
                <c:pt idx="119">
                  <c:v>520000</c:v>
                </c:pt>
                <c:pt idx="120">
                  <c:v>379000</c:v>
                </c:pt>
                <c:pt idx="121">
                  <c:v>510000</c:v>
                </c:pt>
                <c:pt idx="122">
                  <c:v>599900</c:v>
                </c:pt>
                <c:pt idx="123">
                  <c:v>379900</c:v>
                </c:pt>
                <c:pt idx="124">
                  <c:v>322000</c:v>
                </c:pt>
                <c:pt idx="125">
                  <c:v>405000</c:v>
                </c:pt>
                <c:pt idx="126">
                  <c:v>579900</c:v>
                </c:pt>
                <c:pt idx="127">
                  <c:v>575000</c:v>
                </c:pt>
                <c:pt idx="128">
                  <c:v>139900</c:v>
                </c:pt>
                <c:pt idx="129">
                  <c:v>129900</c:v>
                </c:pt>
                <c:pt idx="130">
                  <c:v>289900</c:v>
                </c:pt>
                <c:pt idx="131">
                  <c:v>339900</c:v>
                </c:pt>
                <c:pt idx="132">
                  <c:v>295000</c:v>
                </c:pt>
                <c:pt idx="133">
                  <c:v>845000</c:v>
                </c:pt>
                <c:pt idx="134">
                  <c:v>124900</c:v>
                </c:pt>
                <c:pt idx="135">
                  <c:v>314900</c:v>
                </c:pt>
                <c:pt idx="136">
                  <c:v>349900</c:v>
                </c:pt>
                <c:pt idx="137">
                  <c:v>349900</c:v>
                </c:pt>
                <c:pt idx="138">
                  <c:v>560000</c:v>
                </c:pt>
                <c:pt idx="139">
                  <c:v>284900</c:v>
                </c:pt>
                <c:pt idx="140">
                  <c:v>394444</c:v>
                </c:pt>
                <c:pt idx="141">
                  <c:v>439900</c:v>
                </c:pt>
                <c:pt idx="142">
                  <c:v>299900</c:v>
                </c:pt>
                <c:pt idx="143">
                  <c:v>142000</c:v>
                </c:pt>
                <c:pt idx="144">
                  <c:v>345000</c:v>
                </c:pt>
                <c:pt idx="145">
                  <c:v>440000</c:v>
                </c:pt>
                <c:pt idx="146">
                  <c:v>93000</c:v>
                </c:pt>
                <c:pt idx="147">
                  <c:v>409500</c:v>
                </c:pt>
                <c:pt idx="148">
                  <c:v>349500</c:v>
                </c:pt>
                <c:pt idx="149">
                  <c:v>387950</c:v>
                </c:pt>
                <c:pt idx="150">
                  <c:v>144900</c:v>
                </c:pt>
                <c:pt idx="151">
                  <c:v>276500</c:v>
                </c:pt>
                <c:pt idx="152">
                  <c:v>258000</c:v>
                </c:pt>
                <c:pt idx="153">
                  <c:v>339900</c:v>
                </c:pt>
                <c:pt idx="154">
                  <c:v>472000</c:v>
                </c:pt>
                <c:pt idx="155">
                  <c:v>518000</c:v>
                </c:pt>
                <c:pt idx="156">
                  <c:v>539885</c:v>
                </c:pt>
                <c:pt idx="157">
                  <c:v>114900</c:v>
                </c:pt>
                <c:pt idx="158">
                  <c:v>274900</c:v>
                </c:pt>
                <c:pt idx="159">
                  <c:v>279900</c:v>
                </c:pt>
                <c:pt idx="160">
                  <c:v>345900</c:v>
                </c:pt>
                <c:pt idx="161">
                  <c:v>319900</c:v>
                </c:pt>
                <c:pt idx="162">
                  <c:v>499900</c:v>
                </c:pt>
                <c:pt idx="163">
                  <c:v>310000</c:v>
                </c:pt>
                <c:pt idx="164">
                  <c:v>289900</c:v>
                </c:pt>
                <c:pt idx="165">
                  <c:v>459000</c:v>
                </c:pt>
                <c:pt idx="166">
                  <c:v>345000</c:v>
                </c:pt>
                <c:pt idx="167">
                  <c:v>265000</c:v>
                </c:pt>
                <c:pt idx="168">
                  <c:v>415000</c:v>
                </c:pt>
                <c:pt idx="169">
                  <c:v>189900</c:v>
                </c:pt>
                <c:pt idx="170">
                  <c:v>259900</c:v>
                </c:pt>
                <c:pt idx="171">
                  <c:v>425000</c:v>
                </c:pt>
                <c:pt idx="172">
                  <c:v>374900</c:v>
                </c:pt>
                <c:pt idx="173">
                  <c:v>229900</c:v>
                </c:pt>
                <c:pt idx="174">
                  <c:v>350000</c:v>
                </c:pt>
                <c:pt idx="175">
                  <c:v>469500</c:v>
                </c:pt>
                <c:pt idx="176">
                  <c:v>369900</c:v>
                </c:pt>
                <c:pt idx="177">
                  <c:v>529900</c:v>
                </c:pt>
                <c:pt idx="178">
                  <c:v>309000</c:v>
                </c:pt>
                <c:pt idx="179">
                  <c:v>359900</c:v>
                </c:pt>
                <c:pt idx="180">
                  <c:v>400000</c:v>
                </c:pt>
                <c:pt idx="181">
                  <c:v>399900</c:v>
                </c:pt>
                <c:pt idx="182">
                  <c:v>549900</c:v>
                </c:pt>
                <c:pt idx="183">
                  <c:v>589000</c:v>
                </c:pt>
                <c:pt idx="184">
                  <c:v>198900</c:v>
                </c:pt>
                <c:pt idx="185">
                  <c:v>419000</c:v>
                </c:pt>
                <c:pt idx="186">
                  <c:v>325000</c:v>
                </c:pt>
                <c:pt idx="187">
                  <c:v>389900</c:v>
                </c:pt>
                <c:pt idx="188">
                  <c:v>475000</c:v>
                </c:pt>
                <c:pt idx="189">
                  <c:v>469000</c:v>
                </c:pt>
                <c:pt idx="190">
                  <c:v>475000</c:v>
                </c:pt>
                <c:pt idx="191">
                  <c:v>434900</c:v>
                </c:pt>
                <c:pt idx="192">
                  <c:v>359900</c:v>
                </c:pt>
                <c:pt idx="193">
                  <c:v>579000</c:v>
                </c:pt>
                <c:pt idx="194">
                  <c:v>792000</c:v>
                </c:pt>
                <c:pt idx="195">
                  <c:v>474800</c:v>
                </c:pt>
                <c:pt idx="196">
                  <c:v>487000</c:v>
                </c:pt>
                <c:pt idx="197">
                  <c:v>394800</c:v>
                </c:pt>
                <c:pt idx="198">
                  <c:v>339000</c:v>
                </c:pt>
                <c:pt idx="199">
                  <c:v>385000</c:v>
                </c:pt>
                <c:pt idx="200">
                  <c:v>207000</c:v>
                </c:pt>
                <c:pt idx="201">
                  <c:v>374900</c:v>
                </c:pt>
                <c:pt idx="202">
                  <c:v>510000</c:v>
                </c:pt>
                <c:pt idx="203">
                  <c:v>395000</c:v>
                </c:pt>
                <c:pt idx="204">
                  <c:v>825000</c:v>
                </c:pt>
                <c:pt idx="205">
                  <c:v>825000</c:v>
                </c:pt>
                <c:pt idx="206">
                  <c:v>799000</c:v>
                </c:pt>
                <c:pt idx="207">
                  <c:v>182000</c:v>
                </c:pt>
                <c:pt idx="208">
                  <c:v>369900</c:v>
                </c:pt>
                <c:pt idx="209">
                  <c:v>487900</c:v>
                </c:pt>
                <c:pt idx="210">
                  <c:v>679900</c:v>
                </c:pt>
                <c:pt idx="211">
                  <c:v>780000</c:v>
                </c:pt>
                <c:pt idx="212">
                  <c:v>795000</c:v>
                </c:pt>
                <c:pt idx="213">
                  <c:v>240000</c:v>
                </c:pt>
                <c:pt idx="214">
                  <c:v>135000</c:v>
                </c:pt>
                <c:pt idx="215">
                  <c:v>264900</c:v>
                </c:pt>
                <c:pt idx="216">
                  <c:v>374900</c:v>
                </c:pt>
                <c:pt idx="217">
                  <c:v>519900</c:v>
                </c:pt>
                <c:pt idx="218">
                  <c:v>774500</c:v>
                </c:pt>
                <c:pt idx="219">
                  <c:v>520000</c:v>
                </c:pt>
                <c:pt idx="220">
                  <c:v>215000</c:v>
                </c:pt>
                <c:pt idx="221">
                  <c:v>444900</c:v>
                </c:pt>
                <c:pt idx="222">
                  <c:v>204900</c:v>
                </c:pt>
                <c:pt idx="223">
                  <c:v>179900</c:v>
                </c:pt>
                <c:pt idx="224">
                  <c:v>398500</c:v>
                </c:pt>
                <c:pt idx="225">
                  <c:v>524900</c:v>
                </c:pt>
                <c:pt idx="226">
                  <c:v>274900</c:v>
                </c:pt>
                <c:pt idx="227">
                  <c:v>239900</c:v>
                </c:pt>
                <c:pt idx="228">
                  <c:v>342500</c:v>
                </c:pt>
                <c:pt idx="229">
                  <c:v>135000</c:v>
                </c:pt>
                <c:pt idx="230">
                  <c:v>587000</c:v>
                </c:pt>
                <c:pt idx="231">
                  <c:v>424900</c:v>
                </c:pt>
                <c:pt idx="232">
                  <c:v>850000</c:v>
                </c:pt>
                <c:pt idx="233">
                  <c:v>575000</c:v>
                </c:pt>
                <c:pt idx="234">
                  <c:v>815000</c:v>
                </c:pt>
                <c:pt idx="235">
                  <c:v>250000</c:v>
                </c:pt>
                <c:pt idx="236">
                  <c:v>229900</c:v>
                </c:pt>
                <c:pt idx="237">
                  <c:v>459000</c:v>
                </c:pt>
                <c:pt idx="238">
                  <c:v>738000</c:v>
                </c:pt>
                <c:pt idx="239">
                  <c:v>200000</c:v>
                </c:pt>
                <c:pt idx="240">
                  <c:v>348000</c:v>
                </c:pt>
                <c:pt idx="241">
                  <c:v>349900</c:v>
                </c:pt>
                <c:pt idx="242">
                  <c:v>475000</c:v>
                </c:pt>
                <c:pt idx="243">
                  <c:v>425000</c:v>
                </c:pt>
                <c:pt idx="244">
                  <c:v>719500</c:v>
                </c:pt>
                <c:pt idx="245">
                  <c:v>759900</c:v>
                </c:pt>
                <c:pt idx="246">
                  <c:v>875000</c:v>
                </c:pt>
                <c:pt idx="247">
                  <c:v>285000</c:v>
                </c:pt>
                <c:pt idx="248">
                  <c:v>215000</c:v>
                </c:pt>
                <c:pt idx="249">
                  <c:v>399500</c:v>
                </c:pt>
                <c:pt idx="250">
                  <c:v>570000</c:v>
                </c:pt>
                <c:pt idx="251">
                  <c:v>537900</c:v>
                </c:pt>
                <c:pt idx="252">
                  <c:v>369900</c:v>
                </c:pt>
                <c:pt idx="253">
                  <c:v>599000</c:v>
                </c:pt>
                <c:pt idx="254">
                  <c:v>419500</c:v>
                </c:pt>
                <c:pt idx="255">
                  <c:v>789000</c:v>
                </c:pt>
                <c:pt idx="256">
                  <c:v>449990</c:v>
                </c:pt>
                <c:pt idx="257">
                  <c:v>499990</c:v>
                </c:pt>
                <c:pt idx="258">
                  <c:v>519990</c:v>
                </c:pt>
                <c:pt idx="259">
                  <c:v>469990</c:v>
                </c:pt>
                <c:pt idx="260">
                  <c:v>534990</c:v>
                </c:pt>
                <c:pt idx="261">
                  <c:v>609990</c:v>
                </c:pt>
                <c:pt idx="262">
                  <c:v>329900</c:v>
                </c:pt>
                <c:pt idx="263">
                  <c:v>329000</c:v>
                </c:pt>
                <c:pt idx="264">
                  <c:v>425000</c:v>
                </c:pt>
                <c:pt idx="265">
                  <c:v>450000</c:v>
                </c:pt>
                <c:pt idx="266">
                  <c:v>774900</c:v>
                </c:pt>
                <c:pt idx="267">
                  <c:v>479900</c:v>
                </c:pt>
                <c:pt idx="268">
                  <c:v>669000</c:v>
                </c:pt>
                <c:pt idx="269">
                  <c:v>205000</c:v>
                </c:pt>
                <c:pt idx="270">
                  <c:v>379900</c:v>
                </c:pt>
                <c:pt idx="271">
                  <c:v>399000</c:v>
                </c:pt>
                <c:pt idx="272">
                  <c:v>329900</c:v>
                </c:pt>
                <c:pt idx="273">
                  <c:v>799000</c:v>
                </c:pt>
                <c:pt idx="274">
                  <c:v>474900</c:v>
                </c:pt>
                <c:pt idx="275">
                  <c:v>639900</c:v>
                </c:pt>
                <c:pt idx="276">
                  <c:v>375000</c:v>
                </c:pt>
                <c:pt idx="277">
                  <c:v>369900</c:v>
                </c:pt>
                <c:pt idx="278">
                  <c:v>337900</c:v>
                </c:pt>
                <c:pt idx="279">
                  <c:v>999000</c:v>
                </c:pt>
                <c:pt idx="280">
                  <c:v>410000</c:v>
                </c:pt>
                <c:pt idx="281">
                  <c:v>375000</c:v>
                </c:pt>
                <c:pt idx="282">
                  <c:v>575000</c:v>
                </c:pt>
                <c:pt idx="283">
                  <c:v>1450000</c:v>
                </c:pt>
                <c:pt idx="284">
                  <c:v>362750</c:v>
                </c:pt>
                <c:pt idx="285">
                  <c:v>279900</c:v>
                </c:pt>
                <c:pt idx="286">
                  <c:v>609000</c:v>
                </c:pt>
                <c:pt idx="287">
                  <c:v>859900</c:v>
                </c:pt>
                <c:pt idx="288">
                  <c:v>150000</c:v>
                </c:pt>
                <c:pt idx="289">
                  <c:v>249900</c:v>
                </c:pt>
                <c:pt idx="290">
                  <c:v>975000</c:v>
                </c:pt>
                <c:pt idx="291">
                  <c:v>449000</c:v>
                </c:pt>
                <c:pt idx="292">
                  <c:v>419000</c:v>
                </c:pt>
                <c:pt idx="293">
                  <c:v>529000</c:v>
                </c:pt>
                <c:pt idx="294">
                  <c:v>925000</c:v>
                </c:pt>
                <c:pt idx="295">
                  <c:v>204900</c:v>
                </c:pt>
                <c:pt idx="296">
                  <c:v>1249900</c:v>
                </c:pt>
                <c:pt idx="297">
                  <c:v>1725000</c:v>
                </c:pt>
                <c:pt idx="298">
                  <c:v>519900</c:v>
                </c:pt>
                <c:pt idx="299">
                  <c:v>579900</c:v>
                </c:pt>
                <c:pt idx="300">
                  <c:v>800000</c:v>
                </c:pt>
                <c:pt idx="301">
                  <c:v>749900</c:v>
                </c:pt>
                <c:pt idx="302">
                  <c:v>849000</c:v>
                </c:pt>
                <c:pt idx="303">
                  <c:v>594900</c:v>
                </c:pt>
                <c:pt idx="304">
                  <c:v>275000</c:v>
                </c:pt>
                <c:pt idx="305">
                  <c:v>249900</c:v>
                </c:pt>
                <c:pt idx="306">
                  <c:v>1295000</c:v>
                </c:pt>
                <c:pt idx="307">
                  <c:v>1195000</c:v>
                </c:pt>
                <c:pt idx="308">
                  <c:v>1149000</c:v>
                </c:pt>
                <c:pt idx="309">
                  <c:v>549900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B5-4C8C-8100-46129352A7C1}"/>
            </c:ext>
          </c:extLst>
        </c:ser>
        <c:ser>
          <c:idx val="1"/>
          <c:order val="1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'M1'!$B$2:$B$311</c:f>
              <c:numCache>
                <c:formatCode>General</c:formatCode>
                <c:ptCount val="310"/>
                <c:pt idx="0">
                  <c:v>2462</c:v>
                </c:pt>
                <c:pt idx="1">
                  <c:v>1073</c:v>
                </c:pt>
                <c:pt idx="2">
                  <c:v>1792</c:v>
                </c:pt>
                <c:pt idx="3">
                  <c:v>688</c:v>
                </c:pt>
                <c:pt idx="4">
                  <c:v>1065</c:v>
                </c:pt>
                <c:pt idx="5">
                  <c:v>1042</c:v>
                </c:pt>
                <c:pt idx="6">
                  <c:v>910</c:v>
                </c:pt>
                <c:pt idx="7">
                  <c:v>1665</c:v>
                </c:pt>
                <c:pt idx="8">
                  <c:v>832</c:v>
                </c:pt>
                <c:pt idx="9">
                  <c:v>781</c:v>
                </c:pt>
                <c:pt idx="10">
                  <c:v>1464</c:v>
                </c:pt>
                <c:pt idx="11">
                  <c:v>1219</c:v>
                </c:pt>
                <c:pt idx="12">
                  <c:v>1576</c:v>
                </c:pt>
                <c:pt idx="13">
                  <c:v>1370</c:v>
                </c:pt>
                <c:pt idx="14">
                  <c:v>1638</c:v>
                </c:pt>
                <c:pt idx="15">
                  <c:v>768</c:v>
                </c:pt>
                <c:pt idx="16">
                  <c:v>910</c:v>
                </c:pt>
                <c:pt idx="17">
                  <c:v>792</c:v>
                </c:pt>
                <c:pt idx="18">
                  <c:v>1085</c:v>
                </c:pt>
                <c:pt idx="19">
                  <c:v>1000</c:v>
                </c:pt>
                <c:pt idx="20">
                  <c:v>1092</c:v>
                </c:pt>
                <c:pt idx="21">
                  <c:v>1261</c:v>
                </c:pt>
                <c:pt idx="22">
                  <c:v>1017</c:v>
                </c:pt>
                <c:pt idx="23">
                  <c:v>1828</c:v>
                </c:pt>
                <c:pt idx="24">
                  <c:v>1460</c:v>
                </c:pt>
                <c:pt idx="25">
                  <c:v>768</c:v>
                </c:pt>
                <c:pt idx="26">
                  <c:v>989</c:v>
                </c:pt>
                <c:pt idx="27">
                  <c:v>864</c:v>
                </c:pt>
                <c:pt idx="28">
                  <c:v>980</c:v>
                </c:pt>
                <c:pt idx="29">
                  <c:v>1066</c:v>
                </c:pt>
                <c:pt idx="30">
                  <c:v>864</c:v>
                </c:pt>
                <c:pt idx="31">
                  <c:v>1020</c:v>
                </c:pt>
                <c:pt idx="32">
                  <c:v>1102</c:v>
                </c:pt>
                <c:pt idx="33">
                  <c:v>1540</c:v>
                </c:pt>
                <c:pt idx="34">
                  <c:v>1400</c:v>
                </c:pt>
                <c:pt idx="35">
                  <c:v>1100</c:v>
                </c:pt>
                <c:pt idx="36">
                  <c:v>971</c:v>
                </c:pt>
                <c:pt idx="37">
                  <c:v>1030</c:v>
                </c:pt>
                <c:pt idx="38">
                  <c:v>1050</c:v>
                </c:pt>
                <c:pt idx="39">
                  <c:v>1070</c:v>
                </c:pt>
                <c:pt idx="40">
                  <c:v>864</c:v>
                </c:pt>
                <c:pt idx="41">
                  <c:v>1688</c:v>
                </c:pt>
                <c:pt idx="42">
                  <c:v>978</c:v>
                </c:pt>
                <c:pt idx="43">
                  <c:v>1102</c:v>
                </c:pt>
                <c:pt idx="44">
                  <c:v>768</c:v>
                </c:pt>
                <c:pt idx="45">
                  <c:v>1085</c:v>
                </c:pt>
                <c:pt idx="46">
                  <c:v>1110</c:v>
                </c:pt>
                <c:pt idx="47">
                  <c:v>1365</c:v>
                </c:pt>
                <c:pt idx="48">
                  <c:v>988</c:v>
                </c:pt>
                <c:pt idx="49">
                  <c:v>1000</c:v>
                </c:pt>
                <c:pt idx="50">
                  <c:v>768</c:v>
                </c:pt>
                <c:pt idx="51">
                  <c:v>864</c:v>
                </c:pt>
                <c:pt idx="52">
                  <c:v>1040</c:v>
                </c:pt>
                <c:pt idx="53">
                  <c:v>830</c:v>
                </c:pt>
                <c:pt idx="54">
                  <c:v>1074</c:v>
                </c:pt>
                <c:pt idx="55">
                  <c:v>1100</c:v>
                </c:pt>
                <c:pt idx="56">
                  <c:v>1120</c:v>
                </c:pt>
                <c:pt idx="57">
                  <c:v>1780</c:v>
                </c:pt>
                <c:pt idx="58">
                  <c:v>1000</c:v>
                </c:pt>
                <c:pt idx="59">
                  <c:v>1370</c:v>
                </c:pt>
                <c:pt idx="60">
                  <c:v>864</c:v>
                </c:pt>
                <c:pt idx="61">
                  <c:v>936</c:v>
                </c:pt>
                <c:pt idx="62">
                  <c:v>1314</c:v>
                </c:pt>
                <c:pt idx="63">
                  <c:v>1622</c:v>
                </c:pt>
                <c:pt idx="64">
                  <c:v>1230</c:v>
                </c:pt>
                <c:pt idx="65">
                  <c:v>2968</c:v>
                </c:pt>
                <c:pt idx="66">
                  <c:v>848</c:v>
                </c:pt>
                <c:pt idx="67">
                  <c:v>1653</c:v>
                </c:pt>
                <c:pt idx="68">
                  <c:v>1136</c:v>
                </c:pt>
                <c:pt idx="69">
                  <c:v>1323</c:v>
                </c:pt>
                <c:pt idx="70">
                  <c:v>1213</c:v>
                </c:pt>
                <c:pt idx="71">
                  <c:v>912</c:v>
                </c:pt>
                <c:pt idx="72">
                  <c:v>1008</c:v>
                </c:pt>
                <c:pt idx="73">
                  <c:v>1784</c:v>
                </c:pt>
                <c:pt idx="74">
                  <c:v>1784</c:v>
                </c:pt>
                <c:pt idx="75">
                  <c:v>3248</c:v>
                </c:pt>
                <c:pt idx="76">
                  <c:v>864</c:v>
                </c:pt>
                <c:pt idx="77">
                  <c:v>960</c:v>
                </c:pt>
                <c:pt idx="78">
                  <c:v>1562</c:v>
                </c:pt>
                <c:pt idx="79">
                  <c:v>1608</c:v>
                </c:pt>
                <c:pt idx="80">
                  <c:v>2687</c:v>
                </c:pt>
                <c:pt idx="81">
                  <c:v>1958</c:v>
                </c:pt>
                <c:pt idx="82">
                  <c:v>950</c:v>
                </c:pt>
                <c:pt idx="83">
                  <c:v>2178</c:v>
                </c:pt>
                <c:pt idx="84">
                  <c:v>2178</c:v>
                </c:pt>
                <c:pt idx="85">
                  <c:v>2200</c:v>
                </c:pt>
                <c:pt idx="86">
                  <c:v>2997</c:v>
                </c:pt>
                <c:pt idx="87">
                  <c:v>1212</c:v>
                </c:pt>
                <c:pt idx="88">
                  <c:v>1395</c:v>
                </c:pt>
                <c:pt idx="89">
                  <c:v>1872</c:v>
                </c:pt>
                <c:pt idx="90">
                  <c:v>1361</c:v>
                </c:pt>
                <c:pt idx="91">
                  <c:v>936</c:v>
                </c:pt>
                <c:pt idx="92">
                  <c:v>2098</c:v>
                </c:pt>
                <c:pt idx="93">
                  <c:v>1908</c:v>
                </c:pt>
                <c:pt idx="94">
                  <c:v>845</c:v>
                </c:pt>
                <c:pt idx="95">
                  <c:v>1102</c:v>
                </c:pt>
                <c:pt idx="96">
                  <c:v>1400</c:v>
                </c:pt>
                <c:pt idx="97">
                  <c:v>1674</c:v>
                </c:pt>
                <c:pt idx="98">
                  <c:v>949</c:v>
                </c:pt>
                <c:pt idx="99">
                  <c:v>1216</c:v>
                </c:pt>
                <c:pt idx="100">
                  <c:v>1234</c:v>
                </c:pt>
                <c:pt idx="101">
                  <c:v>1536</c:v>
                </c:pt>
                <c:pt idx="102">
                  <c:v>1832</c:v>
                </c:pt>
                <c:pt idx="103">
                  <c:v>2024</c:v>
                </c:pt>
                <c:pt idx="104">
                  <c:v>4250</c:v>
                </c:pt>
                <c:pt idx="105">
                  <c:v>4250</c:v>
                </c:pt>
                <c:pt idx="106">
                  <c:v>1300</c:v>
                </c:pt>
                <c:pt idx="107">
                  <c:v>2056</c:v>
                </c:pt>
                <c:pt idx="108">
                  <c:v>1469</c:v>
                </c:pt>
                <c:pt idx="109">
                  <c:v>2142</c:v>
                </c:pt>
                <c:pt idx="110">
                  <c:v>1196</c:v>
                </c:pt>
                <c:pt idx="111">
                  <c:v>780</c:v>
                </c:pt>
                <c:pt idx="112">
                  <c:v>1128</c:v>
                </c:pt>
                <c:pt idx="113">
                  <c:v>1304</c:v>
                </c:pt>
                <c:pt idx="114">
                  <c:v>1462</c:v>
                </c:pt>
                <c:pt idx="115">
                  <c:v>1338</c:v>
                </c:pt>
                <c:pt idx="116">
                  <c:v>1526</c:v>
                </c:pt>
                <c:pt idx="117">
                  <c:v>2090</c:v>
                </c:pt>
                <c:pt idx="118">
                  <c:v>2390</c:v>
                </c:pt>
                <c:pt idx="119">
                  <c:v>2792</c:v>
                </c:pt>
                <c:pt idx="120">
                  <c:v>2878</c:v>
                </c:pt>
                <c:pt idx="121">
                  <c:v>3186</c:v>
                </c:pt>
                <c:pt idx="122">
                  <c:v>3779</c:v>
                </c:pt>
                <c:pt idx="123">
                  <c:v>2673</c:v>
                </c:pt>
                <c:pt idx="124">
                  <c:v>2736</c:v>
                </c:pt>
                <c:pt idx="125">
                  <c:v>2712</c:v>
                </c:pt>
                <c:pt idx="126">
                  <c:v>3172</c:v>
                </c:pt>
                <c:pt idx="127">
                  <c:v>4534</c:v>
                </c:pt>
                <c:pt idx="128">
                  <c:v>908</c:v>
                </c:pt>
                <c:pt idx="129">
                  <c:v>915</c:v>
                </c:pt>
                <c:pt idx="130">
                  <c:v>2133</c:v>
                </c:pt>
                <c:pt idx="131">
                  <c:v>2261</c:v>
                </c:pt>
                <c:pt idx="132">
                  <c:v>1932</c:v>
                </c:pt>
                <c:pt idx="133">
                  <c:v>3635</c:v>
                </c:pt>
                <c:pt idx="134">
                  <c:v>1164</c:v>
                </c:pt>
                <c:pt idx="135">
                  <c:v>2196</c:v>
                </c:pt>
                <c:pt idx="136">
                  <c:v>2250</c:v>
                </c:pt>
                <c:pt idx="137">
                  <c:v>2365</c:v>
                </c:pt>
                <c:pt idx="138">
                  <c:v>3316</c:v>
                </c:pt>
                <c:pt idx="139">
                  <c:v>1987</c:v>
                </c:pt>
                <c:pt idx="140">
                  <c:v>2042</c:v>
                </c:pt>
                <c:pt idx="141">
                  <c:v>2964</c:v>
                </c:pt>
                <c:pt idx="142">
                  <c:v>1836</c:v>
                </c:pt>
                <c:pt idx="143">
                  <c:v>864</c:v>
                </c:pt>
                <c:pt idx="144">
                  <c:v>2618</c:v>
                </c:pt>
                <c:pt idx="145">
                  <c:v>3391</c:v>
                </c:pt>
                <c:pt idx="146">
                  <c:v>925</c:v>
                </c:pt>
                <c:pt idx="147">
                  <c:v>2864</c:v>
                </c:pt>
                <c:pt idx="148">
                  <c:v>2457</c:v>
                </c:pt>
                <c:pt idx="149">
                  <c:v>2410</c:v>
                </c:pt>
                <c:pt idx="150">
                  <c:v>1259</c:v>
                </c:pt>
                <c:pt idx="151">
                  <c:v>1756</c:v>
                </c:pt>
                <c:pt idx="152">
                  <c:v>1846</c:v>
                </c:pt>
                <c:pt idx="153">
                  <c:v>2828</c:v>
                </c:pt>
                <c:pt idx="154">
                  <c:v>3158</c:v>
                </c:pt>
                <c:pt idx="155">
                  <c:v>3498</c:v>
                </c:pt>
                <c:pt idx="156">
                  <c:v>2735</c:v>
                </c:pt>
                <c:pt idx="157">
                  <c:v>1311</c:v>
                </c:pt>
                <c:pt idx="158">
                  <c:v>2534</c:v>
                </c:pt>
                <c:pt idx="159">
                  <c:v>2466</c:v>
                </c:pt>
                <c:pt idx="160">
                  <c:v>2279</c:v>
                </c:pt>
                <c:pt idx="161">
                  <c:v>2379</c:v>
                </c:pt>
                <c:pt idx="162">
                  <c:v>2800</c:v>
                </c:pt>
                <c:pt idx="163">
                  <c:v>1640</c:v>
                </c:pt>
                <c:pt idx="164">
                  <c:v>1832</c:v>
                </c:pt>
                <c:pt idx="165">
                  <c:v>3108</c:v>
                </c:pt>
                <c:pt idx="166">
                  <c:v>2872</c:v>
                </c:pt>
                <c:pt idx="167">
                  <c:v>2154</c:v>
                </c:pt>
                <c:pt idx="168">
                  <c:v>2683</c:v>
                </c:pt>
                <c:pt idx="169">
                  <c:v>1647</c:v>
                </c:pt>
                <c:pt idx="170">
                  <c:v>2278</c:v>
                </c:pt>
                <c:pt idx="171">
                  <c:v>2834</c:v>
                </c:pt>
                <c:pt idx="172">
                  <c:v>2538</c:v>
                </c:pt>
                <c:pt idx="173">
                  <c:v>840</c:v>
                </c:pt>
                <c:pt idx="174">
                  <c:v>2072</c:v>
                </c:pt>
                <c:pt idx="175">
                  <c:v>2430</c:v>
                </c:pt>
                <c:pt idx="176">
                  <c:v>2666</c:v>
                </c:pt>
                <c:pt idx="177">
                  <c:v>3585</c:v>
                </c:pt>
                <c:pt idx="178">
                  <c:v>2535</c:v>
                </c:pt>
                <c:pt idx="179">
                  <c:v>2234</c:v>
                </c:pt>
                <c:pt idx="180">
                  <c:v>2544</c:v>
                </c:pt>
                <c:pt idx="181">
                  <c:v>2953</c:v>
                </c:pt>
                <c:pt idx="182">
                  <c:v>3180</c:v>
                </c:pt>
                <c:pt idx="183">
                  <c:v>4226</c:v>
                </c:pt>
                <c:pt idx="184">
                  <c:v>1794</c:v>
                </c:pt>
                <c:pt idx="185">
                  <c:v>2242</c:v>
                </c:pt>
                <c:pt idx="186">
                  <c:v>2449</c:v>
                </c:pt>
                <c:pt idx="187">
                  <c:v>2908</c:v>
                </c:pt>
                <c:pt idx="188">
                  <c:v>3317</c:v>
                </c:pt>
                <c:pt idx="189">
                  <c:v>3390</c:v>
                </c:pt>
                <c:pt idx="190">
                  <c:v>3810</c:v>
                </c:pt>
                <c:pt idx="191">
                  <c:v>3057</c:v>
                </c:pt>
                <c:pt idx="192">
                  <c:v>2658</c:v>
                </c:pt>
                <c:pt idx="193">
                  <c:v>3282</c:v>
                </c:pt>
                <c:pt idx="194">
                  <c:v>3829</c:v>
                </c:pt>
                <c:pt idx="195">
                  <c:v>3272</c:v>
                </c:pt>
                <c:pt idx="196">
                  <c:v>3208</c:v>
                </c:pt>
                <c:pt idx="197">
                  <c:v>2283</c:v>
                </c:pt>
                <c:pt idx="198">
                  <c:v>2796</c:v>
                </c:pt>
                <c:pt idx="199">
                  <c:v>2846</c:v>
                </c:pt>
                <c:pt idx="200">
                  <c:v>1330</c:v>
                </c:pt>
                <c:pt idx="201">
                  <c:v>2538</c:v>
                </c:pt>
                <c:pt idx="202">
                  <c:v>2664</c:v>
                </c:pt>
                <c:pt idx="203">
                  <c:v>2722</c:v>
                </c:pt>
                <c:pt idx="204">
                  <c:v>4309</c:v>
                </c:pt>
                <c:pt idx="205">
                  <c:v>4309</c:v>
                </c:pt>
                <c:pt idx="206">
                  <c:v>6709</c:v>
                </c:pt>
                <c:pt idx="207">
                  <c:v>1244</c:v>
                </c:pt>
                <c:pt idx="208">
                  <c:v>2488</c:v>
                </c:pt>
                <c:pt idx="209">
                  <c:v>2512</c:v>
                </c:pt>
                <c:pt idx="210">
                  <c:v>3852</c:v>
                </c:pt>
                <c:pt idx="211">
                  <c:v>4158</c:v>
                </c:pt>
                <c:pt idx="212">
                  <c:v>5173</c:v>
                </c:pt>
                <c:pt idx="213">
                  <c:v>2165</c:v>
                </c:pt>
                <c:pt idx="214">
                  <c:v>1505</c:v>
                </c:pt>
                <c:pt idx="215">
                  <c:v>1652</c:v>
                </c:pt>
                <c:pt idx="216">
                  <c:v>2784</c:v>
                </c:pt>
                <c:pt idx="217">
                  <c:v>2784</c:v>
                </c:pt>
                <c:pt idx="218">
                  <c:v>3888</c:v>
                </c:pt>
                <c:pt idx="219">
                  <c:v>3085</c:v>
                </c:pt>
                <c:pt idx="220">
                  <c:v>2250</c:v>
                </c:pt>
                <c:pt idx="221">
                  <c:v>2754</c:v>
                </c:pt>
                <c:pt idx="222">
                  <c:v>1998</c:v>
                </c:pt>
                <c:pt idx="223">
                  <c:v>1318</c:v>
                </c:pt>
                <c:pt idx="224">
                  <c:v>2907</c:v>
                </c:pt>
                <c:pt idx="225">
                  <c:v>2950</c:v>
                </c:pt>
                <c:pt idx="226">
                  <c:v>1608</c:v>
                </c:pt>
                <c:pt idx="227">
                  <c:v>1701</c:v>
                </c:pt>
                <c:pt idx="228">
                  <c:v>2190</c:v>
                </c:pt>
                <c:pt idx="229">
                  <c:v>1436</c:v>
                </c:pt>
                <c:pt idx="230">
                  <c:v>2990</c:v>
                </c:pt>
                <c:pt idx="231">
                  <c:v>3428</c:v>
                </c:pt>
                <c:pt idx="232">
                  <c:v>3747</c:v>
                </c:pt>
                <c:pt idx="233">
                  <c:v>3509</c:v>
                </c:pt>
                <c:pt idx="234">
                  <c:v>3796</c:v>
                </c:pt>
                <c:pt idx="235">
                  <c:v>1774</c:v>
                </c:pt>
                <c:pt idx="236">
                  <c:v>1944</c:v>
                </c:pt>
                <c:pt idx="237">
                  <c:v>2283</c:v>
                </c:pt>
                <c:pt idx="238">
                  <c:v>4110</c:v>
                </c:pt>
                <c:pt idx="239">
                  <c:v>1134</c:v>
                </c:pt>
                <c:pt idx="240">
                  <c:v>2366</c:v>
                </c:pt>
                <c:pt idx="241">
                  <c:v>2536</c:v>
                </c:pt>
                <c:pt idx="242">
                  <c:v>2785</c:v>
                </c:pt>
                <c:pt idx="243">
                  <c:v>2818</c:v>
                </c:pt>
                <c:pt idx="244">
                  <c:v>3347</c:v>
                </c:pt>
                <c:pt idx="245">
                  <c:v>3348</c:v>
                </c:pt>
                <c:pt idx="246">
                  <c:v>5618</c:v>
                </c:pt>
                <c:pt idx="247">
                  <c:v>1842</c:v>
                </c:pt>
                <c:pt idx="248">
                  <c:v>1326</c:v>
                </c:pt>
                <c:pt idx="249">
                  <c:v>1800</c:v>
                </c:pt>
                <c:pt idx="250">
                  <c:v>3465</c:v>
                </c:pt>
                <c:pt idx="251">
                  <c:v>3310</c:v>
                </c:pt>
                <c:pt idx="252">
                  <c:v>2398</c:v>
                </c:pt>
                <c:pt idx="253">
                  <c:v>3352</c:v>
                </c:pt>
                <c:pt idx="254">
                  <c:v>2453</c:v>
                </c:pt>
                <c:pt idx="255">
                  <c:v>4451</c:v>
                </c:pt>
                <c:pt idx="256">
                  <c:v>1800</c:v>
                </c:pt>
                <c:pt idx="257">
                  <c:v>2400</c:v>
                </c:pt>
                <c:pt idx="258">
                  <c:v>3200</c:v>
                </c:pt>
                <c:pt idx="259">
                  <c:v>3282</c:v>
                </c:pt>
                <c:pt idx="260">
                  <c:v>3282</c:v>
                </c:pt>
                <c:pt idx="261">
                  <c:v>3800</c:v>
                </c:pt>
                <c:pt idx="262">
                  <c:v>2520</c:v>
                </c:pt>
                <c:pt idx="263">
                  <c:v>2144</c:v>
                </c:pt>
                <c:pt idx="264">
                  <c:v>2438</c:v>
                </c:pt>
                <c:pt idx="265">
                  <c:v>3044</c:v>
                </c:pt>
                <c:pt idx="266">
                  <c:v>3703</c:v>
                </c:pt>
                <c:pt idx="267">
                  <c:v>3110</c:v>
                </c:pt>
                <c:pt idx="268">
                  <c:v>4182</c:v>
                </c:pt>
                <c:pt idx="269">
                  <c:v>1451</c:v>
                </c:pt>
                <c:pt idx="270">
                  <c:v>2462</c:v>
                </c:pt>
                <c:pt idx="271">
                  <c:v>3084</c:v>
                </c:pt>
                <c:pt idx="272">
                  <c:v>2280</c:v>
                </c:pt>
                <c:pt idx="273">
                  <c:v>4254</c:v>
                </c:pt>
                <c:pt idx="274">
                  <c:v>2957</c:v>
                </c:pt>
                <c:pt idx="275">
                  <c:v>2770</c:v>
                </c:pt>
                <c:pt idx="276">
                  <c:v>2995</c:v>
                </c:pt>
                <c:pt idx="277">
                  <c:v>2427</c:v>
                </c:pt>
                <c:pt idx="278">
                  <c:v>2578</c:v>
                </c:pt>
                <c:pt idx="279">
                  <c:v>4600</c:v>
                </c:pt>
                <c:pt idx="280">
                  <c:v>2525</c:v>
                </c:pt>
                <c:pt idx="281">
                  <c:v>2608</c:v>
                </c:pt>
                <c:pt idx="282">
                  <c:v>2930</c:v>
                </c:pt>
                <c:pt idx="283">
                  <c:v>4576</c:v>
                </c:pt>
                <c:pt idx="284">
                  <c:v>2128</c:v>
                </c:pt>
                <c:pt idx="285">
                  <c:v>3086</c:v>
                </c:pt>
                <c:pt idx="286">
                  <c:v>3356</c:v>
                </c:pt>
                <c:pt idx="287">
                  <c:v>2848</c:v>
                </c:pt>
                <c:pt idx="288">
                  <c:v>864</c:v>
                </c:pt>
                <c:pt idx="289">
                  <c:v>2080</c:v>
                </c:pt>
                <c:pt idx="290">
                  <c:v>4102</c:v>
                </c:pt>
                <c:pt idx="291">
                  <c:v>4258</c:v>
                </c:pt>
                <c:pt idx="292">
                  <c:v>3200</c:v>
                </c:pt>
                <c:pt idx="293">
                  <c:v>3101</c:v>
                </c:pt>
                <c:pt idx="294">
                  <c:v>3617</c:v>
                </c:pt>
                <c:pt idx="295">
                  <c:v>1131</c:v>
                </c:pt>
                <c:pt idx="296">
                  <c:v>3800</c:v>
                </c:pt>
                <c:pt idx="297">
                  <c:v>6512</c:v>
                </c:pt>
                <c:pt idx="298">
                  <c:v>3272</c:v>
                </c:pt>
                <c:pt idx="299">
                  <c:v>3378</c:v>
                </c:pt>
                <c:pt idx="300">
                  <c:v>5248</c:v>
                </c:pt>
                <c:pt idx="301">
                  <c:v>3932</c:v>
                </c:pt>
                <c:pt idx="302">
                  <c:v>4298</c:v>
                </c:pt>
                <c:pt idx="303">
                  <c:v>2670</c:v>
                </c:pt>
                <c:pt idx="304">
                  <c:v>1472</c:v>
                </c:pt>
                <c:pt idx="305">
                  <c:v>2160</c:v>
                </c:pt>
                <c:pt idx="306">
                  <c:v>5316</c:v>
                </c:pt>
                <c:pt idx="307">
                  <c:v>5372</c:v>
                </c:pt>
                <c:pt idx="308">
                  <c:v>6014</c:v>
                </c:pt>
                <c:pt idx="309">
                  <c:v>2828</c:v>
                </c:pt>
              </c:numCache>
            </c:numRef>
          </c:xVal>
          <c:yVal>
            <c:numRef>
              <c:f>'M1'!$E$25:$E$334</c:f>
              <c:numCache>
                <c:formatCode>General</c:formatCode>
                <c:ptCount val="310"/>
                <c:pt idx="0">
                  <c:v>408307.32322180533</c:v>
                </c:pt>
                <c:pt idx="1">
                  <c:v>129211.84182656952</c:v>
                </c:pt>
                <c:pt idx="2">
                  <c:v>273682.43298796227</c:v>
                </c:pt>
                <c:pt idx="3">
                  <c:v>51852.76311010748</c:v>
                </c:pt>
                <c:pt idx="4">
                  <c:v>127604.38045064305</c:v>
                </c:pt>
                <c:pt idx="5">
                  <c:v>122982.92899485439</c:v>
                </c:pt>
                <c:pt idx="6">
                  <c:v>96459.816292067408</c:v>
                </c:pt>
                <c:pt idx="7">
                  <c:v>248163.98364512937</c:v>
                </c:pt>
                <c:pt idx="8">
                  <c:v>80787.067876784189</c:v>
                </c:pt>
                <c:pt idx="9">
                  <c:v>70539.501605252852</c:v>
                </c:pt>
                <c:pt idx="10">
                  <c:v>207776.51657497644</c:v>
                </c:pt>
                <c:pt idx="11">
                  <c:v>158548.01193722786</c:v>
                </c:pt>
                <c:pt idx="12">
                  <c:v>230280.97583794722</c:v>
                </c:pt>
                <c:pt idx="13">
                  <c:v>188888.84540784027</c:v>
                </c:pt>
                <c:pt idx="14">
                  <c:v>242738.80150137749</c:v>
                </c:pt>
                <c:pt idx="15">
                  <c:v>67927.376869372325</c:v>
                </c:pt>
                <c:pt idx="16">
                  <c:v>96459.816292067408</c:v>
                </c:pt>
                <c:pt idx="17">
                  <c:v>72749.760997151781</c:v>
                </c:pt>
                <c:pt idx="18">
                  <c:v>131623.03389045925</c:v>
                </c:pt>
                <c:pt idx="19">
                  <c:v>114543.75677124035</c:v>
                </c:pt>
                <c:pt idx="20">
                  <c:v>133029.56259439493</c:v>
                </c:pt>
                <c:pt idx="21">
                  <c:v>166987.18416084189</c:v>
                </c:pt>
                <c:pt idx="22">
                  <c:v>117959.61219508413</c:v>
                </c:pt>
                <c:pt idx="23">
                  <c:v>280916.00917963148</c:v>
                </c:pt>
                <c:pt idx="24">
                  <c:v>206972.78588701319</c:v>
                </c:pt>
                <c:pt idx="25">
                  <c:v>67927.376869372325</c:v>
                </c:pt>
                <c:pt idx="26">
                  <c:v>112333.49737934145</c:v>
                </c:pt>
                <c:pt idx="27">
                  <c:v>87216.913380490121</c:v>
                </c:pt>
                <c:pt idx="28">
                  <c:v>110525.10333142415</c:v>
                </c:pt>
                <c:pt idx="29">
                  <c:v>127805.31312263384</c:v>
                </c:pt>
                <c:pt idx="30">
                  <c:v>87216.913380490121</c:v>
                </c:pt>
                <c:pt idx="31">
                  <c:v>118562.41021105656</c:v>
                </c:pt>
                <c:pt idx="32">
                  <c:v>135038.88931430303</c:v>
                </c:pt>
                <c:pt idx="33">
                  <c:v>223047.39964627806</c:v>
                </c:pt>
                <c:pt idx="34">
                  <c:v>194916.82556756458</c:v>
                </c:pt>
                <c:pt idx="35">
                  <c:v>134637.0239703214</c:v>
                </c:pt>
                <c:pt idx="36">
                  <c:v>108716.70928350685</c:v>
                </c:pt>
                <c:pt idx="37">
                  <c:v>120571.73693096466</c:v>
                </c:pt>
                <c:pt idx="38">
                  <c:v>124590.39037078089</c:v>
                </c:pt>
                <c:pt idx="39">
                  <c:v>128609.0438105971</c:v>
                </c:pt>
                <c:pt idx="40">
                  <c:v>87216.913380490121</c:v>
                </c:pt>
                <c:pt idx="41">
                  <c:v>252785.435100918</c:v>
                </c:pt>
                <c:pt idx="42">
                  <c:v>110123.23798744252</c:v>
                </c:pt>
                <c:pt idx="43">
                  <c:v>135038.88931430303</c:v>
                </c:pt>
                <c:pt idx="44">
                  <c:v>67927.376869372325</c:v>
                </c:pt>
                <c:pt idx="45">
                  <c:v>131623.03389045925</c:v>
                </c:pt>
                <c:pt idx="46">
                  <c:v>136646.3506902295</c:v>
                </c:pt>
                <c:pt idx="47">
                  <c:v>187884.18204788619</c:v>
                </c:pt>
                <c:pt idx="48">
                  <c:v>112132.56470735063</c:v>
                </c:pt>
                <c:pt idx="49">
                  <c:v>114543.75677124035</c:v>
                </c:pt>
                <c:pt idx="50">
                  <c:v>67927.376869372325</c:v>
                </c:pt>
                <c:pt idx="51">
                  <c:v>87216.913380490121</c:v>
                </c:pt>
                <c:pt idx="52">
                  <c:v>122581.06365087279</c:v>
                </c:pt>
                <c:pt idx="53">
                  <c:v>80385.202532802563</c:v>
                </c:pt>
                <c:pt idx="54">
                  <c:v>129412.77449856035</c:v>
                </c:pt>
                <c:pt idx="55">
                  <c:v>134637.0239703214</c:v>
                </c:pt>
                <c:pt idx="56">
                  <c:v>138655.67741013761</c:v>
                </c:pt>
                <c:pt idx="57">
                  <c:v>271271.24092407257</c:v>
                </c:pt>
                <c:pt idx="58">
                  <c:v>114543.75677124035</c:v>
                </c:pt>
                <c:pt idx="59">
                  <c:v>188888.84540784027</c:v>
                </c:pt>
                <c:pt idx="60">
                  <c:v>87216.913380490121</c:v>
                </c:pt>
                <c:pt idx="61">
                  <c:v>101684.06576382849</c:v>
                </c:pt>
                <c:pt idx="62">
                  <c:v>177636.61577635485</c:v>
                </c:pt>
                <c:pt idx="63">
                  <c:v>239523.87874952448</c:v>
                </c:pt>
                <c:pt idx="64">
                  <c:v>160758.27132912679</c:v>
                </c:pt>
                <c:pt idx="65">
                  <c:v>509979.25524915545</c:v>
                </c:pt>
                <c:pt idx="66">
                  <c:v>84001.99062863717</c:v>
                </c:pt>
                <c:pt idx="67">
                  <c:v>245752.79158123961</c:v>
                </c:pt>
                <c:pt idx="68">
                  <c:v>141870.60016199059</c:v>
                </c:pt>
                <c:pt idx="69">
                  <c:v>179445.00982427213</c:v>
                </c:pt>
                <c:pt idx="70">
                  <c:v>157342.41590528301</c:v>
                </c:pt>
                <c:pt idx="71">
                  <c:v>96861.681636049034</c:v>
                </c:pt>
                <c:pt idx="72">
                  <c:v>116151.21814716683</c:v>
                </c:pt>
                <c:pt idx="73">
                  <c:v>272074.97161203582</c:v>
                </c:pt>
                <c:pt idx="74">
                  <c:v>272074.97161203582</c:v>
                </c:pt>
                <c:pt idx="75">
                  <c:v>566240.40340658242</c:v>
                </c:pt>
                <c:pt idx="76">
                  <c:v>87216.913380490121</c:v>
                </c:pt>
                <c:pt idx="77">
                  <c:v>106506.44989160795</c:v>
                </c:pt>
                <c:pt idx="78">
                  <c:v>227467.91843007586</c:v>
                </c:pt>
                <c:pt idx="79">
                  <c:v>236710.82134165318</c:v>
                </c:pt>
                <c:pt idx="80">
                  <c:v>453517.17441973765</c:v>
                </c:pt>
                <c:pt idx="81">
                  <c:v>307037.25653843681</c:v>
                </c:pt>
                <c:pt idx="82">
                  <c:v>104497.12317169984</c:v>
                </c:pt>
                <c:pt idx="83">
                  <c:v>351242.44437641517</c:v>
                </c:pt>
                <c:pt idx="84">
                  <c:v>351242.44437641517</c:v>
                </c:pt>
                <c:pt idx="85">
                  <c:v>355662.96316021297</c:v>
                </c:pt>
                <c:pt idx="86">
                  <c:v>515806.30273688899</c:v>
                </c:pt>
                <c:pt idx="87">
                  <c:v>157141.48323329218</c:v>
                </c:pt>
                <c:pt idx="88">
                  <c:v>193912.1622076105</c:v>
                </c:pt>
                <c:pt idx="89">
                  <c:v>289757.04674722714</c:v>
                </c:pt>
                <c:pt idx="90">
                  <c:v>187080.45135992294</c:v>
                </c:pt>
                <c:pt idx="91">
                  <c:v>101684.06576382849</c:v>
                </c:pt>
                <c:pt idx="92">
                  <c:v>335167.83061715029</c:v>
                </c:pt>
                <c:pt idx="93">
                  <c:v>296990.6229388963</c:v>
                </c:pt>
                <c:pt idx="94">
                  <c:v>83399.192612664716</c:v>
                </c:pt>
                <c:pt idx="95">
                  <c:v>135038.88931430303</c:v>
                </c:pt>
                <c:pt idx="96">
                  <c:v>194916.82556756458</c:v>
                </c:pt>
                <c:pt idx="97">
                  <c:v>249972.37769304664</c:v>
                </c:pt>
                <c:pt idx="98">
                  <c:v>104296.19049970902</c:v>
                </c:pt>
                <c:pt idx="99">
                  <c:v>157945.21392125543</c:v>
                </c:pt>
                <c:pt idx="100">
                  <c:v>161562.00201709001</c:v>
                </c:pt>
                <c:pt idx="101">
                  <c:v>222243.66895831481</c:v>
                </c:pt>
                <c:pt idx="102">
                  <c:v>281719.73986759473</c:v>
                </c:pt>
                <c:pt idx="103">
                  <c:v>320298.81288983033</c:v>
                </c:pt>
                <c:pt idx="104">
                  <c:v>767574.94074137451</c:v>
                </c:pt>
                <c:pt idx="105">
                  <c:v>767574.94074137451</c:v>
                </c:pt>
                <c:pt idx="106">
                  <c:v>174823.5583684835</c:v>
                </c:pt>
                <c:pt idx="107">
                  <c:v>326728.65839353629</c:v>
                </c:pt>
                <c:pt idx="108">
                  <c:v>208781.17993493046</c:v>
                </c:pt>
                <c:pt idx="109">
                  <c:v>344008.86818474595</c:v>
                </c:pt>
                <c:pt idx="110">
                  <c:v>153926.56048143923</c:v>
                </c:pt>
                <c:pt idx="111">
                  <c:v>70338.568933262053</c:v>
                </c:pt>
                <c:pt idx="112">
                  <c:v>140263.13878606411</c:v>
                </c:pt>
                <c:pt idx="113">
                  <c:v>175627.28905644675</c:v>
                </c:pt>
                <c:pt idx="114">
                  <c:v>207374.65123099484</c:v>
                </c:pt>
                <c:pt idx="115">
                  <c:v>182458.99990413431</c:v>
                </c:pt>
                <c:pt idx="116">
                  <c:v>220234.34223840671</c:v>
                </c:pt>
                <c:pt idx="117">
                  <c:v>333560.36924122385</c:v>
                </c:pt>
                <c:pt idx="118">
                  <c:v>393840.17083846696</c:v>
                </c:pt>
                <c:pt idx="119">
                  <c:v>474615.10497877281</c:v>
                </c:pt>
                <c:pt idx="120">
                  <c:v>491895.31476998248</c:v>
                </c:pt>
                <c:pt idx="121">
                  <c:v>553782.57774315216</c:v>
                </c:pt>
                <c:pt idx="122">
                  <c:v>672935.65223370283</c:v>
                </c:pt>
                <c:pt idx="123">
                  <c:v>450704.1170118663</c:v>
                </c:pt>
                <c:pt idx="124">
                  <c:v>463362.87534728739</c:v>
                </c:pt>
                <c:pt idx="125">
                  <c:v>458540.491219508</c:v>
                </c:pt>
                <c:pt idx="126">
                  <c:v>550969.5203352808</c:v>
                </c:pt>
                <c:pt idx="127">
                  <c:v>824639.81958676479</c:v>
                </c:pt>
                <c:pt idx="128">
                  <c:v>96057.950948085781</c:v>
                </c:pt>
                <c:pt idx="129">
                  <c:v>97464.479652021459</c:v>
                </c:pt>
                <c:pt idx="130">
                  <c:v>342200.47413682868</c:v>
                </c:pt>
                <c:pt idx="131">
                  <c:v>367919.85615165241</c:v>
                </c:pt>
                <c:pt idx="132">
                  <c:v>301813.00706667575</c:v>
                </c:pt>
                <c:pt idx="133">
                  <c:v>644001.34746702609</c:v>
                </c:pt>
                <c:pt idx="134">
                  <c:v>147496.7149777333</c:v>
                </c:pt>
                <c:pt idx="135">
                  <c:v>354859.23247224971</c:v>
                </c:pt>
                <c:pt idx="136">
                  <c:v>365709.59675975353</c:v>
                </c:pt>
                <c:pt idx="137">
                  <c:v>388816.85403869674</c:v>
                </c:pt>
                <c:pt idx="138">
                  <c:v>579903.82510195754</c:v>
                </c:pt>
                <c:pt idx="139">
                  <c:v>312864.30402617034</c:v>
                </c:pt>
                <c:pt idx="140">
                  <c:v>323915.60098566493</c:v>
                </c:pt>
                <c:pt idx="141">
                  <c:v>509175.52456119226</c:v>
                </c:pt>
                <c:pt idx="142">
                  <c:v>282523.47055555793</c:v>
                </c:pt>
                <c:pt idx="143">
                  <c:v>87216.913380490121</c:v>
                </c:pt>
                <c:pt idx="144">
                  <c:v>439652.82005237183</c:v>
                </c:pt>
                <c:pt idx="145">
                  <c:v>594973.77550126833</c:v>
                </c:pt>
                <c:pt idx="146">
                  <c:v>99473.806371929561</c:v>
                </c:pt>
                <c:pt idx="147">
                  <c:v>489082.25736211112</c:v>
                </c:pt>
                <c:pt idx="148">
                  <c:v>407302.65986185131</c:v>
                </c:pt>
                <c:pt idx="149">
                  <c:v>397858.82427828317</c:v>
                </c:pt>
                <c:pt idx="150">
                  <c:v>166585.31881686029</c:v>
                </c:pt>
                <c:pt idx="151">
                  <c:v>266448.85679629311</c:v>
                </c:pt>
                <c:pt idx="152">
                  <c:v>284532.79727546603</c:v>
                </c:pt>
                <c:pt idx="153">
                  <c:v>481848.68117044203</c:v>
                </c:pt>
                <c:pt idx="154">
                  <c:v>548156.46292740945</c:v>
                </c:pt>
                <c:pt idx="155">
                  <c:v>616473.57140428503</c:v>
                </c:pt>
                <c:pt idx="156">
                  <c:v>463161.94267529657</c:v>
                </c:pt>
                <c:pt idx="157">
                  <c:v>177033.81776038243</c:v>
                </c:pt>
                <c:pt idx="158">
                  <c:v>422774.4756051437</c:v>
                </c:pt>
                <c:pt idx="159">
                  <c:v>409111.05390976858</c:v>
                </c:pt>
                <c:pt idx="160">
                  <c:v>371536.64424748701</c:v>
                </c:pt>
                <c:pt idx="161">
                  <c:v>391629.91144656809</c:v>
                </c:pt>
                <c:pt idx="162">
                  <c:v>476222.56635469932</c:v>
                </c:pt>
                <c:pt idx="163">
                  <c:v>243140.66684535908</c:v>
                </c:pt>
                <c:pt idx="164">
                  <c:v>281719.73986759473</c:v>
                </c:pt>
                <c:pt idx="165">
                  <c:v>538109.82932786888</c:v>
                </c:pt>
                <c:pt idx="166">
                  <c:v>490689.71873803763</c:v>
                </c:pt>
                <c:pt idx="167">
                  <c:v>346420.06024863571</c:v>
                </c:pt>
                <c:pt idx="168">
                  <c:v>452713.44373177446</c:v>
                </c:pt>
                <c:pt idx="169">
                  <c:v>244547.19554929476</c:v>
                </c:pt>
                <c:pt idx="170">
                  <c:v>371335.71157549619</c:v>
                </c:pt>
                <c:pt idx="171">
                  <c:v>483054.27720238687</c:v>
                </c:pt>
                <c:pt idx="172">
                  <c:v>423578.20629310695</c:v>
                </c:pt>
                <c:pt idx="173">
                  <c:v>82394.529252710665</c:v>
                </c:pt>
                <c:pt idx="174">
                  <c:v>329943.58114538924</c:v>
                </c:pt>
                <c:pt idx="175">
                  <c:v>401877.47771809943</c:v>
                </c:pt>
                <c:pt idx="176">
                  <c:v>449297.58830793074</c:v>
                </c:pt>
                <c:pt idx="177">
                  <c:v>633954.71386748552</c:v>
                </c:pt>
                <c:pt idx="178">
                  <c:v>422975.40827713453</c:v>
                </c:pt>
                <c:pt idx="179">
                  <c:v>362494.67400790052</c:v>
                </c:pt>
                <c:pt idx="180">
                  <c:v>424783.8023250518</c:v>
                </c:pt>
                <c:pt idx="181">
                  <c:v>506965.26516929327</c:v>
                </c:pt>
                <c:pt idx="182">
                  <c:v>552576.98171120731</c:v>
                </c:pt>
                <c:pt idx="183">
                  <c:v>762752.55661359511</c:v>
                </c:pt>
                <c:pt idx="184">
                  <c:v>274084.29833194392</c:v>
                </c:pt>
                <c:pt idx="185">
                  <c:v>364102.13538382703</c:v>
                </c:pt>
                <c:pt idx="186">
                  <c:v>405695.1984859248</c:v>
                </c:pt>
                <c:pt idx="187">
                  <c:v>497923.29492970684</c:v>
                </c:pt>
                <c:pt idx="188">
                  <c:v>580104.75777394837</c:v>
                </c:pt>
                <c:pt idx="189">
                  <c:v>594772.84282927751</c:v>
                </c:pt>
                <c:pt idx="190">
                  <c:v>679164.5650654179</c:v>
                </c:pt>
                <c:pt idx="191">
                  <c:v>527862.2630563376</c:v>
                </c:pt>
                <c:pt idx="192">
                  <c:v>447690.12693200423</c:v>
                </c:pt>
                <c:pt idx="193">
                  <c:v>573072.11425426998</c:v>
                </c:pt>
                <c:pt idx="194">
                  <c:v>682982.28583324328</c:v>
                </c:pt>
                <c:pt idx="195">
                  <c:v>571062.78753436182</c:v>
                </c:pt>
                <c:pt idx="196">
                  <c:v>558203.09652695002</c:v>
                </c:pt>
                <c:pt idx="197">
                  <c:v>372340.37493545027</c:v>
                </c:pt>
                <c:pt idx="198">
                  <c:v>475418.83566673601</c:v>
                </c:pt>
                <c:pt idx="199">
                  <c:v>485465.46926627657</c:v>
                </c:pt>
                <c:pt idx="200">
                  <c:v>180851.53852820781</c:v>
                </c:pt>
                <c:pt idx="201">
                  <c:v>423578.20629310695</c:v>
                </c:pt>
                <c:pt idx="202">
                  <c:v>448895.72296394908</c:v>
                </c:pt>
                <c:pt idx="203">
                  <c:v>460549.81793941604</c:v>
                </c:pt>
                <c:pt idx="204">
                  <c:v>779429.96838883241</c:v>
                </c:pt>
                <c:pt idx="205">
                  <c:v>779429.96838883241</c:v>
                </c:pt>
                <c:pt idx="206">
                  <c:v>1261668.3811667776</c:v>
                </c:pt>
                <c:pt idx="207">
                  <c:v>163571.32873699811</c:v>
                </c:pt>
                <c:pt idx="208">
                  <c:v>413531.57269356638</c:v>
                </c:pt>
                <c:pt idx="209">
                  <c:v>418353.95682134584</c:v>
                </c:pt>
                <c:pt idx="210">
                  <c:v>687603.73728903197</c:v>
                </c:pt>
                <c:pt idx="211">
                  <c:v>749089.13491821999</c:v>
                </c:pt>
                <c:pt idx="212">
                  <c:v>953035.7969888926</c:v>
                </c:pt>
                <c:pt idx="213">
                  <c:v>348630.31964053464</c:v>
                </c:pt>
                <c:pt idx="214">
                  <c:v>216014.75612659968</c:v>
                </c:pt>
                <c:pt idx="215">
                  <c:v>245551.85890924884</c:v>
                </c:pt>
                <c:pt idx="216">
                  <c:v>473007.64360284631</c:v>
                </c:pt>
                <c:pt idx="217">
                  <c:v>473007.64360284631</c:v>
                </c:pt>
                <c:pt idx="218">
                  <c:v>694837.31348070118</c:v>
                </c:pt>
                <c:pt idx="219">
                  <c:v>533488.37787208031</c:v>
                </c:pt>
                <c:pt idx="220">
                  <c:v>365709.59675975353</c:v>
                </c:pt>
                <c:pt idx="221">
                  <c:v>466979.66344312206</c:v>
                </c:pt>
                <c:pt idx="222">
                  <c:v>315074.56341806927</c:v>
                </c:pt>
                <c:pt idx="223">
                  <c:v>178440.34646431811</c:v>
                </c:pt>
                <c:pt idx="224">
                  <c:v>497722.36225771601</c:v>
                </c:pt>
                <c:pt idx="225">
                  <c:v>506362.4671533209</c:v>
                </c:pt>
                <c:pt idx="226">
                  <c:v>236710.82134165318</c:v>
                </c:pt>
                <c:pt idx="227">
                  <c:v>255397.55983679852</c:v>
                </c:pt>
                <c:pt idx="228">
                  <c:v>353653.63644030486</c:v>
                </c:pt>
                <c:pt idx="229">
                  <c:v>202150.40175923373</c:v>
                </c:pt>
                <c:pt idx="230">
                  <c:v>514399.77403295331</c:v>
                </c:pt>
                <c:pt idx="231">
                  <c:v>602408.28436492826</c:v>
                </c:pt>
                <c:pt idx="232">
                  <c:v>666505.80672999681</c:v>
                </c:pt>
                <c:pt idx="233">
                  <c:v>618683.8307961839</c:v>
                </c:pt>
                <c:pt idx="234">
                  <c:v>676351.50765754655</c:v>
                </c:pt>
                <c:pt idx="235">
                  <c:v>270065.64489212772</c:v>
                </c:pt>
                <c:pt idx="236">
                  <c:v>304224.19913056551</c:v>
                </c:pt>
                <c:pt idx="237">
                  <c:v>372340.37493545027</c:v>
                </c:pt>
                <c:pt idx="238">
                  <c:v>739444.36666266108</c:v>
                </c:pt>
                <c:pt idx="239">
                  <c:v>141468.73481800896</c:v>
                </c:pt>
                <c:pt idx="240">
                  <c:v>389017.78671068751</c:v>
                </c:pt>
                <c:pt idx="241">
                  <c:v>423176.3409491253</c:v>
                </c:pt>
                <c:pt idx="242">
                  <c:v>473208.57627483713</c:v>
                </c:pt>
                <c:pt idx="243">
                  <c:v>479839.35445053387</c:v>
                </c:pt>
                <c:pt idx="244">
                  <c:v>586132.73793367262</c:v>
                </c:pt>
                <c:pt idx="245">
                  <c:v>586333.67060566344</c:v>
                </c:pt>
                <c:pt idx="246">
                  <c:v>1042450.8360248032</c:v>
                </c:pt>
                <c:pt idx="247">
                  <c:v>283729.06658750284</c:v>
                </c:pt>
                <c:pt idx="248">
                  <c:v>180047.80784024461</c:v>
                </c:pt>
                <c:pt idx="249">
                  <c:v>275289.89436388877</c:v>
                </c:pt>
                <c:pt idx="250">
                  <c:v>609842.7932285883</c:v>
                </c:pt>
                <c:pt idx="251">
                  <c:v>578698.22907001269</c:v>
                </c:pt>
                <c:pt idx="252">
                  <c:v>395447.63221439347</c:v>
                </c:pt>
                <c:pt idx="253">
                  <c:v>587137.40129362675</c:v>
                </c:pt>
                <c:pt idx="254">
                  <c:v>406498.92917388806</c:v>
                </c:pt>
                <c:pt idx="255">
                  <c:v>807962.40781152749</c:v>
                </c:pt>
                <c:pt idx="256">
                  <c:v>275289.89436388877</c:v>
                </c:pt>
                <c:pt idx="257">
                  <c:v>395849.49755837506</c:v>
                </c:pt>
                <c:pt idx="258">
                  <c:v>556595.63515102351</c:v>
                </c:pt>
                <c:pt idx="259">
                  <c:v>573072.11425426998</c:v>
                </c:pt>
                <c:pt idx="260">
                  <c:v>573072.11425426998</c:v>
                </c:pt>
                <c:pt idx="261">
                  <c:v>677155.23834550986</c:v>
                </c:pt>
                <c:pt idx="262">
                  <c:v>419961.41819727235</c:v>
                </c:pt>
                <c:pt idx="263">
                  <c:v>344410.73352872761</c:v>
                </c:pt>
                <c:pt idx="264">
                  <c:v>403484.93909402587</c:v>
                </c:pt>
                <c:pt idx="265">
                  <c:v>525250.13832045707</c:v>
                </c:pt>
                <c:pt idx="266">
                  <c:v>657664.76916240121</c:v>
                </c:pt>
                <c:pt idx="267">
                  <c:v>538511.69467185054</c:v>
                </c:pt>
                <c:pt idx="268">
                  <c:v>753911.51904599939</c:v>
                </c:pt>
                <c:pt idx="269">
                  <c:v>205164.39183909592</c:v>
                </c:pt>
                <c:pt idx="270">
                  <c:v>408307.32322180533</c:v>
                </c:pt>
                <c:pt idx="271">
                  <c:v>533287.44520008948</c:v>
                </c:pt>
                <c:pt idx="272">
                  <c:v>371737.57691947784</c:v>
                </c:pt>
                <c:pt idx="273">
                  <c:v>768378.67142933782</c:v>
                </c:pt>
                <c:pt idx="274">
                  <c:v>507768.99585725658</c:v>
                </c:pt>
                <c:pt idx="275">
                  <c:v>470194.58619497495</c:v>
                </c:pt>
                <c:pt idx="276">
                  <c:v>515404.43739290733</c:v>
                </c:pt>
                <c:pt idx="277">
                  <c:v>401274.67970212694</c:v>
                </c:pt>
                <c:pt idx="278">
                  <c:v>431615.51317273936</c:v>
                </c:pt>
                <c:pt idx="279">
                  <c:v>837901.37593815825</c:v>
                </c:pt>
                <c:pt idx="280">
                  <c:v>420966.08155722643</c:v>
                </c:pt>
                <c:pt idx="281">
                  <c:v>437643.49333246367</c:v>
                </c:pt>
                <c:pt idx="282">
                  <c:v>502343.8137135047</c:v>
                </c:pt>
                <c:pt idx="283">
                  <c:v>833078.99181037873</c:v>
                </c:pt>
                <c:pt idx="284">
                  <c:v>341195.8107768746</c:v>
                </c:pt>
                <c:pt idx="285">
                  <c:v>533689.31054407114</c:v>
                </c:pt>
                <c:pt idx="286">
                  <c:v>587941.13198158995</c:v>
                </c:pt>
                <c:pt idx="287">
                  <c:v>485867.33461025823</c:v>
                </c:pt>
                <c:pt idx="288">
                  <c:v>87216.913380490121</c:v>
                </c:pt>
                <c:pt idx="289">
                  <c:v>331551.04252131574</c:v>
                </c:pt>
                <c:pt idx="290">
                  <c:v>737836.90528673457</c:v>
                </c:pt>
                <c:pt idx="291">
                  <c:v>769182.40211730101</c:v>
                </c:pt>
                <c:pt idx="292">
                  <c:v>556595.63515102351</c:v>
                </c:pt>
                <c:pt idx="293">
                  <c:v>536703.3006239332</c:v>
                </c:pt>
                <c:pt idx="294">
                  <c:v>640384.55937119154</c:v>
                </c:pt>
                <c:pt idx="295">
                  <c:v>140865.93680203654</c:v>
                </c:pt>
                <c:pt idx="296">
                  <c:v>677155.23834550986</c:v>
                </c:pt>
                <c:pt idx="297">
                  <c:v>1222084.6447845879</c:v>
                </c:pt>
                <c:pt idx="298">
                  <c:v>571062.78753436182</c:v>
                </c:pt>
                <c:pt idx="299">
                  <c:v>592361.65076538781</c:v>
                </c:pt>
                <c:pt idx="300">
                  <c:v>968105.74738820351</c:v>
                </c:pt>
                <c:pt idx="301">
                  <c:v>703678.35104829678</c:v>
                </c:pt>
                <c:pt idx="302">
                  <c:v>777219.70899693342</c:v>
                </c:pt>
                <c:pt idx="303">
                  <c:v>450101.31899589393</c:v>
                </c:pt>
                <c:pt idx="304">
                  <c:v>209383.97795090295</c:v>
                </c:pt>
                <c:pt idx="305">
                  <c:v>347625.65628058056</c:v>
                </c:pt>
                <c:pt idx="306">
                  <c:v>981769.16908357863</c:v>
                </c:pt>
                <c:pt idx="307">
                  <c:v>993021.39871506405</c:v>
                </c:pt>
                <c:pt idx="308">
                  <c:v>1122020.1741331643</c:v>
                </c:pt>
                <c:pt idx="309">
                  <c:v>481848.68117044203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B5-4C8C-8100-46129352A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67200"/>
        <c:axId val="709966024"/>
      </c:scatterChart>
      <c:valAx>
        <c:axId val="709967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966024"/>
        <c:crosses val="autoZero"/>
        <c:crossBetween val="midCat"/>
      </c:valAx>
      <c:valAx>
        <c:axId val="709966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99672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6513752187226594"/>
          <c:y val="0.18766680480729384"/>
          <c:w val="0.32361673696260607"/>
          <c:h val="0.3383937007874015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'M1'!$I$25:$I$334</c:f>
              <c:numCache>
                <c:formatCode>General</c:formatCode>
                <c:ptCount val="310"/>
                <c:pt idx="0">
                  <c:v>0.16129032258064516</c:v>
                </c:pt>
                <c:pt idx="1">
                  <c:v>0.4838709677419355</c:v>
                </c:pt>
                <c:pt idx="2">
                  <c:v>0.80645161290322576</c:v>
                </c:pt>
                <c:pt idx="3">
                  <c:v>1.1290322580645162</c:v>
                </c:pt>
                <c:pt idx="4">
                  <c:v>1.4516129032258065</c:v>
                </c:pt>
                <c:pt idx="5">
                  <c:v>1.7741935483870968</c:v>
                </c:pt>
                <c:pt idx="6">
                  <c:v>2.096774193548387</c:v>
                </c:pt>
                <c:pt idx="7">
                  <c:v>2.419354838709677</c:v>
                </c:pt>
                <c:pt idx="8">
                  <c:v>2.7419354838709675</c:v>
                </c:pt>
                <c:pt idx="9">
                  <c:v>3.064516129032258</c:v>
                </c:pt>
                <c:pt idx="10">
                  <c:v>3.387096774193548</c:v>
                </c:pt>
                <c:pt idx="11">
                  <c:v>3.7096774193548385</c:v>
                </c:pt>
                <c:pt idx="12">
                  <c:v>4.032258064516129</c:v>
                </c:pt>
                <c:pt idx="13">
                  <c:v>4.354838709677419</c:v>
                </c:pt>
                <c:pt idx="14">
                  <c:v>4.6774193548387091</c:v>
                </c:pt>
                <c:pt idx="15">
                  <c:v>5</c:v>
                </c:pt>
                <c:pt idx="16">
                  <c:v>5.32258064516129</c:v>
                </c:pt>
                <c:pt idx="17">
                  <c:v>5.6451612903225801</c:v>
                </c:pt>
                <c:pt idx="18">
                  <c:v>5.967741935483871</c:v>
                </c:pt>
                <c:pt idx="19">
                  <c:v>6.290322580645161</c:v>
                </c:pt>
                <c:pt idx="20">
                  <c:v>6.6129032258064511</c:v>
                </c:pt>
                <c:pt idx="21">
                  <c:v>6.935483870967742</c:v>
                </c:pt>
                <c:pt idx="22">
                  <c:v>7.258064516129032</c:v>
                </c:pt>
                <c:pt idx="23">
                  <c:v>7.5806451612903221</c:v>
                </c:pt>
                <c:pt idx="24">
                  <c:v>7.903225806451613</c:v>
                </c:pt>
                <c:pt idx="25">
                  <c:v>8.2258064516129039</c:v>
                </c:pt>
                <c:pt idx="26">
                  <c:v>8.5483870967741939</c:v>
                </c:pt>
                <c:pt idx="27">
                  <c:v>8.870967741935484</c:v>
                </c:pt>
                <c:pt idx="28">
                  <c:v>9.193548387096774</c:v>
                </c:pt>
                <c:pt idx="29">
                  <c:v>9.5161290322580658</c:v>
                </c:pt>
                <c:pt idx="30">
                  <c:v>9.8387096774193559</c:v>
                </c:pt>
                <c:pt idx="31">
                  <c:v>10.161290322580646</c:v>
                </c:pt>
                <c:pt idx="32">
                  <c:v>10.483870967741936</c:v>
                </c:pt>
                <c:pt idx="33">
                  <c:v>10.806451612903226</c:v>
                </c:pt>
                <c:pt idx="34">
                  <c:v>11.129032258064516</c:v>
                </c:pt>
                <c:pt idx="35">
                  <c:v>11.451612903225806</c:v>
                </c:pt>
                <c:pt idx="36">
                  <c:v>11.774193548387098</c:v>
                </c:pt>
                <c:pt idx="37">
                  <c:v>12.096774193548388</c:v>
                </c:pt>
                <c:pt idx="38">
                  <c:v>12.419354838709678</c:v>
                </c:pt>
                <c:pt idx="39">
                  <c:v>12.741935483870968</c:v>
                </c:pt>
                <c:pt idx="40">
                  <c:v>13.064516129032258</c:v>
                </c:pt>
                <c:pt idx="41">
                  <c:v>13.387096774193548</c:v>
                </c:pt>
                <c:pt idx="42">
                  <c:v>13.70967741935484</c:v>
                </c:pt>
                <c:pt idx="43">
                  <c:v>14.03225806451613</c:v>
                </c:pt>
                <c:pt idx="44">
                  <c:v>14.35483870967742</c:v>
                </c:pt>
                <c:pt idx="45">
                  <c:v>14.67741935483871</c:v>
                </c:pt>
                <c:pt idx="46">
                  <c:v>15</c:v>
                </c:pt>
                <c:pt idx="47">
                  <c:v>15.32258064516129</c:v>
                </c:pt>
                <c:pt idx="48">
                  <c:v>15.645161290322582</c:v>
                </c:pt>
                <c:pt idx="49">
                  <c:v>15.967741935483872</c:v>
                </c:pt>
                <c:pt idx="50">
                  <c:v>16.29032258064516</c:v>
                </c:pt>
                <c:pt idx="51">
                  <c:v>16.612903225806448</c:v>
                </c:pt>
                <c:pt idx="52">
                  <c:v>16.93548387096774</c:v>
                </c:pt>
                <c:pt idx="53">
                  <c:v>17.258064516129032</c:v>
                </c:pt>
                <c:pt idx="54">
                  <c:v>17.58064516129032</c:v>
                </c:pt>
                <c:pt idx="55">
                  <c:v>17.903225806451612</c:v>
                </c:pt>
                <c:pt idx="56">
                  <c:v>18.2258064516129</c:v>
                </c:pt>
                <c:pt idx="57">
                  <c:v>18.548387096774192</c:v>
                </c:pt>
                <c:pt idx="58">
                  <c:v>18.870967741935484</c:v>
                </c:pt>
                <c:pt idx="59">
                  <c:v>19.193548387096772</c:v>
                </c:pt>
                <c:pt idx="60">
                  <c:v>19.516129032258064</c:v>
                </c:pt>
                <c:pt idx="61">
                  <c:v>19.838709677419352</c:v>
                </c:pt>
                <c:pt idx="62">
                  <c:v>20.161290322580644</c:v>
                </c:pt>
                <c:pt idx="63">
                  <c:v>20.483870967741932</c:v>
                </c:pt>
                <c:pt idx="64">
                  <c:v>20.806451612903224</c:v>
                </c:pt>
                <c:pt idx="65">
                  <c:v>21.129032258064516</c:v>
                </c:pt>
                <c:pt idx="66">
                  <c:v>21.451612903225804</c:v>
                </c:pt>
                <c:pt idx="67">
                  <c:v>21.774193548387096</c:v>
                </c:pt>
                <c:pt idx="68">
                  <c:v>22.096774193548384</c:v>
                </c:pt>
                <c:pt idx="69">
                  <c:v>22.419354838709676</c:v>
                </c:pt>
                <c:pt idx="70">
                  <c:v>22.741935483870964</c:v>
                </c:pt>
                <c:pt idx="71">
                  <c:v>23.064516129032256</c:v>
                </c:pt>
                <c:pt idx="72">
                  <c:v>23.387096774193548</c:v>
                </c:pt>
                <c:pt idx="73">
                  <c:v>23.709677419354836</c:v>
                </c:pt>
                <c:pt idx="74">
                  <c:v>24.032258064516128</c:v>
                </c:pt>
                <c:pt idx="75">
                  <c:v>24.354838709677416</c:v>
                </c:pt>
                <c:pt idx="76">
                  <c:v>24.677419354838708</c:v>
                </c:pt>
                <c:pt idx="77">
                  <c:v>25</c:v>
                </c:pt>
                <c:pt idx="78">
                  <c:v>25.322580645161288</c:v>
                </c:pt>
                <c:pt idx="79">
                  <c:v>25.64516129032258</c:v>
                </c:pt>
                <c:pt idx="80">
                  <c:v>25.967741935483868</c:v>
                </c:pt>
                <c:pt idx="81">
                  <c:v>26.29032258064516</c:v>
                </c:pt>
                <c:pt idx="82">
                  <c:v>26.612903225806448</c:v>
                </c:pt>
                <c:pt idx="83">
                  <c:v>26.93548387096774</c:v>
                </c:pt>
                <c:pt idx="84">
                  <c:v>27.258064516129032</c:v>
                </c:pt>
                <c:pt idx="85">
                  <c:v>27.58064516129032</c:v>
                </c:pt>
                <c:pt idx="86">
                  <c:v>27.903225806451612</c:v>
                </c:pt>
                <c:pt idx="87">
                  <c:v>28.2258064516129</c:v>
                </c:pt>
                <c:pt idx="88">
                  <c:v>28.548387096774192</c:v>
                </c:pt>
                <c:pt idx="89">
                  <c:v>28.87096774193548</c:v>
                </c:pt>
                <c:pt idx="90">
                  <c:v>29.193548387096772</c:v>
                </c:pt>
                <c:pt idx="91">
                  <c:v>29.516129032258064</c:v>
                </c:pt>
                <c:pt idx="92">
                  <c:v>29.838709677419352</c:v>
                </c:pt>
                <c:pt idx="93">
                  <c:v>30.161290322580644</c:v>
                </c:pt>
                <c:pt idx="94">
                  <c:v>30.483870967741932</c:v>
                </c:pt>
                <c:pt idx="95">
                  <c:v>30.806451612903224</c:v>
                </c:pt>
                <c:pt idx="96">
                  <c:v>31.129032258064516</c:v>
                </c:pt>
                <c:pt idx="97">
                  <c:v>31.451612903225804</c:v>
                </c:pt>
                <c:pt idx="98">
                  <c:v>31.774193548387096</c:v>
                </c:pt>
                <c:pt idx="99">
                  <c:v>32.096774193548384</c:v>
                </c:pt>
                <c:pt idx="100">
                  <c:v>32.41935483870968</c:v>
                </c:pt>
                <c:pt idx="101">
                  <c:v>32.741935483870968</c:v>
                </c:pt>
                <c:pt idx="102">
                  <c:v>33.064516129032256</c:v>
                </c:pt>
                <c:pt idx="103">
                  <c:v>33.387096774193552</c:v>
                </c:pt>
                <c:pt idx="104">
                  <c:v>33.70967741935484</c:v>
                </c:pt>
                <c:pt idx="105">
                  <c:v>34.032258064516128</c:v>
                </c:pt>
                <c:pt idx="106">
                  <c:v>34.354838709677423</c:v>
                </c:pt>
                <c:pt idx="107">
                  <c:v>34.677419354838712</c:v>
                </c:pt>
                <c:pt idx="108">
                  <c:v>35</c:v>
                </c:pt>
                <c:pt idx="109">
                  <c:v>35.322580645161295</c:v>
                </c:pt>
                <c:pt idx="110">
                  <c:v>35.645161290322584</c:v>
                </c:pt>
                <c:pt idx="111">
                  <c:v>35.967741935483872</c:v>
                </c:pt>
                <c:pt idx="112">
                  <c:v>36.29032258064516</c:v>
                </c:pt>
                <c:pt idx="113">
                  <c:v>36.612903225806456</c:v>
                </c:pt>
                <c:pt idx="114">
                  <c:v>36.935483870967744</c:v>
                </c:pt>
                <c:pt idx="115">
                  <c:v>37.258064516129032</c:v>
                </c:pt>
                <c:pt idx="116">
                  <c:v>37.580645161290327</c:v>
                </c:pt>
                <c:pt idx="117">
                  <c:v>37.903225806451616</c:v>
                </c:pt>
                <c:pt idx="118">
                  <c:v>38.225806451612904</c:v>
                </c:pt>
                <c:pt idx="119">
                  <c:v>38.548387096774192</c:v>
                </c:pt>
                <c:pt idx="120">
                  <c:v>38.870967741935488</c:v>
                </c:pt>
                <c:pt idx="121">
                  <c:v>39.193548387096776</c:v>
                </c:pt>
                <c:pt idx="122">
                  <c:v>39.516129032258064</c:v>
                </c:pt>
                <c:pt idx="123">
                  <c:v>39.838709677419359</c:v>
                </c:pt>
                <c:pt idx="124">
                  <c:v>40.161290322580648</c:v>
                </c:pt>
                <c:pt idx="125">
                  <c:v>40.483870967741936</c:v>
                </c:pt>
                <c:pt idx="126">
                  <c:v>40.806451612903224</c:v>
                </c:pt>
                <c:pt idx="127">
                  <c:v>41.12903225806452</c:v>
                </c:pt>
                <c:pt idx="128">
                  <c:v>41.451612903225808</c:v>
                </c:pt>
                <c:pt idx="129">
                  <c:v>41.774193548387096</c:v>
                </c:pt>
                <c:pt idx="130">
                  <c:v>42.096774193548391</c:v>
                </c:pt>
                <c:pt idx="131">
                  <c:v>42.41935483870968</c:v>
                </c:pt>
                <c:pt idx="132">
                  <c:v>42.741935483870968</c:v>
                </c:pt>
                <c:pt idx="133">
                  <c:v>43.064516129032256</c:v>
                </c:pt>
                <c:pt idx="134">
                  <c:v>43.387096774193552</c:v>
                </c:pt>
                <c:pt idx="135">
                  <c:v>43.70967741935484</c:v>
                </c:pt>
                <c:pt idx="136">
                  <c:v>44.032258064516128</c:v>
                </c:pt>
                <c:pt idx="137">
                  <c:v>44.354838709677423</c:v>
                </c:pt>
                <c:pt idx="138">
                  <c:v>44.677419354838712</c:v>
                </c:pt>
                <c:pt idx="139">
                  <c:v>45</c:v>
                </c:pt>
                <c:pt idx="140">
                  <c:v>45.322580645161288</c:v>
                </c:pt>
                <c:pt idx="141">
                  <c:v>45.645161290322584</c:v>
                </c:pt>
                <c:pt idx="142">
                  <c:v>45.967741935483872</c:v>
                </c:pt>
                <c:pt idx="143">
                  <c:v>46.29032258064516</c:v>
                </c:pt>
                <c:pt idx="144">
                  <c:v>46.612903225806456</c:v>
                </c:pt>
                <c:pt idx="145">
                  <c:v>46.935483870967744</c:v>
                </c:pt>
                <c:pt idx="146">
                  <c:v>47.258064516129032</c:v>
                </c:pt>
                <c:pt idx="147">
                  <c:v>47.58064516129032</c:v>
                </c:pt>
                <c:pt idx="148">
                  <c:v>47.903225806451616</c:v>
                </c:pt>
                <c:pt idx="149">
                  <c:v>48.225806451612904</c:v>
                </c:pt>
                <c:pt idx="150">
                  <c:v>48.548387096774192</c:v>
                </c:pt>
                <c:pt idx="151">
                  <c:v>48.870967741935488</c:v>
                </c:pt>
                <c:pt idx="152">
                  <c:v>49.193548387096776</c:v>
                </c:pt>
                <c:pt idx="153">
                  <c:v>49.516129032258064</c:v>
                </c:pt>
                <c:pt idx="154">
                  <c:v>49.838709677419359</c:v>
                </c:pt>
                <c:pt idx="155">
                  <c:v>50.161290322580648</c:v>
                </c:pt>
                <c:pt idx="156">
                  <c:v>50.483870967741936</c:v>
                </c:pt>
                <c:pt idx="157">
                  <c:v>50.806451612903224</c:v>
                </c:pt>
                <c:pt idx="158">
                  <c:v>51.12903225806452</c:v>
                </c:pt>
                <c:pt idx="159">
                  <c:v>51.451612903225808</c:v>
                </c:pt>
                <c:pt idx="160">
                  <c:v>51.774193548387096</c:v>
                </c:pt>
                <c:pt idx="161">
                  <c:v>52.096774193548391</c:v>
                </c:pt>
                <c:pt idx="162">
                  <c:v>52.41935483870968</c:v>
                </c:pt>
                <c:pt idx="163">
                  <c:v>52.741935483870968</c:v>
                </c:pt>
                <c:pt idx="164">
                  <c:v>53.064516129032256</c:v>
                </c:pt>
                <c:pt idx="165">
                  <c:v>53.387096774193552</c:v>
                </c:pt>
                <c:pt idx="166">
                  <c:v>53.70967741935484</c:v>
                </c:pt>
                <c:pt idx="167">
                  <c:v>54.032258064516128</c:v>
                </c:pt>
                <c:pt idx="168">
                  <c:v>54.354838709677423</c:v>
                </c:pt>
                <c:pt idx="169">
                  <c:v>54.677419354838712</c:v>
                </c:pt>
                <c:pt idx="170">
                  <c:v>55</c:v>
                </c:pt>
                <c:pt idx="171">
                  <c:v>55.322580645161288</c:v>
                </c:pt>
                <c:pt idx="172">
                  <c:v>55.645161290322584</c:v>
                </c:pt>
                <c:pt idx="173">
                  <c:v>55.967741935483872</c:v>
                </c:pt>
                <c:pt idx="174">
                  <c:v>56.29032258064516</c:v>
                </c:pt>
                <c:pt idx="175">
                  <c:v>56.612903225806456</c:v>
                </c:pt>
                <c:pt idx="176">
                  <c:v>56.935483870967744</c:v>
                </c:pt>
                <c:pt idx="177">
                  <c:v>57.258064516129032</c:v>
                </c:pt>
                <c:pt idx="178">
                  <c:v>57.58064516129032</c:v>
                </c:pt>
                <c:pt idx="179">
                  <c:v>57.903225806451616</c:v>
                </c:pt>
                <c:pt idx="180">
                  <c:v>58.225806451612904</c:v>
                </c:pt>
                <c:pt idx="181">
                  <c:v>58.548387096774192</c:v>
                </c:pt>
                <c:pt idx="182">
                  <c:v>58.870967741935488</c:v>
                </c:pt>
                <c:pt idx="183">
                  <c:v>59.193548387096776</c:v>
                </c:pt>
                <c:pt idx="184">
                  <c:v>59.516129032258064</c:v>
                </c:pt>
                <c:pt idx="185">
                  <c:v>59.838709677419352</c:v>
                </c:pt>
                <c:pt idx="186">
                  <c:v>60.161290322580648</c:v>
                </c:pt>
                <c:pt idx="187">
                  <c:v>60.483870967741936</c:v>
                </c:pt>
                <c:pt idx="188">
                  <c:v>60.806451612903224</c:v>
                </c:pt>
                <c:pt idx="189">
                  <c:v>61.12903225806452</c:v>
                </c:pt>
                <c:pt idx="190">
                  <c:v>61.451612903225808</c:v>
                </c:pt>
                <c:pt idx="191">
                  <c:v>61.774193548387096</c:v>
                </c:pt>
                <c:pt idx="192">
                  <c:v>62.096774193548391</c:v>
                </c:pt>
                <c:pt idx="193">
                  <c:v>62.41935483870968</c:v>
                </c:pt>
                <c:pt idx="194">
                  <c:v>62.741935483870968</c:v>
                </c:pt>
                <c:pt idx="195">
                  <c:v>63.064516129032256</c:v>
                </c:pt>
                <c:pt idx="196">
                  <c:v>63.387096774193552</c:v>
                </c:pt>
                <c:pt idx="197">
                  <c:v>63.70967741935484</c:v>
                </c:pt>
                <c:pt idx="198">
                  <c:v>64.032258064516128</c:v>
                </c:pt>
                <c:pt idx="199">
                  <c:v>64.354838709677409</c:v>
                </c:pt>
                <c:pt idx="200">
                  <c:v>64.677419354838705</c:v>
                </c:pt>
                <c:pt idx="201">
                  <c:v>65</c:v>
                </c:pt>
                <c:pt idx="202">
                  <c:v>65.322580645161281</c:v>
                </c:pt>
                <c:pt idx="203">
                  <c:v>65.645161290322577</c:v>
                </c:pt>
                <c:pt idx="204">
                  <c:v>65.967741935483858</c:v>
                </c:pt>
                <c:pt idx="205">
                  <c:v>66.290322580645153</c:v>
                </c:pt>
                <c:pt idx="206">
                  <c:v>66.612903225806448</c:v>
                </c:pt>
                <c:pt idx="207">
                  <c:v>66.93548387096773</c:v>
                </c:pt>
                <c:pt idx="208">
                  <c:v>67.258064516129025</c:v>
                </c:pt>
                <c:pt idx="209">
                  <c:v>67.58064516129032</c:v>
                </c:pt>
                <c:pt idx="210">
                  <c:v>67.903225806451601</c:v>
                </c:pt>
                <c:pt idx="211">
                  <c:v>68.225806451612897</c:v>
                </c:pt>
                <c:pt idx="212">
                  <c:v>68.548387096774192</c:v>
                </c:pt>
                <c:pt idx="213">
                  <c:v>68.870967741935473</c:v>
                </c:pt>
                <c:pt idx="214">
                  <c:v>69.193548387096769</c:v>
                </c:pt>
                <c:pt idx="215">
                  <c:v>69.516129032258064</c:v>
                </c:pt>
                <c:pt idx="216">
                  <c:v>69.838709677419345</c:v>
                </c:pt>
                <c:pt idx="217">
                  <c:v>70.161290322580641</c:v>
                </c:pt>
                <c:pt idx="218">
                  <c:v>70.483870967741936</c:v>
                </c:pt>
                <c:pt idx="219">
                  <c:v>70.806451612903217</c:v>
                </c:pt>
                <c:pt idx="220">
                  <c:v>71.129032258064512</c:v>
                </c:pt>
                <c:pt idx="221">
                  <c:v>71.451612903225794</c:v>
                </c:pt>
                <c:pt idx="222">
                  <c:v>71.774193548387089</c:v>
                </c:pt>
                <c:pt idx="223">
                  <c:v>72.096774193548384</c:v>
                </c:pt>
                <c:pt idx="224">
                  <c:v>72.419354838709666</c:v>
                </c:pt>
                <c:pt idx="225">
                  <c:v>72.741935483870961</c:v>
                </c:pt>
                <c:pt idx="226">
                  <c:v>73.064516129032256</c:v>
                </c:pt>
                <c:pt idx="227">
                  <c:v>73.387096774193537</c:v>
                </c:pt>
                <c:pt idx="228">
                  <c:v>73.709677419354833</c:v>
                </c:pt>
                <c:pt idx="229">
                  <c:v>74.032258064516128</c:v>
                </c:pt>
                <c:pt idx="230">
                  <c:v>74.354838709677409</c:v>
                </c:pt>
                <c:pt idx="231">
                  <c:v>74.677419354838705</c:v>
                </c:pt>
                <c:pt idx="232">
                  <c:v>75</c:v>
                </c:pt>
                <c:pt idx="233">
                  <c:v>75.322580645161281</c:v>
                </c:pt>
                <c:pt idx="234">
                  <c:v>75.645161290322577</c:v>
                </c:pt>
                <c:pt idx="235">
                  <c:v>75.967741935483858</c:v>
                </c:pt>
                <c:pt idx="236">
                  <c:v>76.290322580645153</c:v>
                </c:pt>
                <c:pt idx="237">
                  <c:v>76.612903225806448</c:v>
                </c:pt>
                <c:pt idx="238">
                  <c:v>76.93548387096773</c:v>
                </c:pt>
                <c:pt idx="239">
                  <c:v>77.258064516129025</c:v>
                </c:pt>
                <c:pt idx="240">
                  <c:v>77.58064516129032</c:v>
                </c:pt>
                <c:pt idx="241">
                  <c:v>77.903225806451601</c:v>
                </c:pt>
                <c:pt idx="242">
                  <c:v>78.225806451612897</c:v>
                </c:pt>
                <c:pt idx="243">
                  <c:v>78.548387096774192</c:v>
                </c:pt>
                <c:pt idx="244">
                  <c:v>78.870967741935473</c:v>
                </c:pt>
                <c:pt idx="245">
                  <c:v>79.193548387096769</c:v>
                </c:pt>
                <c:pt idx="246">
                  <c:v>79.516129032258064</c:v>
                </c:pt>
                <c:pt idx="247">
                  <c:v>79.838709677419345</c:v>
                </c:pt>
                <c:pt idx="248">
                  <c:v>80.161290322580641</c:v>
                </c:pt>
                <c:pt idx="249">
                  <c:v>80.483870967741922</c:v>
                </c:pt>
                <c:pt idx="250">
                  <c:v>80.806451612903217</c:v>
                </c:pt>
                <c:pt idx="251">
                  <c:v>81.129032258064512</c:v>
                </c:pt>
                <c:pt idx="252">
                  <c:v>81.451612903225794</c:v>
                </c:pt>
                <c:pt idx="253">
                  <c:v>81.774193548387089</c:v>
                </c:pt>
                <c:pt idx="254">
                  <c:v>82.096774193548384</c:v>
                </c:pt>
                <c:pt idx="255">
                  <c:v>82.419354838709666</c:v>
                </c:pt>
                <c:pt idx="256">
                  <c:v>82.741935483870961</c:v>
                </c:pt>
                <c:pt idx="257">
                  <c:v>83.064516129032256</c:v>
                </c:pt>
                <c:pt idx="258">
                  <c:v>83.387096774193537</c:v>
                </c:pt>
                <c:pt idx="259">
                  <c:v>83.709677419354833</c:v>
                </c:pt>
                <c:pt idx="260">
                  <c:v>84.032258064516128</c:v>
                </c:pt>
                <c:pt idx="261">
                  <c:v>84.354838709677409</c:v>
                </c:pt>
                <c:pt idx="262">
                  <c:v>84.677419354838705</c:v>
                </c:pt>
                <c:pt idx="263">
                  <c:v>85</c:v>
                </c:pt>
                <c:pt idx="264">
                  <c:v>85.322580645161281</c:v>
                </c:pt>
                <c:pt idx="265">
                  <c:v>85.645161290322577</c:v>
                </c:pt>
                <c:pt idx="266">
                  <c:v>85.967741935483858</c:v>
                </c:pt>
                <c:pt idx="267">
                  <c:v>86.290322580645153</c:v>
                </c:pt>
                <c:pt idx="268">
                  <c:v>86.612903225806448</c:v>
                </c:pt>
                <c:pt idx="269">
                  <c:v>86.93548387096773</c:v>
                </c:pt>
                <c:pt idx="270">
                  <c:v>87.258064516129025</c:v>
                </c:pt>
                <c:pt idx="271">
                  <c:v>87.58064516129032</c:v>
                </c:pt>
                <c:pt idx="272">
                  <c:v>87.903225806451601</c:v>
                </c:pt>
                <c:pt idx="273">
                  <c:v>88.225806451612897</c:v>
                </c:pt>
                <c:pt idx="274">
                  <c:v>88.548387096774192</c:v>
                </c:pt>
                <c:pt idx="275">
                  <c:v>88.870967741935473</c:v>
                </c:pt>
                <c:pt idx="276">
                  <c:v>89.193548387096769</c:v>
                </c:pt>
                <c:pt idx="277">
                  <c:v>89.516129032258064</c:v>
                </c:pt>
                <c:pt idx="278">
                  <c:v>89.838709677419345</c:v>
                </c:pt>
                <c:pt idx="279">
                  <c:v>90.161290322580641</c:v>
                </c:pt>
                <c:pt idx="280">
                  <c:v>90.483870967741922</c:v>
                </c:pt>
                <c:pt idx="281">
                  <c:v>90.806451612903217</c:v>
                </c:pt>
                <c:pt idx="282">
                  <c:v>91.129032258064512</c:v>
                </c:pt>
                <c:pt idx="283">
                  <c:v>91.451612903225794</c:v>
                </c:pt>
                <c:pt idx="284">
                  <c:v>91.774193548387089</c:v>
                </c:pt>
                <c:pt idx="285">
                  <c:v>92.096774193548384</c:v>
                </c:pt>
                <c:pt idx="286">
                  <c:v>92.419354838709666</c:v>
                </c:pt>
                <c:pt idx="287">
                  <c:v>92.741935483870961</c:v>
                </c:pt>
                <c:pt idx="288">
                  <c:v>93.064516129032256</c:v>
                </c:pt>
                <c:pt idx="289">
                  <c:v>93.387096774193537</c:v>
                </c:pt>
                <c:pt idx="290">
                  <c:v>93.709677419354833</c:v>
                </c:pt>
                <c:pt idx="291">
                  <c:v>94.032258064516128</c:v>
                </c:pt>
                <c:pt idx="292">
                  <c:v>94.354838709677409</c:v>
                </c:pt>
                <c:pt idx="293">
                  <c:v>94.677419354838705</c:v>
                </c:pt>
                <c:pt idx="294">
                  <c:v>94.999999999999986</c:v>
                </c:pt>
                <c:pt idx="295">
                  <c:v>95.322580645161281</c:v>
                </c:pt>
                <c:pt idx="296">
                  <c:v>95.645161290322577</c:v>
                </c:pt>
                <c:pt idx="297">
                  <c:v>95.967741935483858</c:v>
                </c:pt>
                <c:pt idx="298">
                  <c:v>96.290322580645153</c:v>
                </c:pt>
                <c:pt idx="299">
                  <c:v>96.612903225806448</c:v>
                </c:pt>
                <c:pt idx="300">
                  <c:v>96.93548387096773</c:v>
                </c:pt>
                <c:pt idx="301">
                  <c:v>97.258064516129025</c:v>
                </c:pt>
                <c:pt idx="302">
                  <c:v>97.58064516129032</c:v>
                </c:pt>
                <c:pt idx="303">
                  <c:v>97.903225806451601</c:v>
                </c:pt>
                <c:pt idx="304">
                  <c:v>98.225806451612897</c:v>
                </c:pt>
                <c:pt idx="305">
                  <c:v>98.548387096774192</c:v>
                </c:pt>
                <c:pt idx="306">
                  <c:v>98.870967741935473</c:v>
                </c:pt>
                <c:pt idx="307">
                  <c:v>99.193548387096769</c:v>
                </c:pt>
                <c:pt idx="308">
                  <c:v>99.516129032258064</c:v>
                </c:pt>
                <c:pt idx="309">
                  <c:v>99.838709677419345</c:v>
                </c:pt>
              </c:numCache>
            </c:numRef>
          </c:xVal>
          <c:yVal>
            <c:numRef>
              <c:f>'M1'!$J$25:$J$334</c:f>
              <c:numCache>
                <c:formatCode>General</c:formatCode>
                <c:ptCount val="310"/>
                <c:pt idx="0">
                  <c:v>38900</c:v>
                </c:pt>
                <c:pt idx="1">
                  <c:v>42000</c:v>
                </c:pt>
                <c:pt idx="2">
                  <c:v>46900</c:v>
                </c:pt>
                <c:pt idx="3">
                  <c:v>49900</c:v>
                </c:pt>
                <c:pt idx="4">
                  <c:v>49900</c:v>
                </c:pt>
                <c:pt idx="5">
                  <c:v>55900</c:v>
                </c:pt>
                <c:pt idx="6">
                  <c:v>56500</c:v>
                </c:pt>
                <c:pt idx="7">
                  <c:v>77900</c:v>
                </c:pt>
                <c:pt idx="8">
                  <c:v>79900</c:v>
                </c:pt>
                <c:pt idx="9">
                  <c:v>82000</c:v>
                </c:pt>
                <c:pt idx="10">
                  <c:v>82500</c:v>
                </c:pt>
                <c:pt idx="11">
                  <c:v>84000</c:v>
                </c:pt>
                <c:pt idx="12">
                  <c:v>84900</c:v>
                </c:pt>
                <c:pt idx="13">
                  <c:v>85500</c:v>
                </c:pt>
                <c:pt idx="14">
                  <c:v>89000</c:v>
                </c:pt>
                <c:pt idx="15">
                  <c:v>92500</c:v>
                </c:pt>
                <c:pt idx="16">
                  <c:v>93000</c:v>
                </c:pt>
                <c:pt idx="17">
                  <c:v>94900</c:v>
                </c:pt>
                <c:pt idx="18">
                  <c:v>95000</c:v>
                </c:pt>
                <c:pt idx="19">
                  <c:v>95500</c:v>
                </c:pt>
                <c:pt idx="20">
                  <c:v>97000</c:v>
                </c:pt>
                <c:pt idx="21">
                  <c:v>97500</c:v>
                </c:pt>
                <c:pt idx="22">
                  <c:v>99000</c:v>
                </c:pt>
                <c:pt idx="23">
                  <c:v>99900</c:v>
                </c:pt>
                <c:pt idx="24">
                  <c:v>104900</c:v>
                </c:pt>
                <c:pt idx="25">
                  <c:v>105000</c:v>
                </c:pt>
                <c:pt idx="26">
                  <c:v>109000</c:v>
                </c:pt>
                <c:pt idx="27">
                  <c:v>109500</c:v>
                </c:pt>
                <c:pt idx="28">
                  <c:v>109900</c:v>
                </c:pt>
                <c:pt idx="29">
                  <c:v>112500</c:v>
                </c:pt>
                <c:pt idx="30">
                  <c:v>113000</c:v>
                </c:pt>
                <c:pt idx="31">
                  <c:v>114900</c:v>
                </c:pt>
                <c:pt idx="32">
                  <c:v>114900</c:v>
                </c:pt>
                <c:pt idx="33">
                  <c:v>116900</c:v>
                </c:pt>
                <c:pt idx="34">
                  <c:v>120000</c:v>
                </c:pt>
                <c:pt idx="35">
                  <c:v>124900</c:v>
                </c:pt>
                <c:pt idx="36">
                  <c:v>124900</c:v>
                </c:pt>
                <c:pt idx="37">
                  <c:v>124900</c:v>
                </c:pt>
                <c:pt idx="38">
                  <c:v>124900</c:v>
                </c:pt>
                <c:pt idx="39">
                  <c:v>124900</c:v>
                </c:pt>
                <c:pt idx="40">
                  <c:v>124900</c:v>
                </c:pt>
                <c:pt idx="41">
                  <c:v>125000</c:v>
                </c:pt>
                <c:pt idx="42">
                  <c:v>125000</c:v>
                </c:pt>
                <c:pt idx="43">
                  <c:v>126500</c:v>
                </c:pt>
                <c:pt idx="44">
                  <c:v>127900</c:v>
                </c:pt>
                <c:pt idx="45">
                  <c:v>129900</c:v>
                </c:pt>
                <c:pt idx="46">
                  <c:v>129900</c:v>
                </c:pt>
                <c:pt idx="47">
                  <c:v>129900</c:v>
                </c:pt>
                <c:pt idx="48">
                  <c:v>129900</c:v>
                </c:pt>
                <c:pt idx="49">
                  <c:v>129900</c:v>
                </c:pt>
                <c:pt idx="50">
                  <c:v>130000</c:v>
                </c:pt>
                <c:pt idx="51">
                  <c:v>130000</c:v>
                </c:pt>
                <c:pt idx="52">
                  <c:v>131000</c:v>
                </c:pt>
                <c:pt idx="53">
                  <c:v>132900</c:v>
                </c:pt>
                <c:pt idx="54">
                  <c:v>134900</c:v>
                </c:pt>
                <c:pt idx="55">
                  <c:v>134900</c:v>
                </c:pt>
                <c:pt idx="56">
                  <c:v>135000</c:v>
                </c:pt>
                <c:pt idx="57">
                  <c:v>135000</c:v>
                </c:pt>
                <c:pt idx="58">
                  <c:v>136900</c:v>
                </c:pt>
                <c:pt idx="59">
                  <c:v>139000</c:v>
                </c:pt>
                <c:pt idx="60">
                  <c:v>139700</c:v>
                </c:pt>
                <c:pt idx="61">
                  <c:v>139900</c:v>
                </c:pt>
                <c:pt idx="62">
                  <c:v>139900</c:v>
                </c:pt>
                <c:pt idx="63">
                  <c:v>139900</c:v>
                </c:pt>
                <c:pt idx="64">
                  <c:v>139900</c:v>
                </c:pt>
                <c:pt idx="65">
                  <c:v>139999</c:v>
                </c:pt>
                <c:pt idx="66">
                  <c:v>142000</c:v>
                </c:pt>
                <c:pt idx="67">
                  <c:v>142500</c:v>
                </c:pt>
                <c:pt idx="68">
                  <c:v>143900</c:v>
                </c:pt>
                <c:pt idx="69">
                  <c:v>144900</c:v>
                </c:pt>
                <c:pt idx="70">
                  <c:v>144900</c:v>
                </c:pt>
                <c:pt idx="71">
                  <c:v>147900</c:v>
                </c:pt>
                <c:pt idx="72">
                  <c:v>149475</c:v>
                </c:pt>
                <c:pt idx="73">
                  <c:v>149900</c:v>
                </c:pt>
                <c:pt idx="74">
                  <c:v>149900</c:v>
                </c:pt>
                <c:pt idx="75">
                  <c:v>150000</c:v>
                </c:pt>
                <c:pt idx="76">
                  <c:v>150000</c:v>
                </c:pt>
                <c:pt idx="77">
                  <c:v>154900</c:v>
                </c:pt>
                <c:pt idx="78">
                  <c:v>154900</c:v>
                </c:pt>
                <c:pt idx="79">
                  <c:v>155000</c:v>
                </c:pt>
                <c:pt idx="80">
                  <c:v>155000</c:v>
                </c:pt>
                <c:pt idx="81">
                  <c:v>159900</c:v>
                </c:pt>
                <c:pt idx="82">
                  <c:v>159900</c:v>
                </c:pt>
                <c:pt idx="83">
                  <c:v>159900</c:v>
                </c:pt>
                <c:pt idx="84">
                  <c:v>159900</c:v>
                </c:pt>
                <c:pt idx="85">
                  <c:v>164900</c:v>
                </c:pt>
                <c:pt idx="86">
                  <c:v>175000</c:v>
                </c:pt>
                <c:pt idx="87">
                  <c:v>179900</c:v>
                </c:pt>
                <c:pt idx="88">
                  <c:v>179900</c:v>
                </c:pt>
                <c:pt idx="89">
                  <c:v>182000</c:v>
                </c:pt>
                <c:pt idx="90">
                  <c:v>189900</c:v>
                </c:pt>
                <c:pt idx="91">
                  <c:v>189900</c:v>
                </c:pt>
                <c:pt idx="92">
                  <c:v>198900</c:v>
                </c:pt>
                <c:pt idx="93">
                  <c:v>199900</c:v>
                </c:pt>
                <c:pt idx="94">
                  <c:v>200000</c:v>
                </c:pt>
                <c:pt idx="95">
                  <c:v>200000</c:v>
                </c:pt>
                <c:pt idx="96">
                  <c:v>204900</c:v>
                </c:pt>
                <c:pt idx="97">
                  <c:v>204900</c:v>
                </c:pt>
                <c:pt idx="98">
                  <c:v>205000</c:v>
                </c:pt>
                <c:pt idx="99">
                  <c:v>205000</c:v>
                </c:pt>
                <c:pt idx="100">
                  <c:v>207000</c:v>
                </c:pt>
                <c:pt idx="101">
                  <c:v>214500</c:v>
                </c:pt>
                <c:pt idx="102">
                  <c:v>214900</c:v>
                </c:pt>
                <c:pt idx="103">
                  <c:v>215000</c:v>
                </c:pt>
                <c:pt idx="104">
                  <c:v>215000</c:v>
                </c:pt>
                <c:pt idx="105">
                  <c:v>219900</c:v>
                </c:pt>
                <c:pt idx="106">
                  <c:v>225000</c:v>
                </c:pt>
                <c:pt idx="107">
                  <c:v>229900</c:v>
                </c:pt>
                <c:pt idx="108">
                  <c:v>229900</c:v>
                </c:pt>
                <c:pt idx="109">
                  <c:v>229900</c:v>
                </c:pt>
                <c:pt idx="110">
                  <c:v>229989</c:v>
                </c:pt>
                <c:pt idx="111">
                  <c:v>234900</c:v>
                </c:pt>
                <c:pt idx="112">
                  <c:v>234900</c:v>
                </c:pt>
                <c:pt idx="113">
                  <c:v>239000</c:v>
                </c:pt>
                <c:pt idx="114">
                  <c:v>239900</c:v>
                </c:pt>
                <c:pt idx="115">
                  <c:v>240000</c:v>
                </c:pt>
                <c:pt idx="116">
                  <c:v>244900</c:v>
                </c:pt>
                <c:pt idx="117">
                  <c:v>249900</c:v>
                </c:pt>
                <c:pt idx="118">
                  <c:v>249900</c:v>
                </c:pt>
                <c:pt idx="119">
                  <c:v>250000</c:v>
                </c:pt>
                <c:pt idx="120">
                  <c:v>254900</c:v>
                </c:pt>
                <c:pt idx="121">
                  <c:v>258000</c:v>
                </c:pt>
                <c:pt idx="122">
                  <c:v>259900</c:v>
                </c:pt>
                <c:pt idx="123">
                  <c:v>259900</c:v>
                </c:pt>
                <c:pt idx="124">
                  <c:v>259900</c:v>
                </c:pt>
                <c:pt idx="125">
                  <c:v>264900</c:v>
                </c:pt>
                <c:pt idx="126">
                  <c:v>265000</c:v>
                </c:pt>
                <c:pt idx="127">
                  <c:v>267000</c:v>
                </c:pt>
                <c:pt idx="128">
                  <c:v>272000</c:v>
                </c:pt>
                <c:pt idx="129">
                  <c:v>274900</c:v>
                </c:pt>
                <c:pt idx="130">
                  <c:v>274900</c:v>
                </c:pt>
                <c:pt idx="131">
                  <c:v>275000</c:v>
                </c:pt>
                <c:pt idx="132">
                  <c:v>275000</c:v>
                </c:pt>
                <c:pt idx="133">
                  <c:v>276500</c:v>
                </c:pt>
                <c:pt idx="134">
                  <c:v>279000</c:v>
                </c:pt>
                <c:pt idx="135">
                  <c:v>279000</c:v>
                </c:pt>
                <c:pt idx="136">
                  <c:v>279900</c:v>
                </c:pt>
                <c:pt idx="137">
                  <c:v>279900</c:v>
                </c:pt>
                <c:pt idx="138">
                  <c:v>283300</c:v>
                </c:pt>
                <c:pt idx="139">
                  <c:v>284500</c:v>
                </c:pt>
                <c:pt idx="140">
                  <c:v>284900</c:v>
                </c:pt>
                <c:pt idx="141">
                  <c:v>285000</c:v>
                </c:pt>
                <c:pt idx="142">
                  <c:v>285000</c:v>
                </c:pt>
                <c:pt idx="143">
                  <c:v>289900</c:v>
                </c:pt>
                <c:pt idx="144">
                  <c:v>289900</c:v>
                </c:pt>
                <c:pt idx="145">
                  <c:v>295000</c:v>
                </c:pt>
                <c:pt idx="146">
                  <c:v>298900</c:v>
                </c:pt>
                <c:pt idx="147">
                  <c:v>299900</c:v>
                </c:pt>
                <c:pt idx="148">
                  <c:v>309000</c:v>
                </c:pt>
                <c:pt idx="149">
                  <c:v>310000</c:v>
                </c:pt>
                <c:pt idx="150">
                  <c:v>314900</c:v>
                </c:pt>
                <c:pt idx="151">
                  <c:v>319900</c:v>
                </c:pt>
                <c:pt idx="152">
                  <c:v>322000</c:v>
                </c:pt>
                <c:pt idx="153">
                  <c:v>325000</c:v>
                </c:pt>
                <c:pt idx="154">
                  <c:v>329000</c:v>
                </c:pt>
                <c:pt idx="155">
                  <c:v>329900</c:v>
                </c:pt>
                <c:pt idx="156">
                  <c:v>329900</c:v>
                </c:pt>
                <c:pt idx="157">
                  <c:v>329900</c:v>
                </c:pt>
                <c:pt idx="158">
                  <c:v>337900</c:v>
                </c:pt>
                <c:pt idx="159">
                  <c:v>339000</c:v>
                </c:pt>
                <c:pt idx="160">
                  <c:v>339900</c:v>
                </c:pt>
                <c:pt idx="161">
                  <c:v>339900</c:v>
                </c:pt>
                <c:pt idx="162">
                  <c:v>342500</c:v>
                </c:pt>
                <c:pt idx="163">
                  <c:v>345000</c:v>
                </c:pt>
                <c:pt idx="164">
                  <c:v>345000</c:v>
                </c:pt>
                <c:pt idx="165">
                  <c:v>345900</c:v>
                </c:pt>
                <c:pt idx="166">
                  <c:v>348000</c:v>
                </c:pt>
                <c:pt idx="167">
                  <c:v>349500</c:v>
                </c:pt>
                <c:pt idx="168">
                  <c:v>349900</c:v>
                </c:pt>
                <c:pt idx="169">
                  <c:v>349900</c:v>
                </c:pt>
                <c:pt idx="170">
                  <c:v>349900</c:v>
                </c:pt>
                <c:pt idx="171">
                  <c:v>350000</c:v>
                </c:pt>
                <c:pt idx="172">
                  <c:v>354900</c:v>
                </c:pt>
                <c:pt idx="173">
                  <c:v>359900</c:v>
                </c:pt>
                <c:pt idx="174">
                  <c:v>359900</c:v>
                </c:pt>
                <c:pt idx="175">
                  <c:v>362750</c:v>
                </c:pt>
                <c:pt idx="176">
                  <c:v>369900</c:v>
                </c:pt>
                <c:pt idx="177">
                  <c:v>369900</c:v>
                </c:pt>
                <c:pt idx="178">
                  <c:v>369900</c:v>
                </c:pt>
                <c:pt idx="179">
                  <c:v>369900</c:v>
                </c:pt>
                <c:pt idx="180">
                  <c:v>374900</c:v>
                </c:pt>
                <c:pt idx="181">
                  <c:v>374900</c:v>
                </c:pt>
                <c:pt idx="182">
                  <c:v>374900</c:v>
                </c:pt>
                <c:pt idx="183">
                  <c:v>375000</c:v>
                </c:pt>
                <c:pt idx="184">
                  <c:v>375000</c:v>
                </c:pt>
                <c:pt idx="185">
                  <c:v>379000</c:v>
                </c:pt>
                <c:pt idx="186">
                  <c:v>379900</c:v>
                </c:pt>
                <c:pt idx="187">
                  <c:v>379900</c:v>
                </c:pt>
                <c:pt idx="188">
                  <c:v>385000</c:v>
                </c:pt>
                <c:pt idx="189">
                  <c:v>387950</c:v>
                </c:pt>
                <c:pt idx="190">
                  <c:v>389900</c:v>
                </c:pt>
                <c:pt idx="191">
                  <c:v>389900</c:v>
                </c:pt>
                <c:pt idx="192">
                  <c:v>394444</c:v>
                </c:pt>
                <c:pt idx="193">
                  <c:v>394800</c:v>
                </c:pt>
                <c:pt idx="194">
                  <c:v>395000</c:v>
                </c:pt>
                <c:pt idx="195">
                  <c:v>398500</c:v>
                </c:pt>
                <c:pt idx="196">
                  <c:v>399000</c:v>
                </c:pt>
                <c:pt idx="197">
                  <c:v>399500</c:v>
                </c:pt>
                <c:pt idx="198">
                  <c:v>399900</c:v>
                </c:pt>
                <c:pt idx="199">
                  <c:v>400000</c:v>
                </c:pt>
                <c:pt idx="200">
                  <c:v>405000</c:v>
                </c:pt>
                <c:pt idx="201">
                  <c:v>409500</c:v>
                </c:pt>
                <c:pt idx="202">
                  <c:v>410000</c:v>
                </c:pt>
                <c:pt idx="203">
                  <c:v>415000</c:v>
                </c:pt>
                <c:pt idx="204">
                  <c:v>419000</c:v>
                </c:pt>
                <c:pt idx="205">
                  <c:v>419000</c:v>
                </c:pt>
                <c:pt idx="206">
                  <c:v>419500</c:v>
                </c:pt>
                <c:pt idx="207">
                  <c:v>424900</c:v>
                </c:pt>
                <c:pt idx="208">
                  <c:v>425000</c:v>
                </c:pt>
                <c:pt idx="209">
                  <c:v>425000</c:v>
                </c:pt>
                <c:pt idx="210">
                  <c:v>425000</c:v>
                </c:pt>
                <c:pt idx="211">
                  <c:v>425000</c:v>
                </c:pt>
                <c:pt idx="212">
                  <c:v>429900</c:v>
                </c:pt>
                <c:pt idx="213">
                  <c:v>434900</c:v>
                </c:pt>
                <c:pt idx="214">
                  <c:v>439900</c:v>
                </c:pt>
                <c:pt idx="215">
                  <c:v>440000</c:v>
                </c:pt>
                <c:pt idx="216">
                  <c:v>444900</c:v>
                </c:pt>
                <c:pt idx="217">
                  <c:v>449000</c:v>
                </c:pt>
                <c:pt idx="218">
                  <c:v>449990</c:v>
                </c:pt>
                <c:pt idx="219">
                  <c:v>450000</c:v>
                </c:pt>
                <c:pt idx="220">
                  <c:v>459000</c:v>
                </c:pt>
                <c:pt idx="221">
                  <c:v>459000</c:v>
                </c:pt>
                <c:pt idx="222">
                  <c:v>469000</c:v>
                </c:pt>
                <c:pt idx="223">
                  <c:v>469500</c:v>
                </c:pt>
                <c:pt idx="224">
                  <c:v>469990</c:v>
                </c:pt>
                <c:pt idx="225">
                  <c:v>472000</c:v>
                </c:pt>
                <c:pt idx="226">
                  <c:v>474800</c:v>
                </c:pt>
                <c:pt idx="227">
                  <c:v>474900</c:v>
                </c:pt>
                <c:pt idx="228">
                  <c:v>475000</c:v>
                </c:pt>
                <c:pt idx="229">
                  <c:v>475000</c:v>
                </c:pt>
                <c:pt idx="230">
                  <c:v>475000</c:v>
                </c:pt>
                <c:pt idx="231">
                  <c:v>479900</c:v>
                </c:pt>
                <c:pt idx="232">
                  <c:v>487000</c:v>
                </c:pt>
                <c:pt idx="233">
                  <c:v>487900</c:v>
                </c:pt>
                <c:pt idx="234">
                  <c:v>499900</c:v>
                </c:pt>
                <c:pt idx="235">
                  <c:v>499990</c:v>
                </c:pt>
                <c:pt idx="236">
                  <c:v>510000</c:v>
                </c:pt>
                <c:pt idx="237">
                  <c:v>510000</c:v>
                </c:pt>
                <c:pt idx="238">
                  <c:v>518000</c:v>
                </c:pt>
                <c:pt idx="239">
                  <c:v>519900</c:v>
                </c:pt>
                <c:pt idx="240">
                  <c:v>519900</c:v>
                </c:pt>
                <c:pt idx="241">
                  <c:v>519990</c:v>
                </c:pt>
                <c:pt idx="242">
                  <c:v>520000</c:v>
                </c:pt>
                <c:pt idx="243">
                  <c:v>520000</c:v>
                </c:pt>
                <c:pt idx="244">
                  <c:v>524900</c:v>
                </c:pt>
                <c:pt idx="245">
                  <c:v>529000</c:v>
                </c:pt>
                <c:pt idx="246">
                  <c:v>529900</c:v>
                </c:pt>
                <c:pt idx="247">
                  <c:v>534990</c:v>
                </c:pt>
                <c:pt idx="248">
                  <c:v>537900</c:v>
                </c:pt>
                <c:pt idx="249">
                  <c:v>539885</c:v>
                </c:pt>
                <c:pt idx="250">
                  <c:v>549900</c:v>
                </c:pt>
                <c:pt idx="251">
                  <c:v>549900</c:v>
                </c:pt>
                <c:pt idx="252">
                  <c:v>560000</c:v>
                </c:pt>
                <c:pt idx="253">
                  <c:v>570000</c:v>
                </c:pt>
                <c:pt idx="254">
                  <c:v>575000</c:v>
                </c:pt>
                <c:pt idx="255">
                  <c:v>575000</c:v>
                </c:pt>
                <c:pt idx="256">
                  <c:v>575000</c:v>
                </c:pt>
                <c:pt idx="257">
                  <c:v>579000</c:v>
                </c:pt>
                <c:pt idx="258">
                  <c:v>579900</c:v>
                </c:pt>
                <c:pt idx="259">
                  <c:v>579900</c:v>
                </c:pt>
                <c:pt idx="260">
                  <c:v>587000</c:v>
                </c:pt>
                <c:pt idx="261">
                  <c:v>589000</c:v>
                </c:pt>
                <c:pt idx="262">
                  <c:v>594900</c:v>
                </c:pt>
                <c:pt idx="263">
                  <c:v>599000</c:v>
                </c:pt>
                <c:pt idx="264">
                  <c:v>599000</c:v>
                </c:pt>
                <c:pt idx="265">
                  <c:v>599900</c:v>
                </c:pt>
                <c:pt idx="266">
                  <c:v>599900</c:v>
                </c:pt>
                <c:pt idx="267">
                  <c:v>609000</c:v>
                </c:pt>
                <c:pt idx="268">
                  <c:v>609990</c:v>
                </c:pt>
                <c:pt idx="269">
                  <c:v>634900</c:v>
                </c:pt>
                <c:pt idx="270">
                  <c:v>635000</c:v>
                </c:pt>
                <c:pt idx="271">
                  <c:v>635000</c:v>
                </c:pt>
                <c:pt idx="272">
                  <c:v>639900</c:v>
                </c:pt>
                <c:pt idx="273">
                  <c:v>649900</c:v>
                </c:pt>
                <c:pt idx="274">
                  <c:v>669000</c:v>
                </c:pt>
                <c:pt idx="275">
                  <c:v>679900</c:v>
                </c:pt>
                <c:pt idx="276">
                  <c:v>719500</c:v>
                </c:pt>
                <c:pt idx="277">
                  <c:v>738000</c:v>
                </c:pt>
                <c:pt idx="278">
                  <c:v>749900</c:v>
                </c:pt>
                <c:pt idx="279">
                  <c:v>759900</c:v>
                </c:pt>
                <c:pt idx="280">
                  <c:v>774500</c:v>
                </c:pt>
                <c:pt idx="281">
                  <c:v>774900</c:v>
                </c:pt>
                <c:pt idx="282">
                  <c:v>780000</c:v>
                </c:pt>
                <c:pt idx="283">
                  <c:v>789000</c:v>
                </c:pt>
                <c:pt idx="284">
                  <c:v>792000</c:v>
                </c:pt>
                <c:pt idx="285">
                  <c:v>795000</c:v>
                </c:pt>
                <c:pt idx="286">
                  <c:v>799000</c:v>
                </c:pt>
                <c:pt idx="287">
                  <c:v>799000</c:v>
                </c:pt>
                <c:pt idx="288">
                  <c:v>800000</c:v>
                </c:pt>
                <c:pt idx="289">
                  <c:v>815000</c:v>
                </c:pt>
                <c:pt idx="290">
                  <c:v>825000</c:v>
                </c:pt>
                <c:pt idx="291">
                  <c:v>825000</c:v>
                </c:pt>
                <c:pt idx="292">
                  <c:v>845000</c:v>
                </c:pt>
                <c:pt idx="293">
                  <c:v>849000</c:v>
                </c:pt>
                <c:pt idx="294">
                  <c:v>850000</c:v>
                </c:pt>
                <c:pt idx="295">
                  <c:v>859900</c:v>
                </c:pt>
                <c:pt idx="296">
                  <c:v>875000</c:v>
                </c:pt>
                <c:pt idx="297">
                  <c:v>925000</c:v>
                </c:pt>
                <c:pt idx="298">
                  <c:v>954000</c:v>
                </c:pt>
                <c:pt idx="299">
                  <c:v>954000</c:v>
                </c:pt>
                <c:pt idx="300">
                  <c:v>975000</c:v>
                </c:pt>
                <c:pt idx="301">
                  <c:v>997000</c:v>
                </c:pt>
                <c:pt idx="302">
                  <c:v>997000</c:v>
                </c:pt>
                <c:pt idx="303">
                  <c:v>999000</c:v>
                </c:pt>
                <c:pt idx="304">
                  <c:v>1149000</c:v>
                </c:pt>
                <c:pt idx="305">
                  <c:v>1195000</c:v>
                </c:pt>
                <c:pt idx="306">
                  <c:v>1249900</c:v>
                </c:pt>
                <c:pt idx="307">
                  <c:v>1295000</c:v>
                </c:pt>
                <c:pt idx="308">
                  <c:v>1450000</c:v>
                </c:pt>
                <c:pt idx="309">
                  <c:v>1725000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8-4A32-BE42-BB920AA90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8895224"/>
        <c:axId val="1148896008"/>
      </c:scatterChart>
      <c:valAx>
        <c:axId val="1148895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896008"/>
        <c:crosses val="autoZero"/>
        <c:crossBetween val="midCat"/>
      </c:valAx>
      <c:valAx>
        <c:axId val="1148896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LIST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8895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BEDS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6117042961252882E-2"/>
                  <c:y val="0.27194885915334205"/>
                </c:manualLayout>
              </c:layout>
              <c:numFmt formatCode="General" sourceLinked="0"/>
            </c:trendlineLbl>
          </c:trendline>
          <c:xVal>
            <c:numRef>
              <c:f>'M2'!$B$2:$B$311</c:f>
              <c:numCache>
                <c:formatCode>General</c:formatCode>
                <c:ptCount val="31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4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4</c:v>
                </c:pt>
                <c:pt idx="86">
                  <c:v>4</c:v>
                </c:pt>
                <c:pt idx="87">
                  <c:v>3</c:v>
                </c:pt>
                <c:pt idx="88">
                  <c:v>3</c:v>
                </c:pt>
                <c:pt idx="89">
                  <c:v>4</c:v>
                </c:pt>
                <c:pt idx="90">
                  <c:v>3</c:v>
                </c:pt>
                <c:pt idx="91">
                  <c:v>2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4</c:v>
                </c:pt>
                <c:pt idx="108">
                  <c:v>3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4</c:v>
                </c:pt>
                <c:pt idx="118">
                  <c:v>4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5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3</c:v>
                </c:pt>
                <c:pt idx="147">
                  <c:v>4</c:v>
                </c:pt>
                <c:pt idx="148">
                  <c:v>4</c:v>
                </c:pt>
                <c:pt idx="149">
                  <c:v>5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5</c:v>
                </c:pt>
                <c:pt idx="168">
                  <c:v>3</c:v>
                </c:pt>
                <c:pt idx="169">
                  <c:v>3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4</c:v>
                </c:pt>
                <c:pt idx="178">
                  <c:v>5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5</c:v>
                </c:pt>
                <c:pt idx="183">
                  <c:v>4</c:v>
                </c:pt>
                <c:pt idx="184">
                  <c:v>3</c:v>
                </c:pt>
                <c:pt idx="185">
                  <c:v>4</c:v>
                </c:pt>
                <c:pt idx="186">
                  <c:v>4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5</c:v>
                </c:pt>
                <c:pt idx="196">
                  <c:v>5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3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3</c:v>
                </c:pt>
                <c:pt idx="216">
                  <c:v>4</c:v>
                </c:pt>
                <c:pt idx="217">
                  <c:v>4</c:v>
                </c:pt>
                <c:pt idx="218">
                  <c:v>6</c:v>
                </c:pt>
                <c:pt idx="219">
                  <c:v>4</c:v>
                </c:pt>
                <c:pt idx="220">
                  <c:v>3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4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5</c:v>
                </c:pt>
                <c:pt idx="232">
                  <c:v>5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4</c:v>
                </c:pt>
                <c:pt idx="237">
                  <c:v>4</c:v>
                </c:pt>
                <c:pt idx="238">
                  <c:v>5</c:v>
                </c:pt>
                <c:pt idx="239">
                  <c:v>3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5</c:v>
                </c:pt>
                <c:pt idx="245">
                  <c:v>4</c:v>
                </c:pt>
                <c:pt idx="246">
                  <c:v>5</c:v>
                </c:pt>
                <c:pt idx="247">
                  <c:v>4</c:v>
                </c:pt>
                <c:pt idx="248">
                  <c:v>3</c:v>
                </c:pt>
                <c:pt idx="249">
                  <c:v>4</c:v>
                </c:pt>
                <c:pt idx="250">
                  <c:v>5</c:v>
                </c:pt>
                <c:pt idx="251">
                  <c:v>4</c:v>
                </c:pt>
                <c:pt idx="252">
                  <c:v>4</c:v>
                </c:pt>
                <c:pt idx="253">
                  <c:v>5</c:v>
                </c:pt>
                <c:pt idx="254">
                  <c:v>4</c:v>
                </c:pt>
                <c:pt idx="255">
                  <c:v>5</c:v>
                </c:pt>
                <c:pt idx="256">
                  <c:v>3</c:v>
                </c:pt>
                <c:pt idx="257">
                  <c:v>3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6</c:v>
                </c:pt>
                <c:pt idx="262">
                  <c:v>4</c:v>
                </c:pt>
                <c:pt idx="263">
                  <c:v>3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6</c:v>
                </c:pt>
                <c:pt idx="269">
                  <c:v>4</c:v>
                </c:pt>
                <c:pt idx="270">
                  <c:v>3</c:v>
                </c:pt>
                <c:pt idx="271">
                  <c:v>4</c:v>
                </c:pt>
                <c:pt idx="272">
                  <c:v>4</c:v>
                </c:pt>
                <c:pt idx="273">
                  <c:v>5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3</c:v>
                </c:pt>
                <c:pt idx="285">
                  <c:v>5</c:v>
                </c:pt>
                <c:pt idx="286">
                  <c:v>4</c:v>
                </c:pt>
                <c:pt idx="287">
                  <c:v>5</c:v>
                </c:pt>
                <c:pt idx="288">
                  <c:v>3</c:v>
                </c:pt>
                <c:pt idx="289">
                  <c:v>4</c:v>
                </c:pt>
                <c:pt idx="290">
                  <c:v>5</c:v>
                </c:pt>
                <c:pt idx="291">
                  <c:v>3</c:v>
                </c:pt>
                <c:pt idx="292">
                  <c:v>4</c:v>
                </c:pt>
                <c:pt idx="293">
                  <c:v>4</c:v>
                </c:pt>
                <c:pt idx="294">
                  <c:v>6</c:v>
                </c:pt>
                <c:pt idx="295">
                  <c:v>3</c:v>
                </c:pt>
                <c:pt idx="296">
                  <c:v>4</c:v>
                </c:pt>
                <c:pt idx="297">
                  <c:v>5</c:v>
                </c:pt>
                <c:pt idx="298">
                  <c:v>4</c:v>
                </c:pt>
                <c:pt idx="299">
                  <c:v>5</c:v>
                </c:pt>
                <c:pt idx="300">
                  <c:v>5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4</c:v>
                </c:pt>
                <c:pt idx="306">
                  <c:v>4</c:v>
                </c:pt>
                <c:pt idx="307">
                  <c:v>5</c:v>
                </c:pt>
                <c:pt idx="308">
                  <c:v>5</c:v>
                </c:pt>
                <c:pt idx="309">
                  <c:v>4</c:v>
                </c:pt>
              </c:numCache>
            </c:numRef>
          </c:xVal>
          <c:yVal>
            <c:numRef>
              <c:f>'M2'!$G$26:$G$335</c:f>
              <c:numCache>
                <c:formatCode>General</c:formatCode>
                <c:ptCount val="310"/>
                <c:pt idx="0">
                  <c:v>30775.632213942823</c:v>
                </c:pt>
                <c:pt idx="1">
                  <c:v>-179993.10048431816</c:v>
                </c:pt>
                <c:pt idx="2">
                  <c:v>56070.853990202071</c:v>
                </c:pt>
                <c:pt idx="3">
                  <c:v>3152.5014886430436</c:v>
                </c:pt>
                <c:pt idx="4">
                  <c:v>-43420.29949783755</c:v>
                </c:pt>
                <c:pt idx="5">
                  <c:v>-86452.276735097665</c:v>
                </c:pt>
                <c:pt idx="6">
                  <c:v>-103420.29949783755</c:v>
                </c:pt>
                <c:pt idx="7">
                  <c:v>-223961.12324705801</c:v>
                </c:pt>
                <c:pt idx="8">
                  <c:v>35752.501488643044</c:v>
                </c:pt>
                <c:pt idx="9">
                  <c:v>31152.501488643044</c:v>
                </c:pt>
                <c:pt idx="10">
                  <c:v>-129893.10048431816</c:v>
                </c:pt>
                <c:pt idx="11">
                  <c:v>-7847.4985113569564</c:v>
                </c:pt>
                <c:pt idx="12">
                  <c:v>73138.876752941986</c:v>
                </c:pt>
                <c:pt idx="13">
                  <c:v>-100788.32226057741</c:v>
                </c:pt>
                <c:pt idx="14">
                  <c:v>49611.677739422594</c:v>
                </c:pt>
                <c:pt idx="15">
                  <c:v>56184.478725903173</c:v>
                </c:pt>
                <c:pt idx="16">
                  <c:v>79752.501488643044</c:v>
                </c:pt>
                <c:pt idx="17">
                  <c:v>63152.501488643044</c:v>
                </c:pt>
                <c:pt idx="18">
                  <c:v>66252.501488643044</c:v>
                </c:pt>
                <c:pt idx="19">
                  <c:v>45752.501488643044</c:v>
                </c:pt>
                <c:pt idx="20">
                  <c:v>92252.501488643044</c:v>
                </c:pt>
                <c:pt idx="21">
                  <c:v>46184.478725903173</c:v>
                </c:pt>
                <c:pt idx="22">
                  <c:v>-71420.29949783755</c:v>
                </c:pt>
                <c:pt idx="23">
                  <c:v>78252.501488643044</c:v>
                </c:pt>
                <c:pt idx="24">
                  <c:v>-121872.12324705801</c:v>
                </c:pt>
                <c:pt idx="25">
                  <c:v>48152.501488643044</c:v>
                </c:pt>
                <c:pt idx="26">
                  <c:v>86152.501488643044</c:v>
                </c:pt>
                <c:pt idx="27">
                  <c:v>78152.501488643044</c:v>
                </c:pt>
                <c:pt idx="28">
                  <c:v>-146320.29949783755</c:v>
                </c:pt>
                <c:pt idx="29">
                  <c:v>62252.501488643044</c:v>
                </c:pt>
                <c:pt idx="30">
                  <c:v>73252.501488643044</c:v>
                </c:pt>
                <c:pt idx="31">
                  <c:v>-48420.29949783755</c:v>
                </c:pt>
                <c:pt idx="32">
                  <c:v>71184.478725903173</c:v>
                </c:pt>
                <c:pt idx="33">
                  <c:v>-128288.32226057741</c:v>
                </c:pt>
                <c:pt idx="34">
                  <c:v>-45388.322260577406</c:v>
                </c:pt>
                <c:pt idx="35">
                  <c:v>-214961.12324705801</c:v>
                </c:pt>
                <c:pt idx="36">
                  <c:v>50752.501488643044</c:v>
                </c:pt>
                <c:pt idx="37">
                  <c:v>-191961.12324705801</c:v>
                </c:pt>
                <c:pt idx="38">
                  <c:v>26784.478725903173</c:v>
                </c:pt>
                <c:pt idx="39">
                  <c:v>-88420.29949783755</c:v>
                </c:pt>
                <c:pt idx="40">
                  <c:v>58152.501488643044</c:v>
                </c:pt>
                <c:pt idx="41">
                  <c:v>-27256.345023317292</c:v>
                </c:pt>
                <c:pt idx="42">
                  <c:v>108152.50148864304</c:v>
                </c:pt>
                <c:pt idx="43">
                  <c:v>75184.478725903173</c:v>
                </c:pt>
                <c:pt idx="44">
                  <c:v>50252.501488643044</c:v>
                </c:pt>
                <c:pt idx="45">
                  <c:v>-67788.322260577406</c:v>
                </c:pt>
                <c:pt idx="46">
                  <c:v>-55288.322260577406</c:v>
                </c:pt>
                <c:pt idx="47">
                  <c:v>-62388.322260577406</c:v>
                </c:pt>
                <c:pt idx="48">
                  <c:v>-60813.322260577406</c:v>
                </c:pt>
                <c:pt idx="49">
                  <c:v>-58420.29949783755</c:v>
                </c:pt>
                <c:pt idx="50">
                  <c:v>42252.501488643044</c:v>
                </c:pt>
                <c:pt idx="51">
                  <c:v>78252.501488643044</c:v>
                </c:pt>
                <c:pt idx="52">
                  <c:v>-246861.12324705801</c:v>
                </c:pt>
                <c:pt idx="53">
                  <c:v>152.50148864304356</c:v>
                </c:pt>
                <c:pt idx="54">
                  <c:v>-80288.322260577406</c:v>
                </c:pt>
                <c:pt idx="55">
                  <c:v>-85388.322260577406</c:v>
                </c:pt>
                <c:pt idx="56">
                  <c:v>-70588.322260577406</c:v>
                </c:pt>
                <c:pt idx="57">
                  <c:v>-124788.32226057741</c:v>
                </c:pt>
                <c:pt idx="58">
                  <c:v>-60288.322260577406</c:v>
                </c:pt>
                <c:pt idx="59">
                  <c:v>44216.455963163287</c:v>
                </c:pt>
                <c:pt idx="60">
                  <c:v>-80388.322260577406</c:v>
                </c:pt>
                <c:pt idx="61">
                  <c:v>56184.478725903173</c:v>
                </c:pt>
                <c:pt idx="62">
                  <c:v>-151961.12324705801</c:v>
                </c:pt>
                <c:pt idx="63">
                  <c:v>-263533.92423353856</c:v>
                </c:pt>
                <c:pt idx="64">
                  <c:v>-85388.322260577406</c:v>
                </c:pt>
                <c:pt idx="65">
                  <c:v>134498.05300372152</c:v>
                </c:pt>
                <c:pt idx="66">
                  <c:v>31120.524251382914</c:v>
                </c:pt>
                <c:pt idx="67">
                  <c:v>-138420.29949783755</c:v>
                </c:pt>
                <c:pt idx="68">
                  <c:v>-171961.12324705801</c:v>
                </c:pt>
                <c:pt idx="69">
                  <c:v>4611.6777394225937</c:v>
                </c:pt>
                <c:pt idx="70">
                  <c:v>86184.478725903173</c:v>
                </c:pt>
                <c:pt idx="71">
                  <c:v>-57320.29949783755</c:v>
                </c:pt>
                <c:pt idx="72">
                  <c:v>-80388.322260577406</c:v>
                </c:pt>
                <c:pt idx="73">
                  <c:v>503566.07576646144</c:v>
                </c:pt>
                <c:pt idx="74">
                  <c:v>503566.07576646144</c:v>
                </c:pt>
                <c:pt idx="75">
                  <c:v>225170.85399020207</c:v>
                </c:pt>
                <c:pt idx="76">
                  <c:v>88152.501488643044</c:v>
                </c:pt>
                <c:pt idx="77">
                  <c:v>81184.478725903173</c:v>
                </c:pt>
                <c:pt idx="78">
                  <c:v>-20388.322260577406</c:v>
                </c:pt>
                <c:pt idx="79">
                  <c:v>9611.6777394225937</c:v>
                </c:pt>
                <c:pt idx="80">
                  <c:v>84498.053003721521</c:v>
                </c:pt>
                <c:pt idx="81">
                  <c:v>-94829.146009797929</c:v>
                </c:pt>
                <c:pt idx="82">
                  <c:v>61184.478725903173</c:v>
                </c:pt>
                <c:pt idx="83">
                  <c:v>305106.89951568184</c:v>
                </c:pt>
                <c:pt idx="84">
                  <c:v>305106.89951568184</c:v>
                </c:pt>
                <c:pt idx="85">
                  <c:v>-94829.146009797929</c:v>
                </c:pt>
                <c:pt idx="86">
                  <c:v>261070.85399020207</c:v>
                </c:pt>
                <c:pt idx="87">
                  <c:v>-70388.322260577406</c:v>
                </c:pt>
                <c:pt idx="88">
                  <c:v>61284.478725903173</c:v>
                </c:pt>
                <c:pt idx="89">
                  <c:v>-89329.146009797929</c:v>
                </c:pt>
                <c:pt idx="90">
                  <c:v>-137361.12324705801</c:v>
                </c:pt>
                <c:pt idx="91">
                  <c:v>37252.501488643044</c:v>
                </c:pt>
                <c:pt idx="92">
                  <c:v>-106829.14600979793</c:v>
                </c:pt>
                <c:pt idx="93">
                  <c:v>-43929.146009797929</c:v>
                </c:pt>
                <c:pt idx="94">
                  <c:v>43784.478725903173</c:v>
                </c:pt>
                <c:pt idx="95">
                  <c:v>-50388.322260577406</c:v>
                </c:pt>
                <c:pt idx="96">
                  <c:v>64711.677739422594</c:v>
                </c:pt>
                <c:pt idx="97">
                  <c:v>-176861.12324705801</c:v>
                </c:pt>
                <c:pt idx="98">
                  <c:v>48252.501488643044</c:v>
                </c:pt>
                <c:pt idx="99">
                  <c:v>93251.501488643044</c:v>
                </c:pt>
                <c:pt idx="100">
                  <c:v>-116961.12324705801</c:v>
                </c:pt>
                <c:pt idx="101">
                  <c:v>-118929.14600979793</c:v>
                </c:pt>
                <c:pt idx="102">
                  <c:v>-101829.14600979793</c:v>
                </c:pt>
                <c:pt idx="103">
                  <c:v>-270501.94699627848</c:v>
                </c:pt>
                <c:pt idx="104">
                  <c:v>297025.25201724097</c:v>
                </c:pt>
                <c:pt idx="105">
                  <c:v>297025.25201724097</c:v>
                </c:pt>
                <c:pt idx="106">
                  <c:v>-55288.322260577406</c:v>
                </c:pt>
                <c:pt idx="107">
                  <c:v>-216501.94699627848</c:v>
                </c:pt>
                <c:pt idx="108">
                  <c:v>49611.677739422594</c:v>
                </c:pt>
                <c:pt idx="109">
                  <c:v>-90529.146009797929</c:v>
                </c:pt>
                <c:pt idx="110">
                  <c:v>-50388.322260577406</c:v>
                </c:pt>
                <c:pt idx="111">
                  <c:v>31720.524251382914</c:v>
                </c:pt>
                <c:pt idx="112">
                  <c:v>52252.501488643044</c:v>
                </c:pt>
                <c:pt idx="113">
                  <c:v>28711.677739422594</c:v>
                </c:pt>
                <c:pt idx="114">
                  <c:v>-50388.322260577406</c:v>
                </c:pt>
                <c:pt idx="115">
                  <c:v>-126861.12324705801</c:v>
                </c:pt>
                <c:pt idx="116">
                  <c:v>24611.677739422594</c:v>
                </c:pt>
                <c:pt idx="117">
                  <c:v>-160501.94699627848</c:v>
                </c:pt>
                <c:pt idx="118">
                  <c:v>-125501.94699627848</c:v>
                </c:pt>
                <c:pt idx="119">
                  <c:v>26566.075766461436</c:v>
                </c:pt>
                <c:pt idx="120">
                  <c:v>-136401.94699627848</c:v>
                </c:pt>
                <c:pt idx="121">
                  <c:v>-168942.77074549883</c:v>
                </c:pt>
                <c:pt idx="122">
                  <c:v>-57074.747982759029</c:v>
                </c:pt>
                <c:pt idx="123">
                  <c:v>6070.8539902020711</c:v>
                </c:pt>
                <c:pt idx="124">
                  <c:v>-51829.146009797929</c:v>
                </c:pt>
                <c:pt idx="125">
                  <c:v>-110401.94699627848</c:v>
                </c:pt>
                <c:pt idx="126">
                  <c:v>86466.075766461436</c:v>
                </c:pt>
                <c:pt idx="127">
                  <c:v>59598.053003721521</c:v>
                </c:pt>
                <c:pt idx="128">
                  <c:v>71184.478725903173</c:v>
                </c:pt>
                <c:pt idx="129">
                  <c:v>-80388.322260577406</c:v>
                </c:pt>
                <c:pt idx="130">
                  <c:v>79611.677739422594</c:v>
                </c:pt>
                <c:pt idx="131">
                  <c:v>-55897.168772537785</c:v>
                </c:pt>
                <c:pt idx="132">
                  <c:v>-56861.123247058014</c:v>
                </c:pt>
                <c:pt idx="133">
                  <c:v>351566.07576646144</c:v>
                </c:pt>
                <c:pt idx="134">
                  <c:v>34216.455963163287</c:v>
                </c:pt>
                <c:pt idx="135">
                  <c:v>-58929.146009797929</c:v>
                </c:pt>
                <c:pt idx="136">
                  <c:v>-23929.146009797929</c:v>
                </c:pt>
                <c:pt idx="137">
                  <c:v>-23929.146009797929</c:v>
                </c:pt>
                <c:pt idx="138">
                  <c:v>-238547.54896923969</c:v>
                </c:pt>
                <c:pt idx="139">
                  <c:v>-88929.146009797929</c:v>
                </c:pt>
                <c:pt idx="140">
                  <c:v>20614.853990202071</c:v>
                </c:pt>
                <c:pt idx="141">
                  <c:v>-75501.946996278479</c:v>
                </c:pt>
                <c:pt idx="142">
                  <c:v>-51961.123247058014</c:v>
                </c:pt>
                <c:pt idx="143">
                  <c:v>-46320.29949783755</c:v>
                </c:pt>
                <c:pt idx="144">
                  <c:v>-6861.1232470580144</c:v>
                </c:pt>
                <c:pt idx="145">
                  <c:v>66170.853990202071</c:v>
                </c:pt>
                <c:pt idx="146">
                  <c:v>24284.478725903173</c:v>
                </c:pt>
                <c:pt idx="147">
                  <c:v>-105901.94699627848</c:v>
                </c:pt>
                <c:pt idx="148">
                  <c:v>-24329.146009797929</c:v>
                </c:pt>
                <c:pt idx="149">
                  <c:v>-149419.96975901839</c:v>
                </c:pt>
                <c:pt idx="150">
                  <c:v>76184.478725903173</c:v>
                </c:pt>
                <c:pt idx="151">
                  <c:v>44243.654976682708</c:v>
                </c:pt>
                <c:pt idx="152">
                  <c:v>47711.677739422594</c:v>
                </c:pt>
                <c:pt idx="153">
                  <c:v>-175501.94699627848</c:v>
                </c:pt>
                <c:pt idx="154">
                  <c:v>98170.853990202071</c:v>
                </c:pt>
                <c:pt idx="155">
                  <c:v>144170.85399020207</c:v>
                </c:pt>
                <c:pt idx="156">
                  <c:v>46451.075766461436</c:v>
                </c:pt>
                <c:pt idx="157">
                  <c:v>-95388.322260577406</c:v>
                </c:pt>
                <c:pt idx="158">
                  <c:v>-98929.146009797929</c:v>
                </c:pt>
                <c:pt idx="159">
                  <c:v>-115897.16877253779</c:v>
                </c:pt>
                <c:pt idx="160">
                  <c:v>-27929.146009797929</c:v>
                </c:pt>
                <c:pt idx="161">
                  <c:v>-53929.146009797929</c:v>
                </c:pt>
                <c:pt idx="162">
                  <c:v>126070.85399020207</c:v>
                </c:pt>
                <c:pt idx="163">
                  <c:v>-41861.123247058014</c:v>
                </c:pt>
                <c:pt idx="164">
                  <c:v>79611.677739422594</c:v>
                </c:pt>
                <c:pt idx="165">
                  <c:v>85170.853990202071</c:v>
                </c:pt>
                <c:pt idx="166">
                  <c:v>-170401.94699627848</c:v>
                </c:pt>
                <c:pt idx="167">
                  <c:v>-272369.96975901839</c:v>
                </c:pt>
                <c:pt idx="168">
                  <c:v>63138.876752941986</c:v>
                </c:pt>
                <c:pt idx="169">
                  <c:v>-20388.322260577406</c:v>
                </c:pt>
                <c:pt idx="170">
                  <c:v>-113929.14600979793</c:v>
                </c:pt>
                <c:pt idx="171">
                  <c:v>51170.853990202071</c:v>
                </c:pt>
                <c:pt idx="172">
                  <c:v>-140501.94699627848</c:v>
                </c:pt>
                <c:pt idx="173">
                  <c:v>-2356.3450233172916</c:v>
                </c:pt>
                <c:pt idx="174">
                  <c:v>117743.65497668271</c:v>
                </c:pt>
                <c:pt idx="175">
                  <c:v>259211.67773942259</c:v>
                </c:pt>
                <c:pt idx="176">
                  <c:v>-3929.1460097979289</c:v>
                </c:pt>
                <c:pt idx="177">
                  <c:v>-127074.74798275903</c:v>
                </c:pt>
                <c:pt idx="178">
                  <c:v>-86797.168772537785</c:v>
                </c:pt>
                <c:pt idx="179">
                  <c:v>-13929.146009797929</c:v>
                </c:pt>
                <c:pt idx="180">
                  <c:v>26170.853990202071</c:v>
                </c:pt>
                <c:pt idx="181">
                  <c:v>-115501.94699627848</c:v>
                </c:pt>
                <c:pt idx="182">
                  <c:v>12530.030240981607</c:v>
                </c:pt>
                <c:pt idx="183">
                  <c:v>73598.053003721521</c:v>
                </c:pt>
                <c:pt idx="184">
                  <c:v>-11388.322260577406</c:v>
                </c:pt>
                <c:pt idx="185">
                  <c:v>45170.853990202071</c:v>
                </c:pt>
                <c:pt idx="186">
                  <c:v>-48829.146009797929</c:v>
                </c:pt>
                <c:pt idx="187">
                  <c:v>-147469.96975901839</c:v>
                </c:pt>
                <c:pt idx="188">
                  <c:v>-323547.54896923969</c:v>
                </c:pt>
                <c:pt idx="189">
                  <c:v>-209942.77074549883</c:v>
                </c:pt>
                <c:pt idx="190">
                  <c:v>-345515.57173197949</c:v>
                </c:pt>
                <c:pt idx="191">
                  <c:v>-102469.96975901839</c:v>
                </c:pt>
                <c:pt idx="192">
                  <c:v>-13929.146009797929</c:v>
                </c:pt>
                <c:pt idx="193">
                  <c:v>-77974.747982759029</c:v>
                </c:pt>
                <c:pt idx="194">
                  <c:v>135025.25201724097</c:v>
                </c:pt>
                <c:pt idx="195">
                  <c:v>-204142.77074549883</c:v>
                </c:pt>
                <c:pt idx="196">
                  <c:v>-191942.77074549883</c:v>
                </c:pt>
                <c:pt idx="197">
                  <c:v>20970.853990202071</c:v>
                </c:pt>
                <c:pt idx="198">
                  <c:v>-34829.146009797929</c:v>
                </c:pt>
                <c:pt idx="199">
                  <c:v>-271974.74798275903</c:v>
                </c:pt>
                <c:pt idx="200">
                  <c:v>-144861.12324705801</c:v>
                </c:pt>
                <c:pt idx="201">
                  <c:v>1070.8539902020711</c:v>
                </c:pt>
                <c:pt idx="202">
                  <c:v>-146974.74798275903</c:v>
                </c:pt>
                <c:pt idx="203">
                  <c:v>-120401.94699627848</c:v>
                </c:pt>
                <c:pt idx="204">
                  <c:v>4484.4282680205069</c:v>
                </c:pt>
                <c:pt idx="205">
                  <c:v>4484.4282680205069</c:v>
                </c:pt>
                <c:pt idx="206">
                  <c:v>142025.25201724097</c:v>
                </c:pt>
                <c:pt idx="207">
                  <c:v>-50256.345023317292</c:v>
                </c:pt>
                <c:pt idx="208">
                  <c:v>-3929.1460097979289</c:v>
                </c:pt>
                <c:pt idx="209">
                  <c:v>114070.85399020207</c:v>
                </c:pt>
                <c:pt idx="210">
                  <c:v>22925.252017240971</c:v>
                </c:pt>
                <c:pt idx="211">
                  <c:v>123025.25201724097</c:v>
                </c:pt>
                <c:pt idx="212">
                  <c:v>138025.25201724097</c:v>
                </c:pt>
                <c:pt idx="213">
                  <c:v>-133829.14600979793</c:v>
                </c:pt>
                <c:pt idx="214">
                  <c:v>66284.478725903173</c:v>
                </c:pt>
                <c:pt idx="215">
                  <c:v>54611.677739422594</c:v>
                </c:pt>
                <c:pt idx="216">
                  <c:v>-140501.94699627848</c:v>
                </c:pt>
                <c:pt idx="217">
                  <c:v>4498.0530037215212</c:v>
                </c:pt>
                <c:pt idx="218">
                  <c:v>73589.206491761259</c:v>
                </c:pt>
                <c:pt idx="219">
                  <c:v>4598.0530037215212</c:v>
                </c:pt>
                <c:pt idx="220">
                  <c:v>4711.6777394225937</c:v>
                </c:pt>
                <c:pt idx="221">
                  <c:v>-70501.946996278479</c:v>
                </c:pt>
                <c:pt idx="222">
                  <c:v>-5388.3222605774063</c:v>
                </c:pt>
                <c:pt idx="223">
                  <c:v>-30388.322260577406</c:v>
                </c:pt>
                <c:pt idx="224">
                  <c:v>-116901.94699627848</c:v>
                </c:pt>
                <c:pt idx="225">
                  <c:v>-132074.74798275903</c:v>
                </c:pt>
                <c:pt idx="226">
                  <c:v>-76961.123247058014</c:v>
                </c:pt>
                <c:pt idx="227">
                  <c:v>29611.677739422594</c:v>
                </c:pt>
                <c:pt idx="228">
                  <c:v>-31329.146009797929</c:v>
                </c:pt>
                <c:pt idx="229">
                  <c:v>-97256.345023317292</c:v>
                </c:pt>
                <c:pt idx="230">
                  <c:v>71598.053003721521</c:v>
                </c:pt>
                <c:pt idx="231">
                  <c:v>-112469.96975901839</c:v>
                </c:pt>
                <c:pt idx="232">
                  <c:v>171057.22925450117</c:v>
                </c:pt>
                <c:pt idx="233">
                  <c:v>59598.053003721521</c:v>
                </c:pt>
                <c:pt idx="234">
                  <c:v>16452.451030760305</c:v>
                </c:pt>
                <c:pt idx="235">
                  <c:v>39711.677739422594</c:v>
                </c:pt>
                <c:pt idx="236">
                  <c:v>-143929.14600979793</c:v>
                </c:pt>
                <c:pt idx="237">
                  <c:v>-56401.946996278479</c:v>
                </c:pt>
                <c:pt idx="238">
                  <c:v>59057.229254501173</c:v>
                </c:pt>
                <c:pt idx="239">
                  <c:v>-10288.322260577406</c:v>
                </c:pt>
                <c:pt idx="240">
                  <c:v>-25829.146009797929</c:v>
                </c:pt>
                <c:pt idx="241">
                  <c:v>-23929.146009797929</c:v>
                </c:pt>
                <c:pt idx="242">
                  <c:v>101170.85399020207</c:v>
                </c:pt>
                <c:pt idx="243">
                  <c:v>-90401.946996278479</c:v>
                </c:pt>
                <c:pt idx="244">
                  <c:v>40557.229254501173</c:v>
                </c:pt>
                <c:pt idx="245">
                  <c:v>102925.25201724097</c:v>
                </c:pt>
                <c:pt idx="246">
                  <c:v>-87088.372718460159</c:v>
                </c:pt>
                <c:pt idx="247">
                  <c:v>-88829.146009797929</c:v>
                </c:pt>
                <c:pt idx="248">
                  <c:v>4711.6777394225937</c:v>
                </c:pt>
                <c:pt idx="249">
                  <c:v>25670.853990202071</c:v>
                </c:pt>
                <c:pt idx="250">
                  <c:v>32630.030240981607</c:v>
                </c:pt>
                <c:pt idx="251">
                  <c:v>22498.053003721521</c:v>
                </c:pt>
                <c:pt idx="252">
                  <c:v>-3929.1460097979289</c:v>
                </c:pt>
                <c:pt idx="253">
                  <c:v>61630.030240981607</c:v>
                </c:pt>
                <c:pt idx="254">
                  <c:v>-95901.946996278479</c:v>
                </c:pt>
                <c:pt idx="255">
                  <c:v>-31515.571731979493</c:v>
                </c:pt>
                <c:pt idx="256">
                  <c:v>239701.67773942259</c:v>
                </c:pt>
                <c:pt idx="257">
                  <c:v>148128.87675294199</c:v>
                </c:pt>
                <c:pt idx="258">
                  <c:v>-17379.969759018393</c:v>
                </c:pt>
                <c:pt idx="259">
                  <c:v>-45411.946996278479</c:v>
                </c:pt>
                <c:pt idx="260">
                  <c:v>19588.053003721521</c:v>
                </c:pt>
                <c:pt idx="261">
                  <c:v>50652.007478241809</c:v>
                </c:pt>
                <c:pt idx="262">
                  <c:v>-43929.146009797929</c:v>
                </c:pt>
                <c:pt idx="263">
                  <c:v>-22861.123247058014</c:v>
                </c:pt>
                <c:pt idx="264">
                  <c:v>-90401.946996278479</c:v>
                </c:pt>
                <c:pt idx="265">
                  <c:v>-43433.924233538564</c:v>
                </c:pt>
                <c:pt idx="266">
                  <c:v>-23647.548969239695</c:v>
                </c:pt>
                <c:pt idx="267">
                  <c:v>-35501.946996278479</c:v>
                </c:pt>
                <c:pt idx="268">
                  <c:v>-31910.793508238741</c:v>
                </c:pt>
                <c:pt idx="269">
                  <c:v>-27256.345023317292</c:v>
                </c:pt>
                <c:pt idx="270">
                  <c:v>169611.67773942259</c:v>
                </c:pt>
                <c:pt idx="271">
                  <c:v>25170.853990202071</c:v>
                </c:pt>
                <c:pt idx="272">
                  <c:v>-43929.146009797929</c:v>
                </c:pt>
                <c:pt idx="273">
                  <c:v>-163088.37271846016</c:v>
                </c:pt>
                <c:pt idx="274">
                  <c:v>-40501.946996278479</c:v>
                </c:pt>
                <c:pt idx="275">
                  <c:v>-17074.747982759029</c:v>
                </c:pt>
                <c:pt idx="276">
                  <c:v>1170.8539902020711</c:v>
                </c:pt>
                <c:pt idx="277">
                  <c:v>18038.876752941986</c:v>
                </c:pt>
                <c:pt idx="278">
                  <c:v>-35929.146009797929</c:v>
                </c:pt>
                <c:pt idx="279">
                  <c:v>178484.42826802051</c:v>
                </c:pt>
                <c:pt idx="280">
                  <c:v>58138.876752941986</c:v>
                </c:pt>
                <c:pt idx="281">
                  <c:v>-140401.94699627848</c:v>
                </c:pt>
                <c:pt idx="282">
                  <c:v>59598.053003721521</c:v>
                </c:pt>
                <c:pt idx="283">
                  <c:v>771057.22925450117</c:v>
                </c:pt>
                <c:pt idx="284">
                  <c:v>-130683.92423353856</c:v>
                </c:pt>
                <c:pt idx="285">
                  <c:v>-115897.16877253779</c:v>
                </c:pt>
                <c:pt idx="286">
                  <c:v>93598.053003721521</c:v>
                </c:pt>
                <c:pt idx="287">
                  <c:v>39384.428268020507</c:v>
                </c:pt>
                <c:pt idx="288">
                  <c:v>-60288.322260577406</c:v>
                </c:pt>
                <c:pt idx="289">
                  <c:v>17643.654976682708</c:v>
                </c:pt>
                <c:pt idx="290">
                  <c:v>154484.42826802051</c:v>
                </c:pt>
                <c:pt idx="291">
                  <c:v>97138.876752941986</c:v>
                </c:pt>
                <c:pt idx="292">
                  <c:v>-96401.946996278479</c:v>
                </c:pt>
                <c:pt idx="293">
                  <c:v>155170.85399020207</c:v>
                </c:pt>
                <c:pt idx="294">
                  <c:v>365662.00747824181</c:v>
                </c:pt>
                <c:pt idx="295">
                  <c:v>-5388.3222605774063</c:v>
                </c:pt>
                <c:pt idx="296">
                  <c:v>734498.05300372152</c:v>
                </c:pt>
                <c:pt idx="297">
                  <c:v>904484.42826802051</c:v>
                </c:pt>
                <c:pt idx="298">
                  <c:v>-137074.74798275903</c:v>
                </c:pt>
                <c:pt idx="299">
                  <c:v>-99042.770745498827</c:v>
                </c:pt>
                <c:pt idx="300">
                  <c:v>121057.22925450117</c:v>
                </c:pt>
                <c:pt idx="301">
                  <c:v>-190220.34995572024</c:v>
                </c:pt>
                <c:pt idx="302">
                  <c:v>192025.25201724097</c:v>
                </c:pt>
                <c:pt idx="303">
                  <c:v>221070.85399020207</c:v>
                </c:pt>
                <c:pt idx="304">
                  <c:v>-76861.123247058014</c:v>
                </c:pt>
                <c:pt idx="305">
                  <c:v>-123929.14600979793</c:v>
                </c:pt>
                <c:pt idx="306">
                  <c:v>354879.65004427976</c:v>
                </c:pt>
                <c:pt idx="307">
                  <c:v>374484.42826802051</c:v>
                </c:pt>
                <c:pt idx="308">
                  <c:v>328484.42826802051</c:v>
                </c:pt>
                <c:pt idx="309">
                  <c:v>34498.053003721521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FD-458E-BF85-E1DE2CE3A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64352"/>
        <c:axId val="999265528"/>
      </c:scatterChart>
      <c:valAx>
        <c:axId val="99926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BEDS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265528"/>
        <c:crosses val="autoZero"/>
        <c:crossBetween val="midCat"/>
      </c:valAx>
      <c:valAx>
        <c:axId val="999265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26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BATHS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8.1577536550267366E-2"/>
                  <c:y val="0.25967892050303526"/>
                </c:manualLayout>
              </c:layout>
              <c:numFmt formatCode="General" sourceLinked="0"/>
            </c:trendlineLbl>
          </c:trendline>
          <c:xVal>
            <c:numRef>
              <c:f>'M2'!$C$2:$C$311</c:f>
              <c:numCache>
                <c:formatCode>General</c:formatCode>
                <c:ptCount val="310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4</c:v>
                </c:pt>
                <c:pt idx="64">
                  <c:v>2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4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2</c:v>
                </c:pt>
                <c:pt idx="107">
                  <c:v>4</c:v>
                </c:pt>
                <c:pt idx="108">
                  <c:v>2</c:v>
                </c:pt>
                <c:pt idx="109">
                  <c:v>3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3</c:v>
                </c:pt>
                <c:pt idx="132">
                  <c:v>3</c:v>
                </c:pt>
                <c:pt idx="133">
                  <c:v>4</c:v>
                </c:pt>
                <c:pt idx="134">
                  <c:v>1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6</c:v>
                </c:pt>
                <c:pt idx="139">
                  <c:v>3</c:v>
                </c:pt>
                <c:pt idx="140">
                  <c:v>3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  <c:pt idx="147">
                  <c:v>4</c:v>
                </c:pt>
                <c:pt idx="148">
                  <c:v>3</c:v>
                </c:pt>
                <c:pt idx="149">
                  <c:v>4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4</c:v>
                </c:pt>
                <c:pt idx="157">
                  <c:v>2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5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4</c:v>
                </c:pt>
                <c:pt idx="188">
                  <c:v>6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3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3</c:v>
                </c:pt>
                <c:pt idx="198">
                  <c:v>3</c:v>
                </c:pt>
                <c:pt idx="199">
                  <c:v>5</c:v>
                </c:pt>
                <c:pt idx="200">
                  <c:v>3</c:v>
                </c:pt>
                <c:pt idx="201">
                  <c:v>3</c:v>
                </c:pt>
                <c:pt idx="202">
                  <c:v>5</c:v>
                </c:pt>
                <c:pt idx="203">
                  <c:v>4</c:v>
                </c:pt>
                <c:pt idx="204">
                  <c:v>6</c:v>
                </c:pt>
                <c:pt idx="205">
                  <c:v>6</c:v>
                </c:pt>
                <c:pt idx="206">
                  <c:v>5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5</c:v>
                </c:pt>
                <c:pt idx="219">
                  <c:v>4</c:v>
                </c:pt>
                <c:pt idx="220">
                  <c:v>2</c:v>
                </c:pt>
                <c:pt idx="221">
                  <c:v>4</c:v>
                </c:pt>
                <c:pt idx="222">
                  <c:v>2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3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4</c:v>
                </c:pt>
                <c:pt idx="231">
                  <c:v>4</c:v>
                </c:pt>
                <c:pt idx="232">
                  <c:v>5</c:v>
                </c:pt>
                <c:pt idx="233">
                  <c:v>4</c:v>
                </c:pt>
                <c:pt idx="234">
                  <c:v>6</c:v>
                </c:pt>
                <c:pt idx="235">
                  <c:v>2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5</c:v>
                </c:pt>
                <c:pt idx="246">
                  <c:v>7</c:v>
                </c:pt>
                <c:pt idx="247">
                  <c:v>3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3</c:v>
                </c:pt>
                <c:pt idx="253">
                  <c:v>4</c:v>
                </c:pt>
                <c:pt idx="254">
                  <c:v>4</c:v>
                </c:pt>
                <c:pt idx="255">
                  <c:v>6</c:v>
                </c:pt>
                <c:pt idx="256">
                  <c:v>2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4</c:v>
                </c:pt>
                <c:pt idx="268">
                  <c:v>5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3</c:v>
                </c:pt>
                <c:pt idx="273">
                  <c:v>7</c:v>
                </c:pt>
                <c:pt idx="274">
                  <c:v>4</c:v>
                </c:pt>
                <c:pt idx="275">
                  <c:v>5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6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4</c:v>
                </c:pt>
                <c:pt idx="285">
                  <c:v>3</c:v>
                </c:pt>
                <c:pt idx="286">
                  <c:v>4</c:v>
                </c:pt>
                <c:pt idx="287">
                  <c:v>6</c:v>
                </c:pt>
                <c:pt idx="288">
                  <c:v>2</c:v>
                </c:pt>
                <c:pt idx="289">
                  <c:v>2</c:v>
                </c:pt>
                <c:pt idx="290">
                  <c:v>6</c:v>
                </c:pt>
                <c:pt idx="291">
                  <c:v>3</c:v>
                </c:pt>
                <c:pt idx="292">
                  <c:v>4</c:v>
                </c:pt>
                <c:pt idx="293">
                  <c:v>3</c:v>
                </c:pt>
                <c:pt idx="294">
                  <c:v>4</c:v>
                </c:pt>
                <c:pt idx="295">
                  <c:v>2</c:v>
                </c:pt>
                <c:pt idx="296">
                  <c:v>4</c:v>
                </c:pt>
                <c:pt idx="297">
                  <c:v>6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7</c:v>
                </c:pt>
                <c:pt idx="302">
                  <c:v>5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7</c:v>
                </c:pt>
                <c:pt idx="307">
                  <c:v>6</c:v>
                </c:pt>
                <c:pt idx="308">
                  <c:v>6</c:v>
                </c:pt>
                <c:pt idx="309">
                  <c:v>4</c:v>
                </c:pt>
              </c:numCache>
            </c:numRef>
          </c:xVal>
          <c:yVal>
            <c:numRef>
              <c:f>'M2'!$G$26:$G$335</c:f>
              <c:numCache>
                <c:formatCode>General</c:formatCode>
                <c:ptCount val="310"/>
                <c:pt idx="0">
                  <c:v>30775.632213942823</c:v>
                </c:pt>
                <c:pt idx="1">
                  <c:v>-179993.10048431816</c:v>
                </c:pt>
                <c:pt idx="2">
                  <c:v>56070.853990202071</c:v>
                </c:pt>
                <c:pt idx="3">
                  <c:v>3152.5014886430436</c:v>
                </c:pt>
                <c:pt idx="4">
                  <c:v>-43420.29949783755</c:v>
                </c:pt>
                <c:pt idx="5">
                  <c:v>-86452.276735097665</c:v>
                </c:pt>
                <c:pt idx="6">
                  <c:v>-103420.29949783755</c:v>
                </c:pt>
                <c:pt idx="7">
                  <c:v>-223961.12324705801</c:v>
                </c:pt>
                <c:pt idx="8">
                  <c:v>35752.501488643044</c:v>
                </c:pt>
                <c:pt idx="9">
                  <c:v>31152.501488643044</c:v>
                </c:pt>
                <c:pt idx="10">
                  <c:v>-129893.10048431816</c:v>
                </c:pt>
                <c:pt idx="11">
                  <c:v>-7847.4985113569564</c:v>
                </c:pt>
                <c:pt idx="12">
                  <c:v>73138.876752941986</c:v>
                </c:pt>
                <c:pt idx="13">
                  <c:v>-100788.32226057741</c:v>
                </c:pt>
                <c:pt idx="14">
                  <c:v>49611.677739422594</c:v>
                </c:pt>
                <c:pt idx="15">
                  <c:v>56184.478725903173</c:v>
                </c:pt>
                <c:pt idx="16">
                  <c:v>79752.501488643044</c:v>
                </c:pt>
                <c:pt idx="17">
                  <c:v>63152.501488643044</c:v>
                </c:pt>
                <c:pt idx="18">
                  <c:v>66252.501488643044</c:v>
                </c:pt>
                <c:pt idx="19">
                  <c:v>45752.501488643044</c:v>
                </c:pt>
                <c:pt idx="20">
                  <c:v>92252.501488643044</c:v>
                </c:pt>
                <c:pt idx="21">
                  <c:v>46184.478725903173</c:v>
                </c:pt>
                <c:pt idx="22">
                  <c:v>-71420.29949783755</c:v>
                </c:pt>
                <c:pt idx="23">
                  <c:v>78252.501488643044</c:v>
                </c:pt>
                <c:pt idx="24">
                  <c:v>-121872.12324705801</c:v>
                </c:pt>
                <c:pt idx="25">
                  <c:v>48152.501488643044</c:v>
                </c:pt>
                <c:pt idx="26">
                  <c:v>86152.501488643044</c:v>
                </c:pt>
                <c:pt idx="27">
                  <c:v>78152.501488643044</c:v>
                </c:pt>
                <c:pt idx="28">
                  <c:v>-146320.29949783755</c:v>
                </c:pt>
                <c:pt idx="29">
                  <c:v>62252.501488643044</c:v>
                </c:pt>
                <c:pt idx="30">
                  <c:v>73252.501488643044</c:v>
                </c:pt>
                <c:pt idx="31">
                  <c:v>-48420.29949783755</c:v>
                </c:pt>
                <c:pt idx="32">
                  <c:v>71184.478725903173</c:v>
                </c:pt>
                <c:pt idx="33">
                  <c:v>-128288.32226057741</c:v>
                </c:pt>
                <c:pt idx="34">
                  <c:v>-45388.322260577406</c:v>
                </c:pt>
                <c:pt idx="35">
                  <c:v>-214961.12324705801</c:v>
                </c:pt>
                <c:pt idx="36">
                  <c:v>50752.501488643044</c:v>
                </c:pt>
                <c:pt idx="37">
                  <c:v>-191961.12324705801</c:v>
                </c:pt>
                <c:pt idx="38">
                  <c:v>26784.478725903173</c:v>
                </c:pt>
                <c:pt idx="39">
                  <c:v>-88420.29949783755</c:v>
                </c:pt>
                <c:pt idx="40">
                  <c:v>58152.501488643044</c:v>
                </c:pt>
                <c:pt idx="41">
                  <c:v>-27256.345023317292</c:v>
                </c:pt>
                <c:pt idx="42">
                  <c:v>108152.50148864304</c:v>
                </c:pt>
                <c:pt idx="43">
                  <c:v>75184.478725903173</c:v>
                </c:pt>
                <c:pt idx="44">
                  <c:v>50252.501488643044</c:v>
                </c:pt>
                <c:pt idx="45">
                  <c:v>-67788.322260577406</c:v>
                </c:pt>
                <c:pt idx="46">
                  <c:v>-55288.322260577406</c:v>
                </c:pt>
                <c:pt idx="47">
                  <c:v>-62388.322260577406</c:v>
                </c:pt>
                <c:pt idx="48">
                  <c:v>-60813.322260577406</c:v>
                </c:pt>
                <c:pt idx="49">
                  <c:v>-58420.29949783755</c:v>
                </c:pt>
                <c:pt idx="50">
                  <c:v>42252.501488643044</c:v>
                </c:pt>
                <c:pt idx="51">
                  <c:v>78252.501488643044</c:v>
                </c:pt>
                <c:pt idx="52">
                  <c:v>-246861.12324705801</c:v>
                </c:pt>
                <c:pt idx="53">
                  <c:v>152.50148864304356</c:v>
                </c:pt>
                <c:pt idx="54">
                  <c:v>-80288.322260577406</c:v>
                </c:pt>
                <c:pt idx="55">
                  <c:v>-85388.322260577406</c:v>
                </c:pt>
                <c:pt idx="56">
                  <c:v>-70588.322260577406</c:v>
                </c:pt>
                <c:pt idx="57">
                  <c:v>-124788.32226057741</c:v>
                </c:pt>
                <c:pt idx="58">
                  <c:v>-60288.322260577406</c:v>
                </c:pt>
                <c:pt idx="59">
                  <c:v>44216.455963163287</c:v>
                </c:pt>
                <c:pt idx="60">
                  <c:v>-80388.322260577406</c:v>
                </c:pt>
                <c:pt idx="61">
                  <c:v>56184.478725903173</c:v>
                </c:pt>
                <c:pt idx="62">
                  <c:v>-151961.12324705801</c:v>
                </c:pt>
                <c:pt idx="63">
                  <c:v>-263533.92423353856</c:v>
                </c:pt>
                <c:pt idx="64">
                  <c:v>-85388.322260577406</c:v>
                </c:pt>
                <c:pt idx="65">
                  <c:v>134498.05300372152</c:v>
                </c:pt>
                <c:pt idx="66">
                  <c:v>31120.524251382914</c:v>
                </c:pt>
                <c:pt idx="67">
                  <c:v>-138420.29949783755</c:v>
                </c:pt>
                <c:pt idx="68">
                  <c:v>-171961.12324705801</c:v>
                </c:pt>
                <c:pt idx="69">
                  <c:v>4611.6777394225937</c:v>
                </c:pt>
                <c:pt idx="70">
                  <c:v>86184.478725903173</c:v>
                </c:pt>
                <c:pt idx="71">
                  <c:v>-57320.29949783755</c:v>
                </c:pt>
                <c:pt idx="72">
                  <c:v>-80388.322260577406</c:v>
                </c:pt>
                <c:pt idx="73">
                  <c:v>503566.07576646144</c:v>
                </c:pt>
                <c:pt idx="74">
                  <c:v>503566.07576646144</c:v>
                </c:pt>
                <c:pt idx="75">
                  <c:v>225170.85399020207</c:v>
                </c:pt>
                <c:pt idx="76">
                  <c:v>88152.501488643044</c:v>
                </c:pt>
                <c:pt idx="77">
                  <c:v>81184.478725903173</c:v>
                </c:pt>
                <c:pt idx="78">
                  <c:v>-20388.322260577406</c:v>
                </c:pt>
                <c:pt idx="79">
                  <c:v>9611.6777394225937</c:v>
                </c:pt>
                <c:pt idx="80">
                  <c:v>84498.053003721521</c:v>
                </c:pt>
                <c:pt idx="81">
                  <c:v>-94829.146009797929</c:v>
                </c:pt>
                <c:pt idx="82">
                  <c:v>61184.478725903173</c:v>
                </c:pt>
                <c:pt idx="83">
                  <c:v>305106.89951568184</c:v>
                </c:pt>
                <c:pt idx="84">
                  <c:v>305106.89951568184</c:v>
                </c:pt>
                <c:pt idx="85">
                  <c:v>-94829.146009797929</c:v>
                </c:pt>
                <c:pt idx="86">
                  <c:v>261070.85399020207</c:v>
                </c:pt>
                <c:pt idx="87">
                  <c:v>-70388.322260577406</c:v>
                </c:pt>
                <c:pt idx="88">
                  <c:v>61284.478725903173</c:v>
                </c:pt>
                <c:pt idx="89">
                  <c:v>-89329.146009797929</c:v>
                </c:pt>
                <c:pt idx="90">
                  <c:v>-137361.12324705801</c:v>
                </c:pt>
                <c:pt idx="91">
                  <c:v>37252.501488643044</c:v>
                </c:pt>
                <c:pt idx="92">
                  <c:v>-106829.14600979793</c:v>
                </c:pt>
                <c:pt idx="93">
                  <c:v>-43929.146009797929</c:v>
                </c:pt>
                <c:pt idx="94">
                  <c:v>43784.478725903173</c:v>
                </c:pt>
                <c:pt idx="95">
                  <c:v>-50388.322260577406</c:v>
                </c:pt>
                <c:pt idx="96">
                  <c:v>64711.677739422594</c:v>
                </c:pt>
                <c:pt idx="97">
                  <c:v>-176861.12324705801</c:v>
                </c:pt>
                <c:pt idx="98">
                  <c:v>48252.501488643044</c:v>
                </c:pt>
                <c:pt idx="99">
                  <c:v>93251.501488643044</c:v>
                </c:pt>
                <c:pt idx="100">
                  <c:v>-116961.12324705801</c:v>
                </c:pt>
                <c:pt idx="101">
                  <c:v>-118929.14600979793</c:v>
                </c:pt>
                <c:pt idx="102">
                  <c:v>-101829.14600979793</c:v>
                </c:pt>
                <c:pt idx="103">
                  <c:v>-270501.94699627848</c:v>
                </c:pt>
                <c:pt idx="104">
                  <c:v>297025.25201724097</c:v>
                </c:pt>
                <c:pt idx="105">
                  <c:v>297025.25201724097</c:v>
                </c:pt>
                <c:pt idx="106">
                  <c:v>-55288.322260577406</c:v>
                </c:pt>
                <c:pt idx="107">
                  <c:v>-216501.94699627848</c:v>
                </c:pt>
                <c:pt idx="108">
                  <c:v>49611.677739422594</c:v>
                </c:pt>
                <c:pt idx="109">
                  <c:v>-90529.146009797929</c:v>
                </c:pt>
                <c:pt idx="110">
                  <c:v>-50388.322260577406</c:v>
                </c:pt>
                <c:pt idx="111">
                  <c:v>31720.524251382914</c:v>
                </c:pt>
                <c:pt idx="112">
                  <c:v>52252.501488643044</c:v>
                </c:pt>
                <c:pt idx="113">
                  <c:v>28711.677739422594</c:v>
                </c:pt>
                <c:pt idx="114">
                  <c:v>-50388.322260577406</c:v>
                </c:pt>
                <c:pt idx="115">
                  <c:v>-126861.12324705801</c:v>
                </c:pt>
                <c:pt idx="116">
                  <c:v>24611.677739422594</c:v>
                </c:pt>
                <c:pt idx="117">
                  <c:v>-160501.94699627848</c:v>
                </c:pt>
                <c:pt idx="118">
                  <c:v>-125501.94699627848</c:v>
                </c:pt>
                <c:pt idx="119">
                  <c:v>26566.075766461436</c:v>
                </c:pt>
                <c:pt idx="120">
                  <c:v>-136401.94699627848</c:v>
                </c:pt>
                <c:pt idx="121">
                  <c:v>-168942.77074549883</c:v>
                </c:pt>
                <c:pt idx="122">
                  <c:v>-57074.747982759029</c:v>
                </c:pt>
                <c:pt idx="123">
                  <c:v>6070.8539902020711</c:v>
                </c:pt>
                <c:pt idx="124">
                  <c:v>-51829.146009797929</c:v>
                </c:pt>
                <c:pt idx="125">
                  <c:v>-110401.94699627848</c:v>
                </c:pt>
                <c:pt idx="126">
                  <c:v>86466.075766461436</c:v>
                </c:pt>
                <c:pt idx="127">
                  <c:v>59598.053003721521</c:v>
                </c:pt>
                <c:pt idx="128">
                  <c:v>71184.478725903173</c:v>
                </c:pt>
                <c:pt idx="129">
                  <c:v>-80388.322260577406</c:v>
                </c:pt>
                <c:pt idx="130">
                  <c:v>79611.677739422594</c:v>
                </c:pt>
                <c:pt idx="131">
                  <c:v>-55897.168772537785</c:v>
                </c:pt>
                <c:pt idx="132">
                  <c:v>-56861.123247058014</c:v>
                </c:pt>
                <c:pt idx="133">
                  <c:v>351566.07576646144</c:v>
                </c:pt>
                <c:pt idx="134">
                  <c:v>34216.455963163287</c:v>
                </c:pt>
                <c:pt idx="135">
                  <c:v>-58929.146009797929</c:v>
                </c:pt>
                <c:pt idx="136">
                  <c:v>-23929.146009797929</c:v>
                </c:pt>
                <c:pt idx="137">
                  <c:v>-23929.146009797929</c:v>
                </c:pt>
                <c:pt idx="138">
                  <c:v>-238547.54896923969</c:v>
                </c:pt>
                <c:pt idx="139">
                  <c:v>-88929.146009797929</c:v>
                </c:pt>
                <c:pt idx="140">
                  <c:v>20614.853990202071</c:v>
                </c:pt>
                <c:pt idx="141">
                  <c:v>-75501.946996278479</c:v>
                </c:pt>
                <c:pt idx="142">
                  <c:v>-51961.123247058014</c:v>
                </c:pt>
                <c:pt idx="143">
                  <c:v>-46320.29949783755</c:v>
                </c:pt>
                <c:pt idx="144">
                  <c:v>-6861.1232470580144</c:v>
                </c:pt>
                <c:pt idx="145">
                  <c:v>66170.853990202071</c:v>
                </c:pt>
                <c:pt idx="146">
                  <c:v>24284.478725903173</c:v>
                </c:pt>
                <c:pt idx="147">
                  <c:v>-105901.94699627848</c:v>
                </c:pt>
                <c:pt idx="148">
                  <c:v>-24329.146009797929</c:v>
                </c:pt>
                <c:pt idx="149">
                  <c:v>-149419.96975901839</c:v>
                </c:pt>
                <c:pt idx="150">
                  <c:v>76184.478725903173</c:v>
                </c:pt>
                <c:pt idx="151">
                  <c:v>44243.654976682708</c:v>
                </c:pt>
                <c:pt idx="152">
                  <c:v>47711.677739422594</c:v>
                </c:pt>
                <c:pt idx="153">
                  <c:v>-175501.94699627848</c:v>
                </c:pt>
                <c:pt idx="154">
                  <c:v>98170.853990202071</c:v>
                </c:pt>
                <c:pt idx="155">
                  <c:v>144170.85399020207</c:v>
                </c:pt>
                <c:pt idx="156">
                  <c:v>46451.075766461436</c:v>
                </c:pt>
                <c:pt idx="157">
                  <c:v>-95388.322260577406</c:v>
                </c:pt>
                <c:pt idx="158">
                  <c:v>-98929.146009797929</c:v>
                </c:pt>
                <c:pt idx="159">
                  <c:v>-115897.16877253779</c:v>
                </c:pt>
                <c:pt idx="160">
                  <c:v>-27929.146009797929</c:v>
                </c:pt>
                <c:pt idx="161">
                  <c:v>-53929.146009797929</c:v>
                </c:pt>
                <c:pt idx="162">
                  <c:v>126070.85399020207</c:v>
                </c:pt>
                <c:pt idx="163">
                  <c:v>-41861.123247058014</c:v>
                </c:pt>
                <c:pt idx="164">
                  <c:v>79611.677739422594</c:v>
                </c:pt>
                <c:pt idx="165">
                  <c:v>85170.853990202071</c:v>
                </c:pt>
                <c:pt idx="166">
                  <c:v>-170401.94699627848</c:v>
                </c:pt>
                <c:pt idx="167">
                  <c:v>-272369.96975901839</c:v>
                </c:pt>
                <c:pt idx="168">
                  <c:v>63138.876752941986</c:v>
                </c:pt>
                <c:pt idx="169">
                  <c:v>-20388.322260577406</c:v>
                </c:pt>
                <c:pt idx="170">
                  <c:v>-113929.14600979793</c:v>
                </c:pt>
                <c:pt idx="171">
                  <c:v>51170.853990202071</c:v>
                </c:pt>
                <c:pt idx="172">
                  <c:v>-140501.94699627848</c:v>
                </c:pt>
                <c:pt idx="173">
                  <c:v>-2356.3450233172916</c:v>
                </c:pt>
                <c:pt idx="174">
                  <c:v>117743.65497668271</c:v>
                </c:pt>
                <c:pt idx="175">
                  <c:v>259211.67773942259</c:v>
                </c:pt>
                <c:pt idx="176">
                  <c:v>-3929.1460097979289</c:v>
                </c:pt>
                <c:pt idx="177">
                  <c:v>-127074.74798275903</c:v>
                </c:pt>
                <c:pt idx="178">
                  <c:v>-86797.168772537785</c:v>
                </c:pt>
                <c:pt idx="179">
                  <c:v>-13929.146009797929</c:v>
                </c:pt>
                <c:pt idx="180">
                  <c:v>26170.853990202071</c:v>
                </c:pt>
                <c:pt idx="181">
                  <c:v>-115501.94699627848</c:v>
                </c:pt>
                <c:pt idx="182">
                  <c:v>12530.030240981607</c:v>
                </c:pt>
                <c:pt idx="183">
                  <c:v>73598.053003721521</c:v>
                </c:pt>
                <c:pt idx="184">
                  <c:v>-11388.322260577406</c:v>
                </c:pt>
                <c:pt idx="185">
                  <c:v>45170.853990202071</c:v>
                </c:pt>
                <c:pt idx="186">
                  <c:v>-48829.146009797929</c:v>
                </c:pt>
                <c:pt idx="187">
                  <c:v>-147469.96975901839</c:v>
                </c:pt>
                <c:pt idx="188">
                  <c:v>-323547.54896923969</c:v>
                </c:pt>
                <c:pt idx="189">
                  <c:v>-209942.77074549883</c:v>
                </c:pt>
                <c:pt idx="190">
                  <c:v>-345515.57173197949</c:v>
                </c:pt>
                <c:pt idx="191">
                  <c:v>-102469.96975901839</c:v>
                </c:pt>
                <c:pt idx="192">
                  <c:v>-13929.146009797929</c:v>
                </c:pt>
                <c:pt idx="193">
                  <c:v>-77974.747982759029</c:v>
                </c:pt>
                <c:pt idx="194">
                  <c:v>135025.25201724097</c:v>
                </c:pt>
                <c:pt idx="195">
                  <c:v>-204142.77074549883</c:v>
                </c:pt>
                <c:pt idx="196">
                  <c:v>-191942.77074549883</c:v>
                </c:pt>
                <c:pt idx="197">
                  <c:v>20970.853990202071</c:v>
                </c:pt>
                <c:pt idx="198">
                  <c:v>-34829.146009797929</c:v>
                </c:pt>
                <c:pt idx="199">
                  <c:v>-271974.74798275903</c:v>
                </c:pt>
                <c:pt idx="200">
                  <c:v>-144861.12324705801</c:v>
                </c:pt>
                <c:pt idx="201">
                  <c:v>1070.8539902020711</c:v>
                </c:pt>
                <c:pt idx="202">
                  <c:v>-146974.74798275903</c:v>
                </c:pt>
                <c:pt idx="203">
                  <c:v>-120401.94699627848</c:v>
                </c:pt>
                <c:pt idx="204">
                  <c:v>4484.4282680205069</c:v>
                </c:pt>
                <c:pt idx="205">
                  <c:v>4484.4282680205069</c:v>
                </c:pt>
                <c:pt idx="206">
                  <c:v>142025.25201724097</c:v>
                </c:pt>
                <c:pt idx="207">
                  <c:v>-50256.345023317292</c:v>
                </c:pt>
                <c:pt idx="208">
                  <c:v>-3929.1460097979289</c:v>
                </c:pt>
                <c:pt idx="209">
                  <c:v>114070.85399020207</c:v>
                </c:pt>
                <c:pt idx="210">
                  <c:v>22925.252017240971</c:v>
                </c:pt>
                <c:pt idx="211">
                  <c:v>123025.25201724097</c:v>
                </c:pt>
                <c:pt idx="212">
                  <c:v>138025.25201724097</c:v>
                </c:pt>
                <c:pt idx="213">
                  <c:v>-133829.14600979793</c:v>
                </c:pt>
                <c:pt idx="214">
                  <c:v>66284.478725903173</c:v>
                </c:pt>
                <c:pt idx="215">
                  <c:v>54611.677739422594</c:v>
                </c:pt>
                <c:pt idx="216">
                  <c:v>-140501.94699627848</c:v>
                </c:pt>
                <c:pt idx="217">
                  <c:v>4498.0530037215212</c:v>
                </c:pt>
                <c:pt idx="218">
                  <c:v>73589.206491761259</c:v>
                </c:pt>
                <c:pt idx="219">
                  <c:v>4598.0530037215212</c:v>
                </c:pt>
                <c:pt idx="220">
                  <c:v>4711.6777394225937</c:v>
                </c:pt>
                <c:pt idx="221">
                  <c:v>-70501.946996278479</c:v>
                </c:pt>
                <c:pt idx="222">
                  <c:v>-5388.3222605774063</c:v>
                </c:pt>
                <c:pt idx="223">
                  <c:v>-30388.322260577406</c:v>
                </c:pt>
                <c:pt idx="224">
                  <c:v>-116901.94699627848</c:v>
                </c:pt>
                <c:pt idx="225">
                  <c:v>-132074.74798275903</c:v>
                </c:pt>
                <c:pt idx="226">
                  <c:v>-76961.123247058014</c:v>
                </c:pt>
                <c:pt idx="227">
                  <c:v>29611.677739422594</c:v>
                </c:pt>
                <c:pt idx="228">
                  <c:v>-31329.146009797929</c:v>
                </c:pt>
                <c:pt idx="229">
                  <c:v>-97256.345023317292</c:v>
                </c:pt>
                <c:pt idx="230">
                  <c:v>71598.053003721521</c:v>
                </c:pt>
                <c:pt idx="231">
                  <c:v>-112469.96975901839</c:v>
                </c:pt>
                <c:pt idx="232">
                  <c:v>171057.22925450117</c:v>
                </c:pt>
                <c:pt idx="233">
                  <c:v>59598.053003721521</c:v>
                </c:pt>
                <c:pt idx="234">
                  <c:v>16452.451030760305</c:v>
                </c:pt>
                <c:pt idx="235">
                  <c:v>39711.677739422594</c:v>
                </c:pt>
                <c:pt idx="236">
                  <c:v>-143929.14600979793</c:v>
                </c:pt>
                <c:pt idx="237">
                  <c:v>-56401.946996278479</c:v>
                </c:pt>
                <c:pt idx="238">
                  <c:v>59057.229254501173</c:v>
                </c:pt>
                <c:pt idx="239">
                  <c:v>-10288.322260577406</c:v>
                </c:pt>
                <c:pt idx="240">
                  <c:v>-25829.146009797929</c:v>
                </c:pt>
                <c:pt idx="241">
                  <c:v>-23929.146009797929</c:v>
                </c:pt>
                <c:pt idx="242">
                  <c:v>101170.85399020207</c:v>
                </c:pt>
                <c:pt idx="243">
                  <c:v>-90401.946996278479</c:v>
                </c:pt>
                <c:pt idx="244">
                  <c:v>40557.229254501173</c:v>
                </c:pt>
                <c:pt idx="245">
                  <c:v>102925.25201724097</c:v>
                </c:pt>
                <c:pt idx="246">
                  <c:v>-87088.372718460159</c:v>
                </c:pt>
                <c:pt idx="247">
                  <c:v>-88829.146009797929</c:v>
                </c:pt>
                <c:pt idx="248">
                  <c:v>4711.6777394225937</c:v>
                </c:pt>
                <c:pt idx="249">
                  <c:v>25670.853990202071</c:v>
                </c:pt>
                <c:pt idx="250">
                  <c:v>32630.030240981607</c:v>
                </c:pt>
                <c:pt idx="251">
                  <c:v>22498.053003721521</c:v>
                </c:pt>
                <c:pt idx="252">
                  <c:v>-3929.1460097979289</c:v>
                </c:pt>
                <c:pt idx="253">
                  <c:v>61630.030240981607</c:v>
                </c:pt>
                <c:pt idx="254">
                  <c:v>-95901.946996278479</c:v>
                </c:pt>
                <c:pt idx="255">
                  <c:v>-31515.571731979493</c:v>
                </c:pt>
                <c:pt idx="256">
                  <c:v>239701.67773942259</c:v>
                </c:pt>
                <c:pt idx="257">
                  <c:v>148128.87675294199</c:v>
                </c:pt>
                <c:pt idx="258">
                  <c:v>-17379.969759018393</c:v>
                </c:pt>
                <c:pt idx="259">
                  <c:v>-45411.946996278479</c:v>
                </c:pt>
                <c:pt idx="260">
                  <c:v>19588.053003721521</c:v>
                </c:pt>
                <c:pt idx="261">
                  <c:v>50652.007478241809</c:v>
                </c:pt>
                <c:pt idx="262">
                  <c:v>-43929.146009797929</c:v>
                </c:pt>
                <c:pt idx="263">
                  <c:v>-22861.123247058014</c:v>
                </c:pt>
                <c:pt idx="264">
                  <c:v>-90401.946996278479</c:v>
                </c:pt>
                <c:pt idx="265">
                  <c:v>-43433.924233538564</c:v>
                </c:pt>
                <c:pt idx="266">
                  <c:v>-23647.548969239695</c:v>
                </c:pt>
                <c:pt idx="267">
                  <c:v>-35501.946996278479</c:v>
                </c:pt>
                <c:pt idx="268">
                  <c:v>-31910.793508238741</c:v>
                </c:pt>
                <c:pt idx="269">
                  <c:v>-27256.345023317292</c:v>
                </c:pt>
                <c:pt idx="270">
                  <c:v>169611.67773942259</c:v>
                </c:pt>
                <c:pt idx="271">
                  <c:v>25170.853990202071</c:v>
                </c:pt>
                <c:pt idx="272">
                  <c:v>-43929.146009797929</c:v>
                </c:pt>
                <c:pt idx="273">
                  <c:v>-163088.37271846016</c:v>
                </c:pt>
                <c:pt idx="274">
                  <c:v>-40501.946996278479</c:v>
                </c:pt>
                <c:pt idx="275">
                  <c:v>-17074.747982759029</c:v>
                </c:pt>
                <c:pt idx="276">
                  <c:v>1170.8539902020711</c:v>
                </c:pt>
                <c:pt idx="277">
                  <c:v>18038.876752941986</c:v>
                </c:pt>
                <c:pt idx="278">
                  <c:v>-35929.146009797929</c:v>
                </c:pt>
                <c:pt idx="279">
                  <c:v>178484.42826802051</c:v>
                </c:pt>
                <c:pt idx="280">
                  <c:v>58138.876752941986</c:v>
                </c:pt>
                <c:pt idx="281">
                  <c:v>-140401.94699627848</c:v>
                </c:pt>
                <c:pt idx="282">
                  <c:v>59598.053003721521</c:v>
                </c:pt>
                <c:pt idx="283">
                  <c:v>771057.22925450117</c:v>
                </c:pt>
                <c:pt idx="284">
                  <c:v>-130683.92423353856</c:v>
                </c:pt>
                <c:pt idx="285">
                  <c:v>-115897.16877253779</c:v>
                </c:pt>
                <c:pt idx="286">
                  <c:v>93598.053003721521</c:v>
                </c:pt>
                <c:pt idx="287">
                  <c:v>39384.428268020507</c:v>
                </c:pt>
                <c:pt idx="288">
                  <c:v>-60288.322260577406</c:v>
                </c:pt>
                <c:pt idx="289">
                  <c:v>17643.654976682708</c:v>
                </c:pt>
                <c:pt idx="290">
                  <c:v>154484.42826802051</c:v>
                </c:pt>
                <c:pt idx="291">
                  <c:v>97138.876752941986</c:v>
                </c:pt>
                <c:pt idx="292">
                  <c:v>-96401.946996278479</c:v>
                </c:pt>
                <c:pt idx="293">
                  <c:v>155170.85399020207</c:v>
                </c:pt>
                <c:pt idx="294">
                  <c:v>365662.00747824181</c:v>
                </c:pt>
                <c:pt idx="295">
                  <c:v>-5388.3222605774063</c:v>
                </c:pt>
                <c:pt idx="296">
                  <c:v>734498.05300372152</c:v>
                </c:pt>
                <c:pt idx="297">
                  <c:v>904484.42826802051</c:v>
                </c:pt>
                <c:pt idx="298">
                  <c:v>-137074.74798275903</c:v>
                </c:pt>
                <c:pt idx="299">
                  <c:v>-99042.770745498827</c:v>
                </c:pt>
                <c:pt idx="300">
                  <c:v>121057.22925450117</c:v>
                </c:pt>
                <c:pt idx="301">
                  <c:v>-190220.34995572024</c:v>
                </c:pt>
                <c:pt idx="302">
                  <c:v>192025.25201724097</c:v>
                </c:pt>
                <c:pt idx="303">
                  <c:v>221070.85399020207</c:v>
                </c:pt>
                <c:pt idx="304">
                  <c:v>-76861.123247058014</c:v>
                </c:pt>
                <c:pt idx="305">
                  <c:v>-123929.14600979793</c:v>
                </c:pt>
                <c:pt idx="306">
                  <c:v>354879.65004427976</c:v>
                </c:pt>
                <c:pt idx="307">
                  <c:v>374484.42826802051</c:v>
                </c:pt>
                <c:pt idx="308">
                  <c:v>328484.42826802051</c:v>
                </c:pt>
                <c:pt idx="309">
                  <c:v>34498.053003721521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E4-487A-A09F-34C3ADF83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71016"/>
        <c:axId val="999267488"/>
      </c:scatterChart>
      <c:valAx>
        <c:axId val="999271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BATHS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267488"/>
        <c:crosses val="autoZero"/>
        <c:crossBetween val="midCat"/>
      </c:valAx>
      <c:valAx>
        <c:axId val="9992674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9271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129267</xdr:colOff>
      <xdr:row>0</xdr:row>
      <xdr:rowOff>40822</xdr:rowOff>
    </xdr:from>
    <xdr:to>
      <xdr:col>17</xdr:col>
      <xdr:colOff>0</xdr:colOff>
      <xdr:row>35</xdr:row>
      <xdr:rowOff>83003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0156A-A2CA-4F1B-8E1C-2B90492A9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276224</xdr:colOff>
      <xdr:row>0</xdr:row>
      <xdr:rowOff>0</xdr:rowOff>
    </xdr:from>
    <xdr:to>
      <xdr:col>20</xdr:col>
      <xdr:colOff>171450</xdr:colOff>
      <xdr:row>31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1A68E-24BE-4F30-998E-0EE809580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114299</xdr:colOff>
      <xdr:row>0</xdr:row>
      <xdr:rowOff>38100</xdr:rowOff>
    </xdr:from>
    <xdr:to>
      <xdr:col>15</xdr:col>
      <xdr:colOff>561974</xdr:colOff>
      <xdr:row>26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825A79-B08D-402E-9F00-117CE43CC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190500</xdr:colOff>
      <xdr:row>14</xdr:row>
      <xdr:rowOff>109537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5E84D84-363F-4373-853E-526E395C6092}"/>
            </a:ext>
          </a:extLst>
        </xdr:cNvPr>
        <xdr:cNvSpPr txBox="1"/>
      </xdr:nvSpPr>
      <xdr:spPr>
        <a:xfrm>
          <a:off x="5905500" y="26050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</xdr:colOff>
      <xdr:row>20</xdr:row>
      <xdr:rowOff>47624</xdr:rowOff>
    </xdr:from>
    <xdr:to>
      <xdr:col>12</xdr:col>
      <xdr:colOff>19050</xdr:colOff>
      <xdr:row>45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616BFB-415D-407F-B2CB-F709FE672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123825</xdr:rowOff>
    </xdr:from>
    <xdr:to>
      <xdr:col>22</xdr:col>
      <xdr:colOff>266700</xdr:colOff>
      <xdr:row>10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19049</xdr:colOff>
      <xdr:row>12</xdr:row>
      <xdr:rowOff>133349</xdr:rowOff>
    </xdr:from>
    <xdr:to>
      <xdr:col>22</xdr:col>
      <xdr:colOff>276224</xdr:colOff>
      <xdr:row>26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9524</xdr:colOff>
      <xdr:row>29</xdr:row>
      <xdr:rowOff>152400</xdr:rowOff>
    </xdr:from>
    <xdr:to>
      <xdr:col>22</xdr:col>
      <xdr:colOff>257175</xdr:colOff>
      <xdr:row>39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</xdr:colOff>
      <xdr:row>1</xdr:row>
      <xdr:rowOff>19050</xdr:rowOff>
    </xdr:from>
    <xdr:to>
      <xdr:col>22</xdr:col>
      <xdr:colOff>590549</xdr:colOff>
      <xdr:row>17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19049</xdr:colOff>
      <xdr:row>1</xdr:row>
      <xdr:rowOff>9525</xdr:rowOff>
    </xdr:from>
    <xdr:to>
      <xdr:col>32</xdr:col>
      <xdr:colOff>600075</xdr:colOff>
      <xdr:row>17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19</xdr:row>
      <xdr:rowOff>9525</xdr:rowOff>
    </xdr:from>
    <xdr:to>
      <xdr:col>23</xdr:col>
      <xdr:colOff>0</xdr:colOff>
      <xdr:row>34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38100</xdr:colOff>
      <xdr:row>19</xdr:row>
      <xdr:rowOff>19049</xdr:rowOff>
    </xdr:from>
    <xdr:to>
      <xdr:col>32</xdr:col>
      <xdr:colOff>590550</xdr:colOff>
      <xdr:row>33</xdr:row>
      <xdr:rowOff>190499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352425</xdr:colOff>
      <xdr:row>39</xdr:row>
      <xdr:rowOff>104775</xdr:rowOff>
    </xdr:from>
    <xdr:to>
      <xdr:col>29</xdr:col>
      <xdr:colOff>428625</xdr:colOff>
      <xdr:row>49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19049</xdr:colOff>
      <xdr:row>5</xdr:row>
      <xdr:rowOff>133349</xdr:rowOff>
    </xdr:from>
    <xdr:ext cx="6343651" cy="12858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7877174" y="1085849"/>
          <a:ext cx="6343651" cy="12858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 b="1"/>
            <a:t>This listing product interesting</a:t>
          </a:r>
          <a:r>
            <a:rPr lang="en-US" sz="1200" b="1" baseline="0"/>
            <a:t> values. The house shows the most value in regards to predicted prices. The lot size, # of beds and # of baths showed low estimates. The square footage of the house produced a remarkable estimate. Combining all four variables shows a predicted value far more favorable which clearly shows the square footage could be  a key feature to adding value to the house. (with this kind of square footage the bedrooms are probably nice sized rooms)</a:t>
          </a:r>
          <a:endParaRPr lang="en-US" sz="1200" b="1"/>
        </a:p>
      </xdr:txBody>
    </xdr:sp>
    <xdr:clientData/>
  </xdr:oneCellAnchor>
  <xdr:twoCellAnchor>
    <xdr:from>
      <xdr:col>16</xdr:col>
      <xdr:colOff>9525</xdr:colOff>
      <xdr:row>0</xdr:row>
      <xdr:rowOff>28576</xdr:rowOff>
    </xdr:from>
    <xdr:to>
      <xdr:col>24</xdr:col>
      <xdr:colOff>276225</xdr:colOff>
      <xdr:row>19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19049</xdr:colOff>
      <xdr:row>0</xdr:row>
      <xdr:rowOff>9525</xdr:rowOff>
    </xdr:from>
    <xdr:to>
      <xdr:col>33</xdr:col>
      <xdr:colOff>295274</xdr:colOff>
      <xdr:row>18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19050</xdr:colOff>
      <xdr:row>0</xdr:row>
      <xdr:rowOff>0</xdr:rowOff>
    </xdr:from>
    <xdr:to>
      <xdr:col>42</xdr:col>
      <xdr:colOff>342900</xdr:colOff>
      <xdr:row>18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590549</xdr:colOff>
      <xdr:row>0</xdr:row>
      <xdr:rowOff>0</xdr:rowOff>
    </xdr:from>
    <xdr:to>
      <xdr:col>51</xdr:col>
      <xdr:colOff>409574</xdr:colOff>
      <xdr:row>18</xdr:row>
      <xdr:rowOff>200024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9525</xdr:colOff>
      <xdr:row>22</xdr:row>
      <xdr:rowOff>1</xdr:rowOff>
    </xdr:from>
    <xdr:to>
      <xdr:col>24</xdr:col>
      <xdr:colOff>295275</xdr:colOff>
      <xdr:row>40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E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19050</xdr:colOff>
      <xdr:row>21</xdr:row>
      <xdr:rowOff>190499</xdr:rowOff>
    </xdr:from>
    <xdr:to>
      <xdr:col>33</xdr:col>
      <xdr:colOff>304800</xdr:colOff>
      <xdr:row>40</xdr:row>
      <xdr:rowOff>19049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19049</xdr:colOff>
      <xdr:row>22</xdr:row>
      <xdr:rowOff>9526</xdr:rowOff>
    </xdr:from>
    <xdr:to>
      <xdr:col>42</xdr:col>
      <xdr:colOff>333374</xdr:colOff>
      <xdr:row>40</xdr:row>
      <xdr:rowOff>19050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609599</xdr:colOff>
      <xdr:row>22</xdr:row>
      <xdr:rowOff>9524</xdr:rowOff>
    </xdr:from>
    <xdr:to>
      <xdr:col>51</xdr:col>
      <xdr:colOff>428624</xdr:colOff>
      <xdr:row>39</xdr:row>
      <xdr:rowOff>180974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390525</xdr:colOff>
      <xdr:row>41</xdr:row>
      <xdr:rowOff>180975</xdr:rowOff>
    </xdr:from>
    <xdr:to>
      <xdr:col>40</xdr:col>
      <xdr:colOff>295275</xdr:colOff>
      <xdr:row>52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9525</xdr:rowOff>
    </xdr:from>
    <xdr:to>
      <xdr:col>23</xdr:col>
      <xdr:colOff>0</xdr:colOff>
      <xdr:row>11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C33E4C-5861-4F59-A0F6-C8B0A2F9F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9525</xdr:colOff>
      <xdr:row>12</xdr:row>
      <xdr:rowOff>9525</xdr:rowOff>
    </xdr:from>
    <xdr:to>
      <xdr:col>23</xdr:col>
      <xdr:colOff>9525</xdr:colOff>
      <xdr:row>22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B824A1-9446-4E24-A152-A8CB72BA4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23</xdr:row>
      <xdr:rowOff>9525</xdr:rowOff>
    </xdr:from>
    <xdr:to>
      <xdr:col>23</xdr:col>
      <xdr:colOff>0</xdr:colOff>
      <xdr:row>33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F297924-F835-4E8B-BC83-58095F571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34</xdr:row>
      <xdr:rowOff>0</xdr:rowOff>
    </xdr:from>
    <xdr:to>
      <xdr:col>23</xdr:col>
      <xdr:colOff>0</xdr:colOff>
      <xdr:row>44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5C94C3-6182-42B5-A22D-67213449E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19050</xdr:colOff>
      <xdr:row>45</xdr:row>
      <xdr:rowOff>9525</xdr:rowOff>
    </xdr:from>
    <xdr:to>
      <xdr:col>23</xdr:col>
      <xdr:colOff>19050</xdr:colOff>
      <xdr:row>55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6AF0A1-581F-4874-9832-8271022D71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609599</xdr:colOff>
      <xdr:row>1</xdr:row>
      <xdr:rowOff>9525</xdr:rowOff>
    </xdr:from>
    <xdr:to>
      <xdr:col>33</xdr:col>
      <xdr:colOff>28574</xdr:colOff>
      <xdr:row>11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C30C118-0863-42BA-88ED-C55D9DF02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0</xdr:colOff>
      <xdr:row>12</xdr:row>
      <xdr:rowOff>9525</xdr:rowOff>
    </xdr:from>
    <xdr:to>
      <xdr:col>33</xdr:col>
      <xdr:colOff>19050</xdr:colOff>
      <xdr:row>22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60A3241-EDAD-40BD-B334-C8F3600D2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9525</xdr:colOff>
      <xdr:row>23</xdr:row>
      <xdr:rowOff>9525</xdr:rowOff>
    </xdr:from>
    <xdr:to>
      <xdr:col>33</xdr:col>
      <xdr:colOff>9525</xdr:colOff>
      <xdr:row>33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21532D2-3EBC-4EF4-A26D-1D99F3E99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609599</xdr:colOff>
      <xdr:row>34</xdr:row>
      <xdr:rowOff>9525</xdr:rowOff>
    </xdr:from>
    <xdr:to>
      <xdr:col>32</xdr:col>
      <xdr:colOff>600074</xdr:colOff>
      <xdr:row>44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B4ED15-BDB7-43C1-B039-B467D038A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0</xdr:colOff>
      <xdr:row>45</xdr:row>
      <xdr:rowOff>0</xdr:rowOff>
    </xdr:from>
    <xdr:to>
      <xdr:col>33</xdr:col>
      <xdr:colOff>0</xdr:colOff>
      <xdr:row>55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E374264-23EA-4F70-AB9C-30C594AFE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10</xdr:col>
      <xdr:colOff>209549</xdr:colOff>
      <xdr:row>4</xdr:row>
      <xdr:rowOff>161925</xdr:rowOff>
    </xdr:from>
    <xdr:ext cx="2676525" cy="32385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5E7CCE34-4309-4D87-A773-EFCF9B5D4A4D}"/>
            </a:ext>
          </a:extLst>
        </xdr:cNvPr>
        <xdr:cNvSpPr txBox="1"/>
      </xdr:nvSpPr>
      <xdr:spPr>
        <a:xfrm>
          <a:off x="8220074" y="933450"/>
          <a:ext cx="2676525" cy="3238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/>
            <a:t>Added</a:t>
          </a:r>
          <a:r>
            <a:rPr lang="en-US" sz="1100" b="1" baseline="0"/>
            <a:t> days on Market to see the results</a:t>
          </a:r>
        </a:p>
        <a:p>
          <a:endParaRPr lang="en-US" sz="1100" b="1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COLLEGE%20WORK/K%20Newman_Real%20Estate%20Projec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COLLEGE%20WORK/K%20Newman_Real%20Estate%20ProjecT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ristie White" refreshedDate="43166.647912037035" createdVersion="6" refreshedVersion="5" minRefreshableVersion="3" recordCount="310">
  <cacheSource type="worksheet">
    <worksheetSource name="Table14724" r:id="rId2"/>
  </cacheSource>
  <cacheFields count="33">
    <cacheField name="SALE TYPE" numFmtId="0">
      <sharedItems/>
    </cacheField>
    <cacheField name="HOME TYPE" numFmtId="0">
      <sharedItems/>
    </cacheField>
    <cacheField name="ADDRESS" numFmtId="0">
      <sharedItems/>
    </cacheField>
    <cacheField name="CITY" numFmtId="0">
      <sharedItems count="8">
        <s v="Ellisville"/>
        <s v="St Louis"/>
        <s v="Chesterfield"/>
        <s v="Affton"/>
        <s v="Ballwin"/>
        <s v="Wildwood"/>
        <s v="Town and Country"/>
        <s v="Wilbur Park" u="1"/>
      </sharedItems>
    </cacheField>
    <cacheField name="STATE" numFmtId="0">
      <sharedItems/>
    </cacheField>
    <cacheField name="ZIP" numFmtId="0">
      <sharedItems containsSemiMixedTypes="0" containsString="0" containsNumber="1" containsInteger="1" minValue="63011" maxValue="63123" count="3">
        <n v="63011"/>
        <n v="63123"/>
        <n v="63017"/>
      </sharedItems>
    </cacheField>
    <cacheField name="LIST PRICE" numFmtId="0">
      <sharedItems containsSemiMixedTypes="0" containsString="0" containsNumber="1" containsInteger="1" minValue="38900" maxValue="1725000"/>
    </cacheField>
    <cacheField name="BEDS" numFmtId="0">
      <sharedItems containsSemiMixedTypes="0" containsString="0" containsNumber="1" containsInteger="1" minValue="1" maxValue="6"/>
    </cacheField>
    <cacheField name="BATHS" numFmtId="0">
      <sharedItems containsSemiMixedTypes="0" containsString="0" containsNumber="1" containsInteger="1" minValue="1" maxValue="7"/>
    </cacheField>
    <cacheField name="LOCATION" numFmtId="0">
      <sharedItems count="11">
        <s v="Lafayette"/>
        <s v="Affton"/>
        <s v="Parkway West"/>
        <s v="Bayless"/>
        <s v="Parkway Central"/>
        <s v="South City"/>
        <s v="Sign in to see"/>
        <s v="Mehlville"/>
        <s v="Lindbergh"/>
        <s v="Marquette"/>
        <s v="Rockwood Summit"/>
      </sharedItems>
    </cacheField>
    <cacheField name="SQFT" numFmtId="0">
      <sharedItems containsSemiMixedTypes="0" containsString="0" containsNumber="1" containsInteger="1" minValue="688" maxValue="6709"/>
    </cacheField>
    <cacheField name="LOT SIZE" numFmtId="0">
      <sharedItems containsSemiMixedTypes="0" containsString="0" containsNumber="1" containsInteger="1" minValue="1655" maxValue="295772"/>
    </cacheField>
    <cacheField name="YEAR BUILT" numFmtId="0">
      <sharedItems containsString="0" containsBlank="1" containsNumber="1" containsInteger="1" minValue="1901" maxValue="2015"/>
    </cacheField>
    <cacheField name="PARKING SPOTS" numFmtId="0">
      <sharedItems containsSemiMixedTypes="0" containsString="0" containsNumber="1" containsInteger="1" minValue="0" maxValue="5"/>
    </cacheField>
    <cacheField name="PARKING TYPE" numFmtId="0">
      <sharedItems containsSemiMixedTypes="0" containsString="0" containsNumber="1" containsInteger="1" minValue="0" maxValue="1"/>
    </cacheField>
    <cacheField name="DAYS ON MARKET" numFmtId="0">
      <sharedItems containsSemiMixedTypes="0" containsString="0" containsNumber="1" containsInteger="1" minValue="1" maxValue="515" count="100">
        <n v="39"/>
        <n v="22"/>
        <n v="38"/>
        <n v="107"/>
        <n v="15"/>
        <n v="11"/>
        <n v="12"/>
        <n v="92"/>
        <n v="23"/>
        <n v="80"/>
        <n v="50"/>
        <n v="30"/>
        <n v="25"/>
        <n v="1"/>
        <n v="63"/>
        <n v="2"/>
        <n v="29"/>
        <n v="121"/>
        <n v="515"/>
        <n v="318"/>
        <n v="9"/>
        <n v="44"/>
        <n v="81"/>
        <n v="5"/>
        <n v="28"/>
        <n v="88"/>
        <n v="4"/>
        <n v="21"/>
        <n v="8"/>
        <n v="233"/>
        <n v="67"/>
        <n v="358"/>
        <n v="53"/>
        <n v="57"/>
        <n v="31"/>
        <n v="137"/>
        <n v="94"/>
        <n v="93"/>
        <n v="26"/>
        <n v="41"/>
        <n v="163"/>
        <n v="84"/>
        <n v="46"/>
        <n v="37"/>
        <n v="113"/>
        <n v="18"/>
        <n v="61"/>
        <n v="98"/>
        <n v="3"/>
        <n v="79"/>
        <n v="17"/>
        <n v="45"/>
        <n v="59"/>
        <n v="36"/>
        <n v="60"/>
        <n v="109"/>
        <n v="52"/>
        <n v="169"/>
        <n v="106"/>
        <n v="10"/>
        <n v="72"/>
        <n v="43"/>
        <n v="76"/>
        <n v="19"/>
        <n v="16"/>
        <n v="27"/>
        <n v="64"/>
        <n v="276"/>
        <n v="47"/>
        <n v="108"/>
        <n v="54"/>
        <n v="51"/>
        <n v="75"/>
        <n v="58"/>
        <n v="40"/>
        <n v="85"/>
        <n v="74"/>
        <n v="66"/>
        <n v="24"/>
        <n v="120"/>
        <n v="78"/>
        <n v="207"/>
        <n v="199"/>
        <n v="71"/>
        <n v="14"/>
        <n v="32"/>
        <n v="89"/>
        <n v="456"/>
        <n v="56"/>
        <n v="103"/>
        <n v="154"/>
        <n v="116"/>
        <n v="130"/>
        <n v="73"/>
        <n v="134"/>
        <n v="285"/>
        <n v="42"/>
        <n v="142"/>
        <n v="378"/>
        <n v="7"/>
      </sharedItems>
      <fieldGroup base="15">
        <rangePr startNum="1" endNum="515" groupInterval="100"/>
        <groupItems count="8">
          <s v="&lt;1"/>
          <s v="1-100"/>
          <s v="101-200"/>
          <s v="201-300"/>
          <s v="301-400"/>
          <s v="401-500"/>
          <s v="501-600"/>
          <s v="&gt;601"/>
        </groupItems>
      </fieldGroup>
    </cacheField>
    <cacheField name="STATUS" numFmtId="0">
      <sharedItems/>
    </cacheField>
    <cacheField name="NEXT OPEN HOUSE DATE" numFmtId="0">
      <sharedItems containsDate="1" containsString="0" containsBlank="1" containsMixedTypes="1" minDate="1900-01-08T09:49:04" maxDate="1900-01-08T09:49:04"/>
    </cacheField>
    <cacheField name="NEXT OPEN HOUSE START TIME" numFmtId="0">
      <sharedItems containsDate="1" containsString="0" containsBlank="1" containsMixedTypes="1" minDate="1899-12-30T12:00:00" maxDate="1900-01-07T05:47:03"/>
    </cacheField>
    <cacheField name="NEXT OPEN HOUSE END TIME" numFmtId="0">
      <sharedItems containsDate="1" containsString="0" containsBlank="1" containsMixedTypes="1" minDate="1899-12-30T14:00:00" maxDate="1899-12-30T00:00:00"/>
    </cacheField>
    <cacheField name="RECENT REDUCTION DATE" numFmtId="0">
      <sharedItems containsDate="1" containsString="0" containsBlank="1" containsMixedTypes="1" minDate="2016-05-11T00:00:00" maxDate="1900-01-08T06:49:04"/>
    </cacheField>
    <cacheField name="ORIGINAL LIST PRICE" numFmtId="0">
      <sharedItems containsSemiMixedTypes="0" containsString="0" containsNumber="1" containsInteger="1" minValue="38900" maxValue="1725000"/>
    </cacheField>
    <cacheField name="LAST SALE DATE" numFmtId="0">
      <sharedItems containsDate="1" containsString="0" containsBlank="1" containsMixedTypes="1" minDate="2004-06-04T00:00:00" maxDate="2011-03-09T00:00:00"/>
    </cacheField>
    <cacheField name="LAST SALE PRICE" numFmtId="0">
      <sharedItems containsString="0" containsBlank="1" containsNumber="1" containsInteger="1" minValue="20000" maxValue="1150615"/>
    </cacheField>
    <cacheField name="URL (SEE http://www.redfin.com/buy-a-home/comparative-market-analysis FOR INFO ON PRICING)" numFmtId="0">
      <sharedItems/>
    </cacheField>
    <cacheField name="SOURCE" numFmtId="0">
      <sharedItems/>
    </cacheField>
    <cacheField name="LISTING ID" numFmtId="0">
      <sharedItems containsSemiMixedTypes="0" containsString="0" containsNumber="1" containsInteger="1" minValue="14023941" maxValue="16044855"/>
    </cacheField>
    <cacheField name="ORIGINAL SOURCE" numFmtId="0">
      <sharedItems/>
    </cacheField>
    <cacheField name="FAVORITE" numFmtId="0">
      <sharedItems/>
    </cacheField>
    <cacheField name="INTERESTED" numFmtId="0">
      <sharedItems/>
    </cacheField>
    <cacheField name="LATITUDE" numFmtId="0">
      <sharedItems containsString="0" containsBlank="1" containsNumber="1" minValue="38.519801000000001" maxValue="38.691352000000002"/>
    </cacheField>
    <cacheField name="LONGITUDE" numFmtId="0">
      <sharedItems containsString="0" containsBlank="1" containsNumber="1" minValue="-90.638659000000004" maxValue="-90.273128999999997"/>
    </cacheField>
    <cacheField name="IS SHORT SA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ristie White" refreshedDate="43166.647912037035" createdVersion="6" refreshedVersion="5" minRefreshableVersion="3" recordCount="310">
  <cacheSource type="worksheet">
    <worksheetSource name="Table14724" r:id="rId2"/>
  </cacheSource>
  <cacheFields count="33">
    <cacheField name="SALE TYPE" numFmtId="0">
      <sharedItems/>
    </cacheField>
    <cacheField name="HOME TYPE" numFmtId="0">
      <sharedItems/>
    </cacheField>
    <cacheField name="ADDRESS" numFmtId="0">
      <sharedItems/>
    </cacheField>
    <cacheField name="CITY" numFmtId="0">
      <sharedItems count="8">
        <s v="Ellisville"/>
        <s v="St Louis"/>
        <s v="Chesterfield"/>
        <s v="Affton"/>
        <s v="Ballwin"/>
        <s v="Wildwood"/>
        <s v="Town and Country"/>
        <s v="Wilbur Park" u="1"/>
      </sharedItems>
    </cacheField>
    <cacheField name="STATE" numFmtId="0">
      <sharedItems/>
    </cacheField>
    <cacheField name="ZIP" numFmtId="0">
      <sharedItems containsSemiMixedTypes="0" containsString="0" containsNumber="1" containsInteger="1" minValue="63011" maxValue="63123" count="3">
        <n v="63011"/>
        <n v="63123"/>
        <n v="63017"/>
      </sharedItems>
    </cacheField>
    <cacheField name="LIST PRICE" numFmtId="0">
      <sharedItems containsSemiMixedTypes="0" containsString="0" containsNumber="1" containsInteger="1" minValue="38900" maxValue="1725000"/>
    </cacheField>
    <cacheField name="BEDS" numFmtId="0">
      <sharedItems containsSemiMixedTypes="0" containsString="0" containsNumber="1" containsInteger="1" minValue="1" maxValue="6"/>
    </cacheField>
    <cacheField name="BATHS" numFmtId="0">
      <sharedItems containsSemiMixedTypes="0" containsString="0" containsNumber="1" containsInteger="1" minValue="1" maxValue="7"/>
    </cacheField>
    <cacheField name="LOCATION" numFmtId="0">
      <sharedItems/>
    </cacheField>
    <cacheField name="SQFT" numFmtId="0">
      <sharedItems containsSemiMixedTypes="0" containsString="0" containsNumber="1" containsInteger="1" minValue="688" maxValue="6709"/>
    </cacheField>
    <cacheField name="LOT SIZE" numFmtId="0">
      <sharedItems containsSemiMixedTypes="0" containsString="0" containsNumber="1" containsInteger="1" minValue="1655" maxValue="295772"/>
    </cacheField>
    <cacheField name="YEAR BUILT" numFmtId="0">
      <sharedItems containsString="0" containsBlank="1" containsNumber="1" containsInteger="1" minValue="1901" maxValue="2015"/>
    </cacheField>
    <cacheField name="PARKING SPOTS" numFmtId="0">
      <sharedItems containsSemiMixedTypes="0" containsString="0" containsNumber="1" containsInteger="1" minValue="0" maxValue="5"/>
    </cacheField>
    <cacheField name="PARKING TYPE" numFmtId="0">
      <sharedItems containsSemiMixedTypes="0" containsString="0" containsNumber="1" containsInteger="1" minValue="0" maxValue="1"/>
    </cacheField>
    <cacheField name="DAYS ON MARKET" numFmtId="0">
      <sharedItems containsSemiMixedTypes="0" containsString="0" containsNumber="1" containsInteger="1" minValue="1" maxValue="515" count="100">
        <n v="39"/>
        <n v="22"/>
        <n v="38"/>
        <n v="107"/>
        <n v="15"/>
        <n v="11"/>
        <n v="12"/>
        <n v="92"/>
        <n v="23"/>
        <n v="80"/>
        <n v="50"/>
        <n v="30"/>
        <n v="25"/>
        <n v="1"/>
        <n v="63"/>
        <n v="2"/>
        <n v="29"/>
        <n v="121"/>
        <n v="515"/>
        <n v="318"/>
        <n v="9"/>
        <n v="44"/>
        <n v="81"/>
        <n v="5"/>
        <n v="28"/>
        <n v="88"/>
        <n v="4"/>
        <n v="21"/>
        <n v="8"/>
        <n v="233"/>
        <n v="67"/>
        <n v="358"/>
        <n v="53"/>
        <n v="57"/>
        <n v="31"/>
        <n v="137"/>
        <n v="94"/>
        <n v="93"/>
        <n v="26"/>
        <n v="41"/>
        <n v="163"/>
        <n v="84"/>
        <n v="46"/>
        <n v="37"/>
        <n v="113"/>
        <n v="18"/>
        <n v="61"/>
        <n v="98"/>
        <n v="3"/>
        <n v="79"/>
        <n v="17"/>
        <n v="45"/>
        <n v="59"/>
        <n v="36"/>
        <n v="60"/>
        <n v="109"/>
        <n v="52"/>
        <n v="169"/>
        <n v="106"/>
        <n v="10"/>
        <n v="72"/>
        <n v="43"/>
        <n v="76"/>
        <n v="19"/>
        <n v="16"/>
        <n v="27"/>
        <n v="64"/>
        <n v="276"/>
        <n v="47"/>
        <n v="108"/>
        <n v="54"/>
        <n v="51"/>
        <n v="75"/>
        <n v="58"/>
        <n v="40"/>
        <n v="85"/>
        <n v="74"/>
        <n v="66"/>
        <n v="24"/>
        <n v="120"/>
        <n v="78"/>
        <n v="207"/>
        <n v="199"/>
        <n v="71"/>
        <n v="14"/>
        <n v="32"/>
        <n v="89"/>
        <n v="456"/>
        <n v="56"/>
        <n v="103"/>
        <n v="154"/>
        <n v="116"/>
        <n v="130"/>
        <n v="73"/>
        <n v="134"/>
        <n v="285"/>
        <n v="42"/>
        <n v="142"/>
        <n v="378"/>
        <n v="7"/>
      </sharedItems>
      <fieldGroup base="15">
        <rangePr startNum="1" endNum="515" groupInterval="100"/>
        <groupItems count="8">
          <s v="&lt;1"/>
          <s v="1-100"/>
          <s v="101-200"/>
          <s v="201-300"/>
          <s v="301-400"/>
          <s v="401-500"/>
          <s v="501-600"/>
          <s v="&gt;601"/>
        </groupItems>
      </fieldGroup>
    </cacheField>
    <cacheField name="STATUS" numFmtId="0">
      <sharedItems/>
    </cacheField>
    <cacheField name="NEXT OPEN HOUSE DATE" numFmtId="0">
      <sharedItems containsDate="1" containsString="0" containsBlank="1" containsMixedTypes="1" minDate="1900-01-08T09:49:04" maxDate="1900-01-08T09:49:04"/>
    </cacheField>
    <cacheField name="NEXT OPEN HOUSE START TIME" numFmtId="0">
      <sharedItems containsDate="1" containsString="0" containsBlank="1" containsMixedTypes="1" minDate="1899-12-30T12:00:00" maxDate="1900-01-07T05:47:03"/>
    </cacheField>
    <cacheField name="NEXT OPEN HOUSE END TIME" numFmtId="0">
      <sharedItems containsDate="1" containsString="0" containsBlank="1" containsMixedTypes="1" minDate="1899-12-30T14:00:00" maxDate="1899-12-30T00:00:00"/>
    </cacheField>
    <cacheField name="RECENT REDUCTION DATE" numFmtId="0">
      <sharedItems containsDate="1" containsString="0" containsBlank="1" containsMixedTypes="1" minDate="2016-05-11T00:00:00" maxDate="1900-01-08T06:49:04"/>
    </cacheField>
    <cacheField name="ORIGINAL LIST PRICE" numFmtId="0">
      <sharedItems containsSemiMixedTypes="0" containsString="0" containsNumber="1" containsInteger="1" minValue="38900" maxValue="1725000"/>
    </cacheField>
    <cacheField name="LAST SALE DATE" numFmtId="0">
      <sharedItems containsDate="1" containsString="0" containsBlank="1" containsMixedTypes="1" minDate="2004-06-04T00:00:00" maxDate="2011-03-09T00:00:00"/>
    </cacheField>
    <cacheField name="LAST SALE PRICE" numFmtId="0">
      <sharedItems containsString="0" containsBlank="1" containsNumber="1" containsInteger="1" minValue="20000" maxValue="1150615"/>
    </cacheField>
    <cacheField name="URL (SEE http://www.redfin.com/buy-a-home/comparative-market-analysis FOR INFO ON PRICING)" numFmtId="0">
      <sharedItems/>
    </cacheField>
    <cacheField name="SOURCE" numFmtId="0">
      <sharedItems/>
    </cacheField>
    <cacheField name="LISTING ID" numFmtId="0">
      <sharedItems containsSemiMixedTypes="0" containsString="0" containsNumber="1" containsInteger="1" minValue="14023941" maxValue="16044855"/>
    </cacheField>
    <cacheField name="ORIGINAL SOURCE" numFmtId="0">
      <sharedItems/>
    </cacheField>
    <cacheField name="FAVORITE" numFmtId="0">
      <sharedItems/>
    </cacheField>
    <cacheField name="INTERESTED" numFmtId="0">
      <sharedItems/>
    </cacheField>
    <cacheField name="LATITUDE" numFmtId="0">
      <sharedItems containsString="0" containsBlank="1" containsNumber="1" minValue="38.519801000000001" maxValue="38.691352000000002"/>
    </cacheField>
    <cacheField name="LONGITUDE" numFmtId="0">
      <sharedItems containsString="0" containsBlank="1" containsNumber="1" minValue="-90.638659000000004" maxValue="-90.273128999999997"/>
    </cacheField>
    <cacheField name="IS SHORT SA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s v="MLS Listing"/>
    <s v="Single Family Residential"/>
    <s v="113 Strecker Rd"/>
    <x v="0"/>
    <s v="MO"/>
    <x v="0"/>
    <n v="285000"/>
    <n v="5"/>
    <n v="2"/>
    <x v="0"/>
    <n v="2462"/>
    <n v="1655"/>
    <n v="1980"/>
    <n v="2"/>
    <n v="1"/>
    <x v="0"/>
    <s v="Active"/>
    <m/>
    <m/>
    <m/>
    <d v="2016-06-14T00:00:00"/>
    <n v="295000"/>
    <d v="2005-04-08T00:00:00"/>
    <n v="245750"/>
    <s v="http://www.redfin.com/MO/Ellisville/113-Strecker-Rd-63011/home/93521892"/>
    <s v="Mid America Realty Information Service"/>
    <n v="16033314"/>
    <s v="RE/MAX Results"/>
    <s v="N"/>
    <s v="Y"/>
    <n v="38.596139000000001"/>
    <n v="-90.601768000000007"/>
    <b v="0"/>
  </r>
  <r>
    <s v="MLS Listing"/>
    <s v="Single Family Residential"/>
    <s v="9535 Mackenzie Circle Dr"/>
    <x v="1"/>
    <s v="MO"/>
    <x v="1"/>
    <n v="149900"/>
    <n v="2"/>
    <n v="3"/>
    <x v="1"/>
    <n v="1073"/>
    <n v="2614"/>
    <n v="1985"/>
    <n v="2"/>
    <n v="1"/>
    <x v="1"/>
    <s v="Active"/>
    <n v="42547"/>
    <n v="0.54166666666666663"/>
    <n v="0.625"/>
    <m/>
    <n v="149900"/>
    <m/>
    <m/>
    <s v="http://www.redfin.com/MO/Affton/9535-Mackenzie-Circle-Dr-63123/home/93571715"/>
    <s v="Mid America Realty Information Service"/>
    <n v="16037193"/>
    <s v="Laura McCarthy- Town &amp; Country"/>
    <s v="N"/>
    <s v="Y"/>
    <n v="38.54363"/>
    <n v="-90.322704000000002"/>
    <b v="0"/>
  </r>
  <r>
    <s v="MLS Listing"/>
    <s v="Single Family Residential"/>
    <s v="2428 Clayton Pointe Ct"/>
    <x v="2"/>
    <s v="MO"/>
    <x v="2"/>
    <n v="429900"/>
    <n v="4"/>
    <n v="3"/>
    <x v="2"/>
    <n v="1792"/>
    <n v="2614"/>
    <n v="2002"/>
    <n v="2"/>
    <n v="1"/>
    <x v="2"/>
    <s v="Active"/>
    <m/>
    <m/>
    <m/>
    <n v="42543"/>
    <n v="450000"/>
    <n v="41432"/>
    <n v="291000"/>
    <s v="http://www.redfin.com/MO/Chesterfield/2428-Clayton-Pointe-Ct-63017/home/62720159"/>
    <s v="Mid America Realty Information Service"/>
    <n v="16033322"/>
    <s v="Keller Williams Realty Chester"/>
    <s v="N"/>
    <s v="Y"/>
    <n v="38.618699900000003"/>
    <n v="-90.537752999999995"/>
    <b v="0"/>
  </r>
  <r>
    <s v="MLS Listing"/>
    <s v="Single Family Residential"/>
    <s v="4674 Oldenburg Ave"/>
    <x v="1"/>
    <s v="MO"/>
    <x v="1"/>
    <n v="49900"/>
    <n v="2"/>
    <n v="1"/>
    <x v="3"/>
    <n v="688"/>
    <n v="3006"/>
    <n v="1901"/>
    <n v="0"/>
    <n v="0"/>
    <x v="3"/>
    <s v="Active"/>
    <m/>
    <m/>
    <m/>
    <n v="42545"/>
    <n v="65000"/>
    <n v="38499"/>
    <n v="20000"/>
    <s v="http://www.redfin.com/MO/St-Louis/4674-Oldenburg-Ave-63123/home/93557294"/>
    <s v="Mid America Realty Information Service"/>
    <n v="16011997"/>
    <s v="Keller Williams Realty Chester"/>
    <s v="N"/>
    <s v="Y"/>
    <n v="38.557543099999997"/>
    <n v="-90.293243399999994"/>
    <b v="0"/>
  </r>
  <r>
    <s v="MLS Listing"/>
    <s v="Single Family Residential"/>
    <s v="9520 Mackenzie Circle Dr"/>
    <x v="3"/>
    <s v="MO"/>
    <x v="1"/>
    <n v="144900"/>
    <n v="2"/>
    <n v="2"/>
    <x v="1"/>
    <n v="1065"/>
    <n v="3049"/>
    <n v="1984"/>
    <n v="2"/>
    <n v="1"/>
    <x v="4"/>
    <s v="Active"/>
    <n v="42547"/>
    <n v="0.54166666666666663"/>
    <n v="0.625"/>
    <m/>
    <n v="144900"/>
    <m/>
    <m/>
    <s v="http://www.redfin.com/MO/Affton/9520-Mackenzie-Circle-Dr-63123/home/93571796"/>
    <s v="Mid America Realty Information Service"/>
    <n v="16040753"/>
    <s v="Mayer Realty Group"/>
    <s v="N"/>
    <s v="Y"/>
    <n v="38.543326999999998"/>
    <n v="-90.322372000000001"/>
    <b v="0"/>
  </r>
  <r>
    <s v="MLS Listing"/>
    <s v="Single Family Residential"/>
    <s v="4938 Hummelsheim Ave"/>
    <x v="1"/>
    <s v="MO"/>
    <x v="1"/>
    <n v="79900"/>
    <n v="1"/>
    <n v="2"/>
    <x v="3"/>
    <n v="1042"/>
    <n v="3093"/>
    <n v="1905"/>
    <n v="0"/>
    <n v="0"/>
    <x v="5"/>
    <s v="Active"/>
    <m/>
    <m/>
    <m/>
    <m/>
    <n v="79900"/>
    <m/>
    <m/>
    <s v="http://www.redfin.com/MO/St-Louis/4938-Hummelsheim-Ave-63123/home/93557886"/>
    <s v="Mid America Realty Information Service"/>
    <n v="16041496"/>
    <s v="Wood Brothers Realty"/>
    <s v="N"/>
    <s v="Y"/>
    <n v="38.5595906"/>
    <n v="-90.298563799999997"/>
    <b v="0"/>
  </r>
  <r>
    <s v="MLS Listing"/>
    <s v="Single Family Residential"/>
    <s v="5312 Langley Ave"/>
    <x v="1"/>
    <s v="MO"/>
    <x v="1"/>
    <n v="84900"/>
    <n v="2"/>
    <n v="2"/>
    <x v="3"/>
    <n v="910"/>
    <n v="3136"/>
    <n v="1931"/>
    <n v="0"/>
    <n v="0"/>
    <x v="6"/>
    <s v="Active"/>
    <m/>
    <m/>
    <m/>
    <m/>
    <n v="84900"/>
    <m/>
    <m/>
    <s v="http://www.redfin.com/MO/Affton/5312-Langley-Ave-63123/home/81563812"/>
    <s v="Mid America Realty Information Service"/>
    <n v="16041474"/>
    <s v="Coldwell Banker Gundaker"/>
    <s v="N"/>
    <s v="Y"/>
    <n v="38.5587424"/>
    <n v="-90.309478999999996"/>
    <b v="0"/>
  </r>
  <r>
    <s v="MLS Listing"/>
    <s v="Single Family Residential"/>
    <s v="8604 Virgil Ave"/>
    <x v="1"/>
    <s v="MO"/>
    <x v="1"/>
    <n v="127900"/>
    <n v="3"/>
    <n v="3"/>
    <x v="3"/>
    <n v="1665"/>
    <n v="3136"/>
    <n v="1936"/>
    <n v="0"/>
    <n v="0"/>
    <x v="7"/>
    <s v="Active"/>
    <m/>
    <m/>
    <m/>
    <n v="42487"/>
    <n v="129900"/>
    <m/>
    <m/>
    <s v="http://www.redfin.com/MO/St-Louis/8604-Virgil-Ave-63123/home/80157533"/>
    <s v="Mid America Realty Information Service"/>
    <n v="16017481"/>
    <s v="Coldwell Banker Gundaker"/>
    <s v="N"/>
    <s v="Y"/>
    <n v="38.555891000000003"/>
    <n v="-90.307181"/>
    <b v="0"/>
  </r>
  <r>
    <s v="MLS Listing"/>
    <s v="Single Family Residential"/>
    <s v="4928 Tiemann Ave"/>
    <x v="1"/>
    <s v="MO"/>
    <x v="1"/>
    <n v="82500"/>
    <n v="2"/>
    <n v="1"/>
    <x v="3"/>
    <n v="832"/>
    <n v="3311"/>
    <n v="1921"/>
    <n v="1"/>
    <n v="0"/>
    <x v="8"/>
    <s v="Active"/>
    <m/>
    <m/>
    <m/>
    <m/>
    <n v="82500"/>
    <m/>
    <m/>
    <s v="http://www.redfin.com/MO/St-Louis/4928-Tieman-Ave-63123/home/74785752"/>
    <s v="Mid America Realty Information Service"/>
    <n v="16037295"/>
    <s v="Worth Clark Realty"/>
    <s v="N"/>
    <s v="Y"/>
    <n v="38.558824999999999"/>
    <n v="-90.299047000000002"/>
    <b v="0"/>
  </r>
  <r>
    <s v="MLS Listing"/>
    <s v="Single Family Residential"/>
    <s v="4840 Heidelberg Ave"/>
    <x v="1"/>
    <s v="MO"/>
    <x v="1"/>
    <n v="77900"/>
    <n v="2"/>
    <n v="1"/>
    <x v="3"/>
    <n v="781"/>
    <n v="3354"/>
    <n v="1905"/>
    <n v="1"/>
    <n v="1"/>
    <x v="9"/>
    <s v="Active"/>
    <m/>
    <m/>
    <m/>
    <n v="42506"/>
    <n v="84900"/>
    <m/>
    <m/>
    <s v="http://www.redfin.com/MO/St-Louis/4840-Heidelberg-Ave-63123/home/69357178"/>
    <s v="Mid America Realty Information Service"/>
    <n v="16022284"/>
    <s v="Realty Executives of St. Louis"/>
    <s v="N"/>
    <s v="Y"/>
    <n v="38.559652"/>
    <n v="-90.297377999999995"/>
    <b v="0"/>
  </r>
  <r>
    <s v="MLS Listing"/>
    <s v="Single Family Residential"/>
    <s v="2412 Himalayan Pass"/>
    <x v="4"/>
    <s v="MO"/>
    <x v="0"/>
    <n v="200000"/>
    <n v="2"/>
    <n v="3"/>
    <x v="0"/>
    <n v="1464"/>
    <n v="3485"/>
    <n v="1986"/>
    <n v="2"/>
    <n v="1"/>
    <x v="10"/>
    <s v="Active"/>
    <m/>
    <m/>
    <m/>
    <d v="2016-06-02T00:00:00"/>
    <n v="214900"/>
    <d v="2004-12-28T00:00:00"/>
    <n v="183500"/>
    <s v="http://www.redfin.com/MO/Ballwin/2412-Himalayan-Pass-63011/home/93536953"/>
    <s v="Mid America Realty Information Service"/>
    <n v="16016721"/>
    <s v="Circa Properties, Inc."/>
    <s v="N"/>
    <s v="Y"/>
    <n v="38.585222999999999"/>
    <n v="-90.619153999999995"/>
    <b v="0"/>
  </r>
  <r>
    <s v="MLS Listing"/>
    <s v="Single Family Residential"/>
    <s v="4752 Hannover Ave"/>
    <x v="1"/>
    <s v="MO"/>
    <x v="1"/>
    <n v="38900"/>
    <n v="2"/>
    <n v="1"/>
    <x v="3"/>
    <n v="1219"/>
    <n v="3615"/>
    <n v="1921"/>
    <n v="0"/>
    <n v="0"/>
    <x v="11"/>
    <s v="Active"/>
    <m/>
    <m/>
    <m/>
    <m/>
    <n v="38900"/>
    <m/>
    <m/>
    <s v="http://www.redfin.com/MO/St-Louis/4752-Hanover-Ave-63123/home/93557875"/>
    <s v="Mid America Realty Information Service"/>
    <n v="16036649"/>
    <s v="Realty Exchange"/>
    <s v="N"/>
    <s v="Y"/>
    <n v="38.559950200000003"/>
    <n v="-90.294826200000003"/>
    <b v="0"/>
  </r>
  <r>
    <s v="MLS Listing"/>
    <s v="Single Family Residential"/>
    <s v="14773 Thornbird Manor Pkwy"/>
    <x v="2"/>
    <s v="MO"/>
    <x v="2"/>
    <n v="425000"/>
    <n v="3"/>
    <n v="3"/>
    <x v="4"/>
    <n v="1576"/>
    <n v="3920"/>
    <n v="2005"/>
    <n v="2"/>
    <n v="1"/>
    <x v="1"/>
    <s v="Active"/>
    <n v="42547"/>
    <n v="0.54166666666666663"/>
    <n v="0.625"/>
    <m/>
    <n v="425000"/>
    <m/>
    <m/>
    <s v="http://www.redfin.com/MO/Chesterfield/14773-Thornbird-Manor-Pkwy-63017/home/93318122"/>
    <s v="Mid America Realty Information Service"/>
    <n v="16037817"/>
    <s v="Coldwell Banker Gundaker"/>
    <s v="N"/>
    <s v="Y"/>
    <n v="38.663958999999998"/>
    <n v="-90.537407000000002"/>
    <b v="0"/>
  </r>
  <r>
    <s v="MLS Listing"/>
    <s v="Single Family Residential"/>
    <s v="7839 Delmont"/>
    <x v="1"/>
    <s v="MO"/>
    <x v="1"/>
    <n v="109500"/>
    <n v="3"/>
    <n v="2"/>
    <x v="3"/>
    <n v="1370"/>
    <n v="4008"/>
    <n v="1927"/>
    <n v="1"/>
    <n v="0"/>
    <x v="12"/>
    <s v="Active"/>
    <m/>
    <m/>
    <m/>
    <m/>
    <n v="109500"/>
    <n v="40707"/>
    <n v="50000"/>
    <s v="http://www.redfin.com/MO/St-Louis/7839-Delmont-St-63123/home/93557860"/>
    <s v="Mid America Realty Information Service"/>
    <n v="16037844"/>
    <s v="Berkshire Hathaway Advantage"/>
    <s v="N"/>
    <s v="Y"/>
    <n v="38.56617"/>
    <n v="-90.307203000000001"/>
    <b v="0"/>
  </r>
  <r>
    <s v="MLS Listing"/>
    <s v="Single Family Residential"/>
    <s v="16304 Bellingham Dr"/>
    <x v="2"/>
    <s v="MO"/>
    <x v="2"/>
    <n v="259900"/>
    <n v="3"/>
    <n v="2"/>
    <x v="4"/>
    <n v="1638"/>
    <n v="4095"/>
    <n v="1978"/>
    <n v="2"/>
    <n v="1"/>
    <x v="13"/>
    <s v="Active"/>
    <n v="42547"/>
    <n v="0.5"/>
    <n v="0.58333333333333337"/>
    <m/>
    <n v="259900"/>
    <m/>
    <m/>
    <s v="http://www.redfin.com/MO/Chesterfield/16304-Bellingham-Dr-63017/home/93484179"/>
    <s v="Mid America Realty Information Service"/>
    <n v="16044658"/>
    <s v="Worth Clark Realty"/>
    <s v="N"/>
    <s v="Y"/>
    <n v="38.646543999999999"/>
    <n v="-90.565575899999999"/>
    <b v="0"/>
  </r>
  <r>
    <s v="MLS Listing"/>
    <s v="Single Family Residential"/>
    <s v="4849 Tiemann Ave"/>
    <x v="1"/>
    <s v="MO"/>
    <x v="1"/>
    <n v="124900"/>
    <n v="3"/>
    <n v="1"/>
    <x v="3"/>
    <n v="768"/>
    <n v="4835"/>
    <n v="1925"/>
    <n v="1"/>
    <n v="0"/>
    <x v="14"/>
    <s v="Active"/>
    <m/>
    <m/>
    <m/>
    <n v="42543"/>
    <n v="134900"/>
    <m/>
    <m/>
    <s v="http://www.redfin.com/MO/St-Louis/4849-Tieman-Ave-63123/home/93557251"/>
    <s v="Mid America Realty Information Service"/>
    <n v="16027401"/>
    <s v="Realty Executives of St. Louis"/>
    <s v="N"/>
    <s v="Y"/>
    <n v="38.558000999999997"/>
    <n v="-90.296958000000004"/>
    <b v="0"/>
  </r>
  <r>
    <s v="MLS Listing"/>
    <s v="Single Family Residential"/>
    <s v="4957 Tiemann Ave"/>
    <x v="1"/>
    <s v="MO"/>
    <x v="1"/>
    <n v="126500"/>
    <n v="2"/>
    <n v="1"/>
    <x v="3"/>
    <n v="910"/>
    <n v="4835"/>
    <n v="1950"/>
    <n v="1"/>
    <n v="1"/>
    <x v="15"/>
    <s v="Active"/>
    <n v="42547"/>
    <n v="0.58333333333333337"/>
    <n v="0.66666666666666663"/>
    <m/>
    <n v="126500"/>
    <m/>
    <m/>
    <s v="http://www.redfin.com/MO/St-Louis/4957-Tieman-Ave-63123/home/93557793"/>
    <s v="Mid America Realty Information Service"/>
    <n v="16042642"/>
    <s v="Berkshire Hathaway Select"/>
    <s v="N"/>
    <s v="Y"/>
    <n v="38.559789000000002"/>
    <n v="-90.299491000000003"/>
    <b v="0"/>
  </r>
  <r>
    <s v="MLS Listing"/>
    <s v="Single Family Residential"/>
    <s v="3921 Crosby Dr"/>
    <x v="1"/>
    <s v="MO"/>
    <x v="1"/>
    <n v="109900"/>
    <n v="2"/>
    <n v="1"/>
    <x v="5"/>
    <n v="792"/>
    <n v="4879"/>
    <n v="1953"/>
    <n v="1"/>
    <n v="0"/>
    <x v="16"/>
    <s v="Active"/>
    <m/>
    <m/>
    <m/>
    <n v="42520"/>
    <n v="112000"/>
    <n v="41453"/>
    <n v="57000"/>
    <s v="http://www.redfin.com/MO/St-Louis/3921-Crosby-Dr-63123/home/62726946"/>
    <s v="Mid America Realty Information Service"/>
    <n v="16036795"/>
    <s v="RE/MAX Realty Cafe"/>
    <s v="N"/>
    <s v="Y"/>
    <n v="38.554205099999997"/>
    <n v="-90.278017899999995"/>
    <b v="0"/>
  </r>
  <r>
    <s v="MLS Listing"/>
    <s v="Single Family Residential"/>
    <s v="9101 Flores Dr"/>
    <x v="1"/>
    <s v="MO"/>
    <x v="1"/>
    <n v="113000"/>
    <n v="2"/>
    <n v="1"/>
    <x v="1"/>
    <n v="1085"/>
    <n v="4966"/>
    <n v="1940"/>
    <n v="0"/>
    <n v="0"/>
    <x v="17"/>
    <s v="Active"/>
    <n v="42546"/>
    <n v="0.58333333333333337"/>
    <n v="0.66666666666666663"/>
    <n v="42509"/>
    <n v="120000"/>
    <m/>
    <m/>
    <s v="http://www.redfin.com/MO/Affton/9101-Flores-Dr-63123/home/93558831"/>
    <s v="Mid America Realty Information Service"/>
    <n v="16010581"/>
    <s v="Coldwell Banker Gundaker OF"/>
    <s v="N"/>
    <s v="Y"/>
    <n v="38.554129000000003"/>
    <n v="-90.313502999999997"/>
    <b v="0"/>
  </r>
  <r>
    <s v="MLS Listing"/>
    <s v="Single Family Residential"/>
    <s v="8614 Gravois"/>
    <x v="1"/>
    <s v="MO"/>
    <x v="1"/>
    <n v="92500"/>
    <n v="2"/>
    <n v="1"/>
    <x v="3"/>
    <n v="1000"/>
    <n v="5009"/>
    <n v="1967"/>
    <n v="4"/>
    <n v="1"/>
    <x v="18"/>
    <s v="Active"/>
    <m/>
    <m/>
    <m/>
    <n v="42226"/>
    <n v="99900"/>
    <m/>
    <m/>
    <s v="http://www.redfin.com/MO/St-Louis/8614-Gravois-Rd-63123/home/62691547"/>
    <s v="Mid America Realty Information Service"/>
    <n v="14023941"/>
    <s v="Coldwell Banker Gundaker"/>
    <s v="N"/>
    <s v="Y"/>
    <n v="38.556458900000003"/>
    <n v="-90.308171000000002"/>
    <b v="0"/>
  </r>
  <r>
    <s v="MLS Listing"/>
    <s v="Single Family Residential"/>
    <s v="8617 Virgil Ave"/>
    <x v="1"/>
    <s v="MO"/>
    <x v="1"/>
    <n v="139000"/>
    <n v="2"/>
    <n v="1"/>
    <x v="1"/>
    <n v="1092"/>
    <n v="5009"/>
    <n v="1939"/>
    <n v="1"/>
    <n v="1"/>
    <x v="13"/>
    <s v="Active"/>
    <m/>
    <m/>
    <m/>
    <m/>
    <n v="139000"/>
    <n v="38695"/>
    <n v="139000"/>
    <s v="http://www.redfin.com/MO/St-Louis/8617-Virgil-Ave-63123/home/93559020/maris-16044384"/>
    <s v="Mid America Realty Information Service"/>
    <n v="16044384"/>
    <s v="Red Key Realty St. Louis"/>
    <s v="N"/>
    <s v="Y"/>
    <n v="38.556083000000001"/>
    <n v="-90.308003999999997"/>
    <b v="0"/>
  </r>
  <r>
    <s v="MLS Listing"/>
    <s v="Single Family Residential"/>
    <s v="8618 Gravois"/>
    <x v="1"/>
    <s v="MO"/>
    <x v="1"/>
    <n v="114900"/>
    <n v="3"/>
    <n v="1"/>
    <x v="1"/>
    <n v="1261"/>
    <n v="5009"/>
    <n v="1931"/>
    <n v="2"/>
    <n v="0"/>
    <x v="19"/>
    <s v="Active"/>
    <m/>
    <m/>
    <m/>
    <m/>
    <n v="114900"/>
    <m/>
    <m/>
    <s v="http://www.redfin.com/MO/St-Louis/8618-Gravois-Rd-63123/home/92508404"/>
    <s v="Mid America Realty Information Service"/>
    <n v="15046323"/>
    <s v="Coldwell Banker Gundaker"/>
    <s v="N"/>
    <s v="Y"/>
    <n v="38.556423000000002"/>
    <n v="-90.308302999999995"/>
    <b v="0"/>
  </r>
  <r>
    <s v="MLS Listing"/>
    <s v="Single Family Residential"/>
    <s v="3801 Tesson Ct"/>
    <x v="1"/>
    <s v="MO"/>
    <x v="1"/>
    <n v="116900"/>
    <n v="2"/>
    <n v="2"/>
    <x v="5"/>
    <n v="1017"/>
    <n v="5053"/>
    <n v="1964"/>
    <n v="0"/>
    <n v="0"/>
    <x v="10"/>
    <s v="Active"/>
    <m/>
    <m/>
    <m/>
    <n v="42529"/>
    <n v="119900"/>
    <n v="41978"/>
    <n v="105000"/>
    <s v="http://www.redfin.com/MO/St-Louis/3801-Tesson-Ct-63123/home/62766967"/>
    <s v="Mid America Realty Information Service"/>
    <n v="16031021"/>
    <s v="Coldwell Banker Gundaker"/>
    <s v="N"/>
    <s v="Y"/>
    <n v="38.553749600000003"/>
    <n v="-90.276638300000002"/>
    <b v="0"/>
  </r>
  <r>
    <s v="MLS Listing"/>
    <s v="Single Family Residential"/>
    <s v="5211 Weber Rd"/>
    <x v="1"/>
    <s v="MO"/>
    <x v="1"/>
    <n v="125000"/>
    <n v="2"/>
    <n v="1"/>
    <x v="1"/>
    <n v="1828"/>
    <n v="5184"/>
    <n v="1934"/>
    <n v="1"/>
    <n v="1"/>
    <x v="20"/>
    <s v="Active"/>
    <m/>
    <m/>
    <m/>
    <m/>
    <n v="125000"/>
    <m/>
    <m/>
    <s v="http://www.redfin.com/MO/Affton/5211-Weber-Rd-63123/home/93558537"/>
    <s v="Mid America Realty Information Service"/>
    <n v="16042448"/>
    <s v="The Green House"/>
    <s v="N"/>
    <s v="Y"/>
    <n v="38.554198200000002"/>
    <n v="-90.312854900000005"/>
    <b v="0"/>
  </r>
  <r>
    <s v="MLS Listing"/>
    <s v="Single Family Residential"/>
    <s v="16432 Baja Ct"/>
    <x v="5"/>
    <s v="MO"/>
    <x v="0"/>
    <n v="229989"/>
    <n v="3"/>
    <n v="3"/>
    <x v="0"/>
    <n v="1460"/>
    <n v="5227"/>
    <n v="1994"/>
    <n v="2"/>
    <n v="1"/>
    <x v="21"/>
    <s v="Active"/>
    <d v="2016-06-26T00:00:00"/>
    <d v="1899-12-30T13:00:00"/>
    <d v="1899-12-30T15:00:00"/>
    <d v="2016-06-22T00:00:00"/>
    <n v="239989"/>
    <m/>
    <m/>
    <s v="http://www.redfin.com/MO/Ballwin/16432-Baja-Ct-63011/home/93537026"/>
    <s v="Mid America Realty Information Service"/>
    <n v="16030151"/>
    <s v="Gerard Realty Group"/>
    <s v="N"/>
    <s v="Y"/>
    <n v="38.583993"/>
    <n v="-90.622496999999996"/>
    <b v="0"/>
  </r>
  <r>
    <s v="MLS Listing"/>
    <s v="Single Family Residential"/>
    <s v="8471 Mackenzie"/>
    <x v="1"/>
    <s v="MO"/>
    <x v="1"/>
    <n v="94900"/>
    <n v="2"/>
    <n v="1"/>
    <x v="1"/>
    <n v="768"/>
    <n v="5271"/>
    <n v="1953"/>
    <n v="0"/>
    <n v="0"/>
    <x v="22"/>
    <s v="Active"/>
    <m/>
    <m/>
    <m/>
    <n v="42534"/>
    <n v="104900"/>
    <m/>
    <m/>
    <s v="http://www.redfin.com/MO/Affton/8471-Mackenzie-Circle-Ct-63123/home/104327465"/>
    <s v="Mid America Realty Information Service"/>
    <n v="16021818"/>
    <s v="RE/MAX Results"/>
    <s v="N"/>
    <s v="Y"/>
    <n v="38.543183900000002"/>
    <n v="-90.321599899999995"/>
    <b v="0"/>
  </r>
  <r>
    <s v="MLS Listing"/>
    <s v="Single Family Residential"/>
    <s v="7809 Parkwood Dr"/>
    <x v="1"/>
    <s v="MO"/>
    <x v="1"/>
    <n v="132900"/>
    <n v="2"/>
    <n v="1"/>
    <x v="5"/>
    <n v="989"/>
    <n v="5271"/>
    <n v="1950"/>
    <n v="1"/>
    <n v="0"/>
    <x v="10"/>
    <s v="Active"/>
    <m/>
    <m/>
    <m/>
    <n v="42544"/>
    <n v="139900"/>
    <n v="42429"/>
    <n v="73000"/>
    <s v="http://www.redfin.com/MO/St-Louis/7809-Parkwood-Dr-63123/home/93783864"/>
    <s v="Mid America Realty Information Service"/>
    <n v="16031284"/>
    <s v="Medley &amp; Associates, LLC"/>
    <s v="N"/>
    <s v="Y"/>
    <n v="38.559342000000001"/>
    <n v="-90.284976999999998"/>
    <b v="0"/>
  </r>
  <r>
    <s v="MLS Listing"/>
    <s v="Single Family Residential"/>
    <s v="9426 Upland Dr"/>
    <x v="1"/>
    <s v="MO"/>
    <x v="1"/>
    <n v="124900"/>
    <n v="2"/>
    <n v="1"/>
    <x v="1"/>
    <n v="864"/>
    <n v="5314"/>
    <n v="1945"/>
    <n v="1"/>
    <n v="0"/>
    <x v="23"/>
    <s v="Active"/>
    <m/>
    <m/>
    <m/>
    <m/>
    <n v="124900"/>
    <n v="39913"/>
    <n v="124000"/>
    <s v="http://www.redfin.com/MO/Affton/9426-Upland-Dr-63123/home/87394641"/>
    <s v="Mid America Realty Information Service"/>
    <n v="16039547"/>
    <s v="St. Louis Property Investments"/>
    <s v="N"/>
    <s v="Y"/>
    <n v="38.543815000000002"/>
    <n v="-90.320969000000005"/>
    <b v="0"/>
  </r>
  <r>
    <s v="MLS Listing"/>
    <s v="Single Family Residential"/>
    <s v="4736 Oldenburg Ave"/>
    <x v="1"/>
    <s v="MO"/>
    <x v="1"/>
    <n v="42000"/>
    <n v="2"/>
    <n v="2"/>
    <x v="3"/>
    <n v="980"/>
    <n v="5401"/>
    <n v="1909"/>
    <n v="0"/>
    <n v="0"/>
    <x v="24"/>
    <s v="Active"/>
    <m/>
    <m/>
    <m/>
    <m/>
    <n v="42000"/>
    <m/>
    <m/>
    <s v="http://www.redfin.com/MO/St-Louis/4736-Oldenburg-Ave-63123/home/93557162"/>
    <s v="Mid America Realty Information Service"/>
    <n v="16035524"/>
    <s v="Top Real Estate Professionals"/>
    <s v="N"/>
    <s v="Y"/>
    <n v="38.558816999999998"/>
    <n v="-90.294967999999997"/>
    <b v="0"/>
  </r>
  <r>
    <s v="MLS Listing"/>
    <s v="Single Family Residential"/>
    <s v="8113 Hildesheim Ave"/>
    <x v="1"/>
    <s v="MO"/>
    <x v="1"/>
    <n v="109000"/>
    <n v="2"/>
    <n v="1"/>
    <x v="3"/>
    <n v="1066"/>
    <n v="5401"/>
    <n v="1937"/>
    <n v="0"/>
    <n v="0"/>
    <x v="25"/>
    <s v="Active"/>
    <m/>
    <m/>
    <m/>
    <n v="42543"/>
    <n v="112500"/>
    <m/>
    <m/>
    <s v="http://www.redfin.com/MO/St-Louis/8113-Hildesheim-Ave-63123/home/93556762"/>
    <s v="Mid America Realty Information Service"/>
    <n v="16019566"/>
    <s v="Wood Brothers Realty"/>
    <s v="N"/>
    <s v="Y"/>
    <n v="38.556342999999998"/>
    <n v="-90.2955659"/>
    <b v="0"/>
  </r>
  <r>
    <s v="MLS Listing"/>
    <s v="Single Family Residential"/>
    <s v="8612 Neier Ln"/>
    <x v="1"/>
    <s v="MO"/>
    <x v="1"/>
    <n v="120000"/>
    <n v="2"/>
    <n v="1"/>
    <x v="1"/>
    <n v="864"/>
    <n v="5445"/>
    <n v="1940"/>
    <n v="1"/>
    <n v="1"/>
    <x v="26"/>
    <s v="Active"/>
    <m/>
    <m/>
    <m/>
    <m/>
    <n v="120000"/>
    <n v="39934"/>
    <n v="119000"/>
    <s v="http://www.redfin.com/MO/Affton/8612-Neier-Ln-63123/home/93558785"/>
    <s v="Mid America Realty Information Service"/>
    <n v="16041129"/>
    <s v="Elizabeth Real Estate GroupLLC"/>
    <s v="N"/>
    <s v="Y"/>
    <n v="38.556392000000002"/>
    <n v="-90.318485899999999"/>
    <b v="0"/>
  </r>
  <r>
    <s v="MLS Listing"/>
    <s v="Single Family Residential"/>
    <s v="8700 Neier Ln"/>
    <x v="1"/>
    <s v="MO"/>
    <x v="1"/>
    <n v="139900"/>
    <n v="2"/>
    <n v="2"/>
    <x v="1"/>
    <n v="1020"/>
    <n v="5445"/>
    <n v="1940"/>
    <n v="0"/>
    <n v="0"/>
    <x v="20"/>
    <s v="Active"/>
    <m/>
    <m/>
    <m/>
    <m/>
    <n v="139900"/>
    <m/>
    <m/>
    <s v="http://www.redfin.com/MO/Affton/8700-Neier-Ln-63123/home/93558422"/>
    <s v="Mid America Realty Information Service"/>
    <n v="16041665"/>
    <s v="Keller Williams Southwest"/>
    <s v="N"/>
    <s v="Y"/>
    <n v="38.555276900000003"/>
    <n v="-90.318686"/>
    <b v="0"/>
  </r>
  <r>
    <s v="MLS Listing"/>
    <s v="Single Family Residential"/>
    <s v="9629 Hale"/>
    <x v="1"/>
    <s v="MO"/>
    <x v="1"/>
    <n v="139900"/>
    <n v="3"/>
    <n v="1"/>
    <x v="1"/>
    <n v="1102"/>
    <n v="5663"/>
    <n v="1963"/>
    <n v="1"/>
    <n v="1"/>
    <x v="12"/>
    <s v="Active"/>
    <m/>
    <m/>
    <m/>
    <m/>
    <n v="139900"/>
    <m/>
    <m/>
    <s v="http://www.redfin.com/MO/Affton/9629-Hale-Dr-63123/home/93572242"/>
    <s v="Mid America Realty Information Service"/>
    <n v="16037684"/>
    <s v="Coldwell Banker Gundaker"/>
    <s v="N"/>
    <s v="Y"/>
    <n v="38.543728000000002"/>
    <n v="-90.315537000000006"/>
    <b v="0"/>
  </r>
  <r>
    <s v="MLS Listing"/>
    <s v="Single Family Residential"/>
    <s v="4938 Heege Rd"/>
    <x v="3"/>
    <s v="MO"/>
    <x v="1"/>
    <n v="82000"/>
    <n v="3"/>
    <n v="2"/>
    <x v="3"/>
    <n v="1540"/>
    <n v="5663"/>
    <n v="1923"/>
    <n v="0"/>
    <n v="0"/>
    <x v="27"/>
    <s v="Active"/>
    <m/>
    <m/>
    <m/>
    <m/>
    <n v="82000"/>
    <n v="38217"/>
    <n v="135000"/>
    <s v="http://www.redfin.com/MO/St-Louis/4938-Heege-Rd-63123/home/93556923"/>
    <s v="Mid America Realty Information Service"/>
    <n v="16036852"/>
    <s v="Realty Executives of St. Louis"/>
    <s v="N"/>
    <s v="Y"/>
    <n v="38.557364300000003"/>
    <n v="-90.301000000000002"/>
    <b v="0"/>
  </r>
  <r>
    <s v="MLS Listing"/>
    <s v="Single Family Residential"/>
    <s v="4832 Hershey Dr"/>
    <x v="1"/>
    <s v="MO"/>
    <x v="1"/>
    <n v="164900"/>
    <n v="3"/>
    <n v="2"/>
    <x v="3"/>
    <n v="1400"/>
    <n v="5837"/>
    <n v="1940"/>
    <n v="0"/>
    <n v="0"/>
    <x v="28"/>
    <s v="Active"/>
    <m/>
    <m/>
    <m/>
    <m/>
    <n v="164900"/>
    <n v="42488"/>
    <n v="80000"/>
    <s v="http://www.redfin.com/MO/St-Louis/4832-Hershey-Dr-63123/home/93573603"/>
    <s v="Mid America Realty Information Service"/>
    <n v="16040547"/>
    <s v="Weichert, REALTORS"/>
    <s v="N"/>
    <s v="Y"/>
    <n v="38.551110999999999"/>
    <n v="-90.308672000000001"/>
    <b v="0"/>
  </r>
  <r>
    <s v="MLS Listing"/>
    <s v="Single Family Residential"/>
    <s v="4301 Big Chief Dr"/>
    <x v="1"/>
    <s v="MO"/>
    <x v="1"/>
    <n v="136900"/>
    <n v="3"/>
    <n v="3"/>
    <x v="3"/>
    <n v="1100"/>
    <n v="5924"/>
    <n v="1956"/>
    <n v="0"/>
    <n v="0"/>
    <x v="29"/>
    <s v="Active"/>
    <n v="42547"/>
    <n v="0.54166666666666663"/>
    <n v="0.625"/>
    <n v="42480"/>
    <n v="147000"/>
    <m/>
    <m/>
    <s v="http://www.redfin.com/MO/St-Louis/4301-Big-Chief-Dr-63123/home/93569096"/>
    <s v="Mid America Realty Information Service"/>
    <n v="15060087"/>
    <s v="Wood Brothers Realty"/>
    <s v="N"/>
    <s v="Y"/>
    <n v="38.543256"/>
    <n v="-90.299346999999997"/>
    <b v="0"/>
  </r>
  <r>
    <s v="MLS Listing"/>
    <s v="Single Family Residential"/>
    <s v="8510 Rosemary Ave"/>
    <x v="1"/>
    <s v="MO"/>
    <x v="1"/>
    <n v="97500"/>
    <n v="2"/>
    <n v="1"/>
    <x v="3"/>
    <n v="971"/>
    <n v="6011"/>
    <n v="1950"/>
    <n v="1"/>
    <n v="1"/>
    <x v="20"/>
    <s v="Active"/>
    <m/>
    <m/>
    <m/>
    <m/>
    <n v="97500"/>
    <m/>
    <m/>
    <s v="http://www.redfin.com/MO/Affton/8510-Rosemary-Ave-63123/home/93556637"/>
    <s v="Mid America Realty Information Service"/>
    <n v="16041093"/>
    <s v="Keller Williams Realty Chester"/>
    <s v="N"/>
    <s v="Y"/>
    <n v="38.5581046"/>
    <n v="-90.307631599999993"/>
    <b v="0"/>
  </r>
  <r>
    <s v="MLS Listing"/>
    <s v="Single Family Residential"/>
    <s v="9110 Pueblo Dr"/>
    <x v="1"/>
    <s v="MO"/>
    <x v="1"/>
    <n v="159900"/>
    <n v="3"/>
    <n v="3"/>
    <x v="3"/>
    <n v="1030"/>
    <n v="6011"/>
    <n v="1955"/>
    <n v="1"/>
    <n v="1"/>
    <x v="30"/>
    <s v="Active"/>
    <m/>
    <m/>
    <m/>
    <m/>
    <n v="159900"/>
    <m/>
    <m/>
    <s v="http://www.redfin.com/MO/St-Louis/9110-Pueblo-Dr-63123/home/93569345"/>
    <s v="Mid America Realty Information Service"/>
    <n v="16026127"/>
    <s v="Coldwell Banker Gundaker"/>
    <s v="N"/>
    <s v="Y"/>
    <n v="38.544717499999997"/>
    <n v="-90.299475999999999"/>
    <b v="0"/>
  </r>
  <r>
    <s v="MLS Listing"/>
    <s v="Single Family Residential"/>
    <s v="4627 Frankfort Ave"/>
    <x v="1"/>
    <s v="MO"/>
    <x v="1"/>
    <n v="95500"/>
    <n v="3"/>
    <n v="1"/>
    <x v="3"/>
    <n v="1050"/>
    <n v="6011"/>
    <n v="1956"/>
    <n v="0"/>
    <n v="0"/>
    <x v="31"/>
    <s v="Active"/>
    <m/>
    <m/>
    <m/>
    <m/>
    <n v="95500"/>
    <m/>
    <m/>
    <s v="http://www.redfin.com/MO/St-Louis/4627-Frankfort-Ave-63123/home/87972165"/>
    <s v="Mid America Realty Information Service"/>
    <n v="15038526"/>
    <s v="Realty Team"/>
    <s v="N"/>
    <s v="Y"/>
    <n v="38.552491000000003"/>
    <n v="-90.296053000000001"/>
    <b v="0"/>
  </r>
  <r>
    <s v="MLS Listing"/>
    <s v="Single Family Residential"/>
    <s v="8507 Lacey Ave"/>
    <x v="1"/>
    <s v="MO"/>
    <x v="1"/>
    <n v="99900"/>
    <n v="2"/>
    <n v="2"/>
    <x v="3"/>
    <n v="1070"/>
    <n v="6011"/>
    <n v="1929"/>
    <n v="1"/>
    <n v="1"/>
    <x v="26"/>
    <s v="Active"/>
    <m/>
    <m/>
    <m/>
    <m/>
    <n v="99900"/>
    <n v="40849"/>
    <n v="30000"/>
    <s v="http://www.redfin.com/MO/Affton/8507-Lacey-Ave-63123/home/92895340"/>
    <s v="Mid America Realty Information Service"/>
    <n v="16040928"/>
    <s v="Keller Williams Realty West"/>
    <s v="N"/>
    <s v="Y"/>
    <n v="38.558135999999998"/>
    <n v="-90.306996999999996"/>
    <b v="0"/>
  </r>
  <r>
    <s v="MLS Listing"/>
    <s v="Single Family Residential"/>
    <s v="6215 Weber Rd"/>
    <x v="1"/>
    <s v="MO"/>
    <x v="1"/>
    <n v="104900"/>
    <n v="2"/>
    <n v="1"/>
    <x v="1"/>
    <n v="864"/>
    <n v="6098"/>
    <m/>
    <n v="0"/>
    <n v="0"/>
    <x v="32"/>
    <s v="Active"/>
    <m/>
    <m/>
    <m/>
    <n v="42500"/>
    <n v="109900"/>
    <n v="38581"/>
    <n v="125500"/>
    <s v="http://www.redfin.com/MO/Affton/6215-Weber-Rd-63123/home/79055809"/>
    <s v="Mid America Realty Information Service"/>
    <n v="16029696"/>
    <s v="St. Louis Property Investments"/>
    <s v="N"/>
    <s v="Y"/>
    <n v="38.555011999999998"/>
    <n v="-90.321976000000006"/>
    <b v="0"/>
  </r>
  <r>
    <s v="MLS Listing"/>
    <s v="Single Family Residential"/>
    <s v="7920 Radnor Dr"/>
    <x v="1"/>
    <s v="MO"/>
    <x v="1"/>
    <n v="205000"/>
    <n v="4"/>
    <n v="2"/>
    <x v="1"/>
    <n v="1688"/>
    <n v="6098"/>
    <n v="1996"/>
    <n v="0"/>
    <n v="0"/>
    <x v="33"/>
    <s v="Active"/>
    <m/>
    <m/>
    <m/>
    <m/>
    <n v="205000"/>
    <m/>
    <m/>
    <s v="http://www.redfin.com/MO/St-Louis/7920-Radnor-Dr-63123/home/93541313"/>
    <s v="Mid America Realty Information Service"/>
    <n v="16029332"/>
    <s v="Coldwell Banker Gundaker"/>
    <s v="N"/>
    <s v="Y"/>
    <n v="38.570726999999998"/>
    <n v="-90.334931999999995"/>
    <b v="0"/>
  </r>
  <r>
    <s v="MLS Listing"/>
    <s v="Single Family Residential"/>
    <s v="7240 Mackenzie Rd"/>
    <x v="1"/>
    <s v="MO"/>
    <x v="1"/>
    <n v="154900"/>
    <n v="2"/>
    <n v="1"/>
    <x v="1"/>
    <n v="978"/>
    <n v="6142"/>
    <n v="1953"/>
    <n v="1"/>
    <n v="0"/>
    <x v="13"/>
    <s v="Active"/>
    <n v="42547"/>
    <n v="0.52083333333333337"/>
    <n v="0.58333333333333337"/>
    <m/>
    <n v="154900"/>
    <m/>
    <m/>
    <s v="http://www.redfin.com/MO/St-Louis/7240-MacKenzie-Rd-63123/home/93540263"/>
    <s v="Mid America Realty Information Service"/>
    <n v="16044659"/>
    <s v="Berkshire Hathaway Alliance"/>
    <s v="N"/>
    <s v="Y"/>
    <n v="38.578257000000001"/>
    <n v="-90.318462999999994"/>
    <b v="0"/>
  </r>
  <r>
    <s v="MLS Listing"/>
    <s v="Single Family Residential"/>
    <s v="9714 Hale"/>
    <x v="1"/>
    <s v="MO"/>
    <x v="1"/>
    <n v="143900"/>
    <n v="3"/>
    <n v="1"/>
    <x v="3"/>
    <n v="1102"/>
    <n v="6403"/>
    <n v="1964"/>
    <n v="0"/>
    <n v="0"/>
    <x v="11"/>
    <s v="Active"/>
    <n v="42547"/>
    <n v="0.54166666666666663"/>
    <n v="0.625"/>
    <n v="42522"/>
    <n v="147500"/>
    <m/>
    <m/>
    <s v="http://www.redfin.com/MO/Affton/9714-Hale-Dr-63123/home/93572213"/>
    <s v="Mid America Realty Information Service"/>
    <n v="16036628"/>
    <s v="Berkshire Hathaway Select"/>
    <s v="N"/>
    <s v="Y"/>
    <n v="38.542971999999999"/>
    <n v="-90.313817999999998"/>
    <b v="0"/>
  </r>
  <r>
    <s v="MLS Listing"/>
    <s v="Single Family Residential"/>
    <s v="7935 Joel Ave"/>
    <x v="1"/>
    <s v="MO"/>
    <x v="1"/>
    <n v="97000"/>
    <n v="2"/>
    <n v="1"/>
    <x v="1"/>
    <n v="768"/>
    <n v="6534"/>
    <n v="1940"/>
    <n v="0"/>
    <n v="0"/>
    <x v="34"/>
    <s v="Active"/>
    <m/>
    <m/>
    <m/>
    <n v="42531"/>
    <n v="102000"/>
    <n v="39029"/>
    <n v="94000"/>
    <s v="http://www.redfin.com/MO/St-Louis/7935-Joel-Ave-63123/home/93559810"/>
    <s v="Mid America Realty Information Service"/>
    <n v="16036145"/>
    <s v="Coldwell Banker Gundaker"/>
    <s v="N"/>
    <s v="Y"/>
    <n v="38.565122000000002"/>
    <n v="-90.314363"/>
    <b v="0"/>
  </r>
  <r>
    <s v="MLS Listing"/>
    <s v="Single Family Residential"/>
    <s v="7068 Itaska Dr"/>
    <x v="1"/>
    <s v="MO"/>
    <x v="1"/>
    <n v="142500"/>
    <n v="3"/>
    <n v="2"/>
    <x v="5"/>
    <n v="1085"/>
    <n v="6534"/>
    <n v="1952"/>
    <n v="1"/>
    <n v="1"/>
    <x v="35"/>
    <s v="Active"/>
    <m/>
    <m/>
    <m/>
    <n v="42543"/>
    <n v="170000"/>
    <n v="42396"/>
    <n v="154000"/>
    <s v="http://www.redfin.com/MO/St-Louis/7068-Itaska-Dr-63123/home/93782939"/>
    <s v="Mid America Realty Information Service"/>
    <n v="16006510"/>
    <s v="Berkshire Hathaway Alliance"/>
    <s v="N"/>
    <s v="Y"/>
    <n v="38.583703999999997"/>
    <n v="-90.315546999999995"/>
    <b v="0"/>
  </r>
  <r>
    <s v="MLS Listing"/>
    <s v="Single Family Residential"/>
    <s v="9031 Big Chief Dr"/>
    <x v="1"/>
    <s v="MO"/>
    <x v="1"/>
    <n v="155000"/>
    <n v="3"/>
    <n v="2"/>
    <x v="3"/>
    <n v="1110"/>
    <n v="6534"/>
    <n v="1955"/>
    <n v="0"/>
    <n v="0"/>
    <x v="36"/>
    <s v="Active"/>
    <m/>
    <m/>
    <m/>
    <n v="42545"/>
    <n v="164900"/>
    <m/>
    <m/>
    <s v="http://www.redfin.com/MO/St-Louis/9031-Big-Chief-Dr-63123/home/93570419"/>
    <s v="Mid America Realty Information Service"/>
    <n v="16010115"/>
    <s v="Grant Hickman R.E. Advisors"/>
    <s v="N"/>
    <s v="Y"/>
    <n v="38.547136000000002"/>
    <n v="-90.301852999999994"/>
    <b v="0"/>
  </r>
  <r>
    <s v="MLS Listing"/>
    <s v="Single Family Residential"/>
    <s v="9814 Chesterton Dr"/>
    <x v="3"/>
    <s v="MO"/>
    <x v="1"/>
    <n v="147900"/>
    <n v="3"/>
    <n v="2"/>
    <x v="1"/>
    <n v="1365"/>
    <n v="6534"/>
    <n v="1949"/>
    <n v="0"/>
    <n v="0"/>
    <x v="37"/>
    <s v="Active"/>
    <m/>
    <m/>
    <m/>
    <m/>
    <n v="144900"/>
    <n v="39294"/>
    <n v="111539"/>
    <s v="http://www.redfin.com/MO/St-Louis/9814-Chesterton-Dr-63123/home/93583493"/>
    <s v="Mid America Realty Information Service"/>
    <n v="16019005"/>
    <s v="Heern Properties"/>
    <s v="N"/>
    <s v="Y"/>
    <n v="38.538397000000003"/>
    <n v="-90.312370999999999"/>
    <b v="0"/>
  </r>
  <r>
    <s v="MLS Listing"/>
    <s v="Single Family Residential"/>
    <s v="9647 Antonette Hls"/>
    <x v="1"/>
    <s v="MO"/>
    <x v="1"/>
    <n v="149475"/>
    <n v="3"/>
    <n v="2"/>
    <x v="3"/>
    <n v="988"/>
    <n v="6578"/>
    <n v="1977"/>
    <n v="2"/>
    <n v="1"/>
    <x v="38"/>
    <s v="Active"/>
    <m/>
    <m/>
    <m/>
    <n v="42542"/>
    <n v="152350"/>
    <m/>
    <m/>
    <s v="http://www.redfin.com/MO/Affton/9647-Antonette-Hills-Dr-63123/home/93572279"/>
    <s v="Mid America Realty Information Service"/>
    <n v="16035226"/>
    <s v="RE/MAX Results"/>
    <s v="N"/>
    <s v="Y"/>
    <n v="38.541333000000002"/>
    <n v="-90.309370700000002"/>
    <b v="0"/>
  </r>
  <r>
    <s v="MLS Listing"/>
    <s v="Single Family Residential"/>
    <s v="8153 Parkridge Ave"/>
    <x v="1"/>
    <s v="MO"/>
    <x v="1"/>
    <n v="129900"/>
    <n v="2"/>
    <n v="2"/>
    <x v="5"/>
    <n v="1000"/>
    <n v="6578"/>
    <n v="1954"/>
    <n v="1"/>
    <n v="0"/>
    <x v="6"/>
    <s v="Active"/>
    <m/>
    <m/>
    <m/>
    <m/>
    <n v="129900"/>
    <m/>
    <m/>
    <s v="http://www.redfin.com/MO/St-Louis/8153-Parkridge-Dr-63123/home/93784786"/>
    <s v="Mid America Realty Information Service"/>
    <n v="16040094"/>
    <s v="RE/MAX Results"/>
    <s v="N"/>
    <s v="Y"/>
    <n v="38.558681"/>
    <n v="-90.290948999999998"/>
    <b v="0"/>
  </r>
  <r>
    <s v="MLS Listing"/>
    <s v="Single Family Residential"/>
    <s v="3728 Carondelet"/>
    <x v="1"/>
    <s v="MO"/>
    <x v="1"/>
    <n v="89000"/>
    <n v="2"/>
    <n v="1"/>
    <x v="5"/>
    <n v="768"/>
    <n v="6621"/>
    <n v="1951"/>
    <n v="0"/>
    <n v="0"/>
    <x v="13"/>
    <s v="Active"/>
    <m/>
    <m/>
    <m/>
    <m/>
    <n v="89000"/>
    <n v="41592"/>
    <n v="43000"/>
    <s v="http://www.redfin.com/MO/St-Louis/3728-Carondelet-Blvd-63123/home/62727895"/>
    <s v="Mid America Realty Information Service"/>
    <n v="16042267"/>
    <s v="RE/MAX Gold"/>
    <s v="N"/>
    <s v="Y"/>
    <n v="38.554684000000002"/>
    <n v="-90.273128999999997"/>
    <b v="0"/>
  </r>
  <r>
    <s v="MLS Listing"/>
    <s v="Single Family Residential"/>
    <s v="9509 Reavis Barracks Rd"/>
    <x v="1"/>
    <s v="MO"/>
    <x v="1"/>
    <n v="125000"/>
    <n v="2"/>
    <n v="1"/>
    <x v="1"/>
    <n v="864"/>
    <n v="6621"/>
    <n v="1952"/>
    <n v="1"/>
    <n v="1"/>
    <x v="39"/>
    <s v="Active"/>
    <m/>
    <m/>
    <m/>
    <n v="42528"/>
    <n v="128900"/>
    <n v="42452"/>
    <n v="72500"/>
    <s v="http://www.redfin.com/MO/Affton/9509-Reavis-Barracks-Rd-63123/home/93582837"/>
    <s v="Mid America Realty Information Service"/>
    <n v="16033530"/>
    <s v="Equity Missouri Confluence"/>
    <s v="N"/>
    <s v="Y"/>
    <n v="38.536538999999998"/>
    <n v="-90.321749999999994"/>
    <b v="0"/>
  </r>
  <r>
    <s v="MLS Listing"/>
    <s v="Single Family Residential"/>
    <s v="9811 Ione"/>
    <x v="1"/>
    <s v="MO"/>
    <x v="1"/>
    <n v="105000"/>
    <n v="3"/>
    <n v="3"/>
    <x v="3"/>
    <n v="1040"/>
    <n v="6621"/>
    <n v="1956"/>
    <n v="0"/>
    <n v="0"/>
    <x v="6"/>
    <s v="Active"/>
    <m/>
    <m/>
    <m/>
    <n v="42541"/>
    <n v="125000"/>
    <n v="39133"/>
    <n v="137125"/>
    <s v="http://www.redfin.com/MO/Affton/9811-Ione-Ln-63123/home/93572181"/>
    <s v="Mid America Realty Information Service"/>
    <n v="16041606"/>
    <s v="RE/MAX Results"/>
    <s v="N"/>
    <s v="Y"/>
    <n v="38.539672000000003"/>
    <n v="-90.308631000000005"/>
    <b v="1"/>
  </r>
  <r>
    <s v="MLS Listing"/>
    <s v="Single Family Residential"/>
    <s v="7636 Elton"/>
    <x v="1"/>
    <s v="MO"/>
    <x v="1"/>
    <n v="46900"/>
    <n v="2"/>
    <n v="1"/>
    <x v="3"/>
    <n v="830"/>
    <n v="6752"/>
    <n v="1953"/>
    <n v="0"/>
    <n v="0"/>
    <x v="4"/>
    <s v="Active"/>
    <m/>
    <m/>
    <m/>
    <m/>
    <n v="46900"/>
    <m/>
    <m/>
    <s v="http://www.redfin.com/MO/St-Louis/7636-Elton-St-63123/home/93539291"/>
    <s v="Mid America Realty Information Service"/>
    <n v="16041007"/>
    <s v="Realty Exchange"/>
    <s v="N"/>
    <s v="Y"/>
    <n v="38.570245999999997"/>
    <n v="-90.306988000000004"/>
    <b v="0"/>
  </r>
  <r>
    <s v="MLS Listing"/>
    <s v="Single Family Residential"/>
    <s v="7625 Genesta St"/>
    <x v="1"/>
    <s v="MO"/>
    <x v="1"/>
    <n v="130000"/>
    <n v="3"/>
    <n v="2"/>
    <x v="1"/>
    <n v="1074"/>
    <n v="6752"/>
    <n v="1962"/>
    <n v="0"/>
    <n v="0"/>
    <x v="40"/>
    <s v="Active"/>
    <m/>
    <m/>
    <m/>
    <n v="42518"/>
    <n v="135000"/>
    <m/>
    <m/>
    <s v="http://www.redfin.com/MO/St-Louis/7625-Genesta-St-63123/home/93540030"/>
    <s v="Mid America Realty Information Service"/>
    <n v="16000564"/>
    <s v="RE/MAX Results"/>
    <s v="N"/>
    <s v="Y"/>
    <n v="38.570827999999999"/>
    <n v="-90.309905999999998"/>
    <b v="0"/>
  </r>
  <r>
    <s v="MLS Listing"/>
    <s v="Single Family Residential"/>
    <s v="7752 Genesta St"/>
    <x v="1"/>
    <s v="MO"/>
    <x v="1"/>
    <n v="124900"/>
    <n v="3"/>
    <n v="2"/>
    <x v="1"/>
    <n v="1100"/>
    <n v="6752"/>
    <n v="1948"/>
    <n v="0"/>
    <n v="0"/>
    <x v="41"/>
    <s v="Active"/>
    <m/>
    <m/>
    <m/>
    <m/>
    <n v="124900"/>
    <n v="42076"/>
    <n v="40480"/>
    <s v="http://www.redfin.com/MO/St-Louis/7752-Genesta-St-63123/home/68484497"/>
    <s v="Mid America Realty Information Service"/>
    <n v="16021322"/>
    <s v="Real Living Gateway Real Est."/>
    <s v="N"/>
    <s v="Y"/>
    <n v="38.568416900000003"/>
    <n v="-90.309628000000004"/>
    <b v="0"/>
  </r>
  <r>
    <s v="MLS Listing"/>
    <s v="Single Family Residential"/>
    <s v="9321 Radio Dr"/>
    <x v="1"/>
    <s v="MO"/>
    <x v="1"/>
    <n v="139700"/>
    <n v="3"/>
    <n v="2"/>
    <x v="1"/>
    <n v="1120"/>
    <n v="6752"/>
    <n v="1960"/>
    <n v="0"/>
    <n v="0"/>
    <x v="15"/>
    <s v="Active"/>
    <m/>
    <m/>
    <m/>
    <m/>
    <n v="139700"/>
    <m/>
    <m/>
    <s v="http://www.redfin.com/MO/Affton/9321-Radio-Dr-63123/home/93573103"/>
    <s v="Mid America Realty Information Service"/>
    <n v="16041733"/>
    <s v="Berkshire Hathaway Advantage"/>
    <s v="N"/>
    <s v="Y"/>
    <n v="38.550012000000002"/>
    <n v="-90.318734000000006"/>
    <b v="0"/>
  </r>
  <r>
    <s v="MLS Listing"/>
    <s v="Single Family Residential"/>
    <s v="Undisclosed"/>
    <x v="1"/>
    <s v="MO"/>
    <x v="1"/>
    <n v="85500"/>
    <n v="3"/>
    <n v="2"/>
    <x v="6"/>
    <n v="1780"/>
    <n v="6752"/>
    <n v="1947"/>
    <n v="0"/>
    <n v="0"/>
    <x v="42"/>
    <s v="Active"/>
    <m/>
    <m/>
    <m/>
    <n v="42521"/>
    <n v="90000"/>
    <m/>
    <m/>
    <s v="http://www.redfin.com/MO/St-Louis/Undisclosed-address-63123/home/105514921"/>
    <s v="Mid America Realty Information Service"/>
    <n v="16031067"/>
    <s v="Exit Elite Realty"/>
    <s v="N"/>
    <s v="Y"/>
    <m/>
    <m/>
    <b v="0"/>
  </r>
  <r>
    <s v="MLS Listing"/>
    <s v="Single Family Residential"/>
    <s v="7923 Birkenhead Dr"/>
    <x v="1"/>
    <s v="MO"/>
    <x v="1"/>
    <n v="150000"/>
    <n v="3"/>
    <n v="2"/>
    <x v="1"/>
    <n v="1000"/>
    <n v="6882"/>
    <n v="1954"/>
    <n v="1"/>
    <n v="1"/>
    <x v="26"/>
    <s v="Active"/>
    <n v="42547"/>
    <n v="0.54166666666666663"/>
    <n v="0.625"/>
    <m/>
    <n v="150000"/>
    <n v="38912"/>
    <n v="171000"/>
    <s v="http://www.redfin.com/MO/St-Louis/7923-Birkenhead-Dr-63123/home/93541217"/>
    <s v="Mid America Realty Information Service"/>
    <n v="16043569"/>
    <s v="AntroBuy Realty, LLC"/>
    <s v="N"/>
    <s v="Y"/>
    <n v="38.569400000000002"/>
    <n v="-90.3348929"/>
    <b v="0"/>
  </r>
  <r>
    <s v="MLS Listing"/>
    <s v="Single Family Residential"/>
    <s v="6235 Bixby Ave"/>
    <x v="3"/>
    <s v="MO"/>
    <x v="1"/>
    <n v="134900"/>
    <n v="4"/>
    <n v="1"/>
    <x v="1"/>
    <n v="1370"/>
    <n v="6882"/>
    <n v="1939"/>
    <n v="0"/>
    <n v="0"/>
    <x v="43"/>
    <s v="Active"/>
    <m/>
    <m/>
    <m/>
    <m/>
    <n v="134900"/>
    <n v="38737"/>
    <n v="94000"/>
    <s v="http://www.redfin.com/MO/Affton/6235-Bixby-Ave-63123/home/93558790"/>
    <s v="Mid America Realty Information Service"/>
    <n v="16034910"/>
    <s v="Coldwell Banker Gundaker"/>
    <s v="N"/>
    <s v="Y"/>
    <n v="38.556655900000003"/>
    <n v="-90.322211899999999"/>
    <b v="0"/>
  </r>
  <r>
    <s v="MLS Listing"/>
    <s v="Single Family Residential"/>
    <s v="6015 Staely Ave"/>
    <x v="1"/>
    <s v="MO"/>
    <x v="1"/>
    <n v="129900"/>
    <n v="3"/>
    <n v="2"/>
    <x v="1"/>
    <n v="864"/>
    <n v="6970"/>
    <m/>
    <n v="3"/>
    <n v="1"/>
    <x v="44"/>
    <s v="Active"/>
    <m/>
    <m/>
    <m/>
    <n v="42494"/>
    <n v="135000"/>
    <n v="42289"/>
    <n v="76975"/>
    <s v="http://www.redfin.com/MO/Affton/6015-Staely-Ave-63123/home/93559398"/>
    <s v="Mid America Realty Information Service"/>
    <n v="16012413"/>
    <s v="Berkshire Hathaway Select"/>
    <s v="N"/>
    <s v="Y"/>
    <n v="38.563329000000003"/>
    <n v="-90.318734000000006"/>
    <b v="0"/>
  </r>
  <r>
    <s v="MLS Listing"/>
    <s v="Single Family Residential"/>
    <s v="4840 Hamburg Ave"/>
    <x v="1"/>
    <s v="MO"/>
    <x v="1"/>
    <n v="124900"/>
    <n v="3"/>
    <n v="1"/>
    <x v="5"/>
    <n v="936"/>
    <n v="6970"/>
    <n v="1906"/>
    <n v="0"/>
    <n v="0"/>
    <x v="12"/>
    <s v="Active"/>
    <m/>
    <m/>
    <m/>
    <m/>
    <n v="124900"/>
    <n v="38663"/>
    <n v="98000"/>
    <s v="http://www.redfin.com/MO/St-Louis/4840-Hamburg-Ave-63123/home/93759326"/>
    <s v="Mid America Realty Information Service"/>
    <n v="16037607"/>
    <s v="Berkshire Hathaway Advantage"/>
    <s v="N"/>
    <s v="Y"/>
    <n v="38.561275999999999"/>
    <n v="-90.295139000000006"/>
    <b v="0"/>
  </r>
  <r>
    <s v="MLS Listing"/>
    <s v="Single Family Residential"/>
    <s v="4409 Fatima"/>
    <x v="1"/>
    <s v="MO"/>
    <x v="1"/>
    <n v="199900"/>
    <n v="3"/>
    <n v="3"/>
    <x v="3"/>
    <n v="1314"/>
    <n v="6970"/>
    <n v="1970"/>
    <n v="2"/>
    <n v="1"/>
    <x v="15"/>
    <s v="Active"/>
    <m/>
    <m/>
    <m/>
    <m/>
    <n v="199900"/>
    <m/>
    <m/>
    <s v="http://www.redfin.com/MO/St-Louis/4409-Fatima-Dr-63123/home/93570805"/>
    <s v="Mid America Realty Information Service"/>
    <n v="16044427"/>
    <s v="Luxemberg Realty"/>
    <s v="N"/>
    <s v="Y"/>
    <n v="38.549347300000001"/>
    <n v="-90.297916000000001"/>
    <b v="0"/>
  </r>
  <r>
    <s v="MLS Listing"/>
    <s v="Single Family Residential"/>
    <s v="11049 Kohrs"/>
    <x v="1"/>
    <s v="MO"/>
    <x v="1"/>
    <n v="229900"/>
    <n v="3"/>
    <n v="4"/>
    <x v="7"/>
    <n v="1622"/>
    <n v="6970"/>
    <n v="1997"/>
    <n v="2"/>
    <n v="1"/>
    <x v="28"/>
    <s v="Active"/>
    <n v="42547"/>
    <n v="0.54166666666666663"/>
    <n v="0.625"/>
    <m/>
    <n v="229900"/>
    <m/>
    <m/>
    <s v="http://www.redfin.com/MO/St-Louis/11049-Kohrs-Ln-63123/home/93593865"/>
    <s v="Mid America Realty Information Service"/>
    <n v="16042254"/>
    <s v="RE/MAX Results"/>
    <s v="N"/>
    <s v="Y"/>
    <n v="38.520516000000001"/>
    <n v="-90.337968000000004"/>
    <b v="0"/>
  </r>
  <r>
    <s v="MLS Listing"/>
    <s v="Single Family Residential"/>
    <s v="4107 Poepping St"/>
    <x v="1"/>
    <s v="MO"/>
    <x v="1"/>
    <n v="124900"/>
    <n v="3"/>
    <n v="2"/>
    <x v="5"/>
    <n v="1230"/>
    <n v="7100"/>
    <n v="1950"/>
    <n v="1"/>
    <n v="0"/>
    <x v="45"/>
    <s v="Active"/>
    <m/>
    <m/>
    <m/>
    <n v="42543"/>
    <n v="130000"/>
    <n v="41023"/>
    <n v="157633"/>
    <s v="http://www.redfin.com/MO/St-Louis/4107-Poepping-St-63123/home/93784178"/>
    <s v="Mid America Realty Information Service"/>
    <n v="16039346"/>
    <s v="Coldwell Banker Gundaker"/>
    <s v="N"/>
    <s v="Y"/>
    <n v="38.556130000000003"/>
    <n v="-90.281959000000001"/>
    <b v="0"/>
  </r>
  <r>
    <s v="MLS Listing"/>
    <s v="Single Family Residential"/>
    <s v="747 Savannah Crossing Way"/>
    <x v="6"/>
    <s v="MO"/>
    <x v="2"/>
    <n v="649900"/>
    <n v="4"/>
    <n v="4"/>
    <x v="2"/>
    <n v="2968"/>
    <n v="7144"/>
    <n v="2014"/>
    <n v="3"/>
    <n v="1"/>
    <x v="15"/>
    <s v="Active"/>
    <n v="42547"/>
    <n v="0.54166666666666663"/>
    <n v="0.625"/>
    <m/>
    <n v="649900"/>
    <n v="41788"/>
    <n v="563804"/>
    <s v="http://www.redfin.com/MO/Town-and-Country/747-Savannah-Crossing-Way-63017/home/103205733"/>
    <s v="Mid America Realty Information Service"/>
    <n v="16043481"/>
    <s v="Keller Williams Southwest"/>
    <s v="N"/>
    <s v="Y"/>
    <n v="38.620829999999998"/>
    <n v="-90.520210399999996"/>
    <b v="0"/>
  </r>
  <r>
    <s v="MLS Listing"/>
    <s v="Single Family Residential"/>
    <s v="5137 Lode Ave"/>
    <x v="1"/>
    <s v="MO"/>
    <x v="1"/>
    <n v="55900"/>
    <n v="1"/>
    <n v="1"/>
    <x v="3"/>
    <n v="848"/>
    <n v="7187"/>
    <n v="1917"/>
    <n v="0"/>
    <n v="0"/>
    <x v="10"/>
    <s v="Active"/>
    <m/>
    <m/>
    <m/>
    <m/>
    <n v="55900"/>
    <n v="42299"/>
    <n v="31137"/>
    <s v="http://www.redfin.com/MO/Affton/5137-Lode-Ave-63123/home/63473313"/>
    <s v="Mid America Realty Information Service"/>
    <n v="16031232"/>
    <s v="Lucerne Properties, LLC"/>
    <s v="N"/>
    <s v="Y"/>
    <n v="38.560515100000003"/>
    <n v="-90.308278799999997"/>
    <b v="0"/>
  </r>
  <r>
    <s v="MLS Listing"/>
    <s v="Single Family Residential"/>
    <s v="4764 Hannover Ave"/>
    <x v="1"/>
    <s v="MO"/>
    <x v="1"/>
    <n v="49900"/>
    <n v="2"/>
    <n v="2"/>
    <x v="3"/>
    <n v="1653"/>
    <n v="7187"/>
    <n v="1914"/>
    <n v="2"/>
    <n v="0"/>
    <x v="28"/>
    <s v="Active"/>
    <m/>
    <m/>
    <m/>
    <m/>
    <n v="49900"/>
    <m/>
    <m/>
    <s v="http://www.redfin.com/MO/St-Louis/4764-Hanover-Ave-63123/home/93557999"/>
    <s v="Mid America Realty Information Service"/>
    <n v="16043008"/>
    <s v="St. Louis Realty"/>
    <s v="N"/>
    <s v="Y"/>
    <n v="38.560184999999997"/>
    <n v="-90.295221999999995"/>
    <b v="0"/>
  </r>
  <r>
    <s v="MLS Listing"/>
    <s v="Single Family Residential"/>
    <s v="705 Don Ron"/>
    <x v="1"/>
    <s v="MO"/>
    <x v="1"/>
    <n v="179900"/>
    <n v="3"/>
    <n v="3"/>
    <x v="3"/>
    <n v="1136"/>
    <n v="7231"/>
    <n v="1965"/>
    <n v="2"/>
    <n v="1"/>
    <x v="1"/>
    <s v="Active"/>
    <n v="42547"/>
    <n v="0.54166666666666663"/>
    <n v="0.625"/>
    <m/>
    <n v="179900"/>
    <n v="41914"/>
    <n v="165000"/>
    <s v="http://www.redfin.com/MO/St-Louis/705-Donron-Dr-63123/home/62764271"/>
    <s v="Mid America Realty Information Service"/>
    <n v="16037886"/>
    <s v="RE/MAX Gold"/>
    <s v="N"/>
    <s v="Y"/>
    <n v="38.551603999999998"/>
    <n v="-90.302661999999998"/>
    <b v="0"/>
  </r>
  <r>
    <s v="MLS Listing"/>
    <s v="Single Family Residential"/>
    <s v="9759 Brittleigh Ter"/>
    <x v="1"/>
    <s v="MO"/>
    <x v="1"/>
    <n v="214900"/>
    <n v="3"/>
    <n v="2"/>
    <x v="8"/>
    <n v="1323"/>
    <n v="7318"/>
    <n v="1975"/>
    <n v="2"/>
    <n v="1"/>
    <x v="46"/>
    <s v="Active"/>
    <m/>
    <m/>
    <m/>
    <n v="42513"/>
    <n v="220000"/>
    <m/>
    <m/>
    <s v="http://www.redfin.com/MO/St-Louis/9759-Brittleigh-Ter-63123/home/93574057"/>
    <s v="Mid America Realty Information Service"/>
    <n v="16027722"/>
    <s v="Berkshire Hathaway Select"/>
    <s v="N"/>
    <s v="Y"/>
    <n v="38.544069"/>
    <n v="-90.356210000000004"/>
    <b v="0"/>
  </r>
  <r>
    <s v="MLS Listing"/>
    <s v="Single Family Residential"/>
    <s v="8442 Hampstead"/>
    <x v="1"/>
    <s v="MO"/>
    <x v="1"/>
    <n v="154900"/>
    <n v="3"/>
    <n v="1"/>
    <x v="1"/>
    <n v="1213"/>
    <n v="7362"/>
    <n v="1955"/>
    <n v="0"/>
    <n v="0"/>
    <x v="47"/>
    <s v="Active"/>
    <m/>
    <m/>
    <m/>
    <m/>
    <n v="154900"/>
    <n v="40655"/>
    <n v="88000"/>
    <s v="http://www.redfin.com/MO/Affton/8442-Hampstead-Dr-63123/home/93559134"/>
    <s v="Mid America Realty Information Service"/>
    <n v="16016679"/>
    <s v="Trident Inc"/>
    <s v="N"/>
    <s v="Y"/>
    <n v="38.559477000000001"/>
    <n v="-90.326938999999996"/>
    <b v="0"/>
  </r>
  <r>
    <s v="MLS Listing"/>
    <s v="Single Family Residential"/>
    <s v="231 Clearpoint Ln"/>
    <x v="1"/>
    <s v="MO"/>
    <x v="1"/>
    <n v="131000"/>
    <n v="2"/>
    <n v="2"/>
    <x v="3"/>
    <n v="912"/>
    <n v="7405"/>
    <n v="1956"/>
    <n v="1"/>
    <n v="1"/>
    <x v="48"/>
    <s v="Active"/>
    <n v="42547"/>
    <n v="0.54166666666666663"/>
    <n v="0.625"/>
    <m/>
    <n v="131000"/>
    <m/>
    <m/>
    <s v="http://www.redfin.com/MO/St-Louis/231-Clearpoint-Ln-63123/home/93571343"/>
    <s v="Mid America Realty Information Service"/>
    <n v="16043919"/>
    <s v="Coldwell Banker Premier Group"/>
    <s v="N"/>
    <s v="Y"/>
    <n v="38.551495000000003"/>
    <n v="-90.284308899999999"/>
    <b v="0"/>
  </r>
  <r>
    <s v="MLS Listing"/>
    <s v="Single Family Residential"/>
    <s v="10128 Mullally Dr"/>
    <x v="1"/>
    <s v="MO"/>
    <x v="1"/>
    <n v="129900"/>
    <n v="3"/>
    <n v="2"/>
    <x v="7"/>
    <n v="1008"/>
    <n v="7405"/>
    <n v="1963"/>
    <n v="1"/>
    <n v="1"/>
    <x v="49"/>
    <s v="Active"/>
    <m/>
    <m/>
    <m/>
    <n v="42543"/>
    <n v="139900"/>
    <n v="39087"/>
    <n v="125000"/>
    <s v="http://www.redfin.com/MO/Affton/10128-Mullally-Dr-63123/home/93582555"/>
    <s v="Mid America Realty Information Service"/>
    <n v="16022883"/>
    <s v="Coldwell Banker Gundaker"/>
    <s v="N"/>
    <s v="Y"/>
    <n v="38.532659000000002"/>
    <n v="-90.313883000000004"/>
    <b v="0"/>
  </r>
  <r>
    <s v="MLS Listing"/>
    <s v="Single Family Residential"/>
    <s v="356 Meadowbrook Country Clb"/>
    <x v="4"/>
    <s v="MO"/>
    <x v="0"/>
    <n v="997000"/>
    <n v="3"/>
    <n v="4"/>
    <x v="2"/>
    <n v="1784"/>
    <n v="7405"/>
    <n v="2013"/>
    <n v="2"/>
    <n v="1"/>
    <x v="3"/>
    <s v="Active"/>
    <m/>
    <m/>
    <m/>
    <m/>
    <n v="997000"/>
    <d v="2014-12-08T00:00:00"/>
    <n v="971067"/>
    <s v="http://www.redfin.com/MO/Ballwin/356-Meadowbrook-Country-Club-Ests-63011/home/62745177"/>
    <s v="Mid America Realty Information Service"/>
    <n v="16014176"/>
    <s v="Coldwell Banker Gundaker"/>
    <s v="N"/>
    <s v="Y"/>
    <n v="38.624098099999998"/>
    <n v="-90.5665403"/>
    <b v="0"/>
  </r>
  <r>
    <s v="MLS Listing"/>
    <s v="Single Family Residential"/>
    <s v="356 Meadowbrook Country Clb"/>
    <x v="4"/>
    <s v="MO"/>
    <x v="0"/>
    <n v="997000"/>
    <n v="3"/>
    <n v="4"/>
    <x v="2"/>
    <n v="1784"/>
    <n v="7405"/>
    <n v="2013"/>
    <n v="2"/>
    <n v="1"/>
    <x v="3"/>
    <s v="Active"/>
    <m/>
    <m/>
    <m/>
    <m/>
    <n v="997000"/>
    <n v="41981"/>
    <n v="971067"/>
    <s v="http://www.redfin.com/MO/Ballwin/356-Meadowbrook-Country-Club-Ests-63011/home/62745177"/>
    <s v="Mid America Realty Information Service"/>
    <n v="16014176"/>
    <s v="Coldwell Banker Gundaker"/>
    <s v="N"/>
    <s v="Y"/>
    <n v="38.624098099999998"/>
    <n v="-90.5665403"/>
    <b v="0"/>
  </r>
  <r>
    <s v="MLS Listing"/>
    <s v="Single Family Residential"/>
    <s v="743 Savannah Crossing Way"/>
    <x v="6"/>
    <s v="MO"/>
    <x v="2"/>
    <n v="599000"/>
    <n v="4"/>
    <n v="3"/>
    <x v="2"/>
    <n v="3248"/>
    <n v="7405"/>
    <n v="2014"/>
    <n v="3"/>
    <n v="1"/>
    <x v="16"/>
    <s v="Active"/>
    <m/>
    <m/>
    <m/>
    <m/>
    <n v="599000"/>
    <n v="41908"/>
    <n v="523583"/>
    <s v="http://www.redfin.com/MO/Town-and-Country/743-Savannah-Crossing-Way-63017/home/62767750"/>
    <s v="Mid America Realty Information Service"/>
    <n v="16034647"/>
    <s v="Coldwell Banker Premier Group"/>
    <s v="N"/>
    <s v="Y"/>
    <n v="38.620829999999998"/>
    <n v="-90.520210399999996"/>
    <b v="0"/>
  </r>
  <r>
    <s v="MLS Listing"/>
    <s v="Single Family Residential"/>
    <s v="10559 Kamping Ln"/>
    <x v="1"/>
    <s v="MO"/>
    <x v="1"/>
    <n v="134900"/>
    <n v="2"/>
    <n v="1"/>
    <x v="8"/>
    <n v="864"/>
    <n v="7492"/>
    <n v="1957"/>
    <n v="0"/>
    <n v="0"/>
    <x v="23"/>
    <s v="Active"/>
    <m/>
    <m/>
    <m/>
    <m/>
    <n v="134900"/>
    <m/>
    <m/>
    <s v="http://www.redfin.com/MO/St-Louis/10559-Kamping-Ln-63123/home/93584846"/>
    <s v="Mid America Realty Information Service"/>
    <n v="16043424"/>
    <s v="Coldwell Banker Gundaker"/>
    <s v="N"/>
    <s v="Y"/>
    <n v="38.532660999999997"/>
    <n v="-90.346172899999999"/>
    <b v="0"/>
  </r>
  <r>
    <s v="MLS Listing"/>
    <s v="Single Family Residential"/>
    <s v="10228 Dandridge"/>
    <x v="1"/>
    <s v="MO"/>
    <x v="1"/>
    <n v="149900"/>
    <n v="3"/>
    <n v="1"/>
    <x v="8"/>
    <n v="960"/>
    <n v="7492"/>
    <n v="1956"/>
    <n v="0"/>
    <n v="0"/>
    <x v="50"/>
    <s v="Active"/>
    <m/>
    <m/>
    <m/>
    <n v="42538"/>
    <n v="154900"/>
    <m/>
    <m/>
    <s v="http://www.redfin.com/MO/St-Louis/10228-Dandridge-Dr-63123/home/93584522"/>
    <s v="Mid America Realty Information Service"/>
    <n v="16040068"/>
    <s v="Coldwell Banker Gundaker"/>
    <s v="N"/>
    <s v="Y"/>
    <n v="38.5319948"/>
    <n v="-90.357305100000005"/>
    <b v="0"/>
  </r>
  <r>
    <s v="MLS Listing"/>
    <s v="Single Family Residential"/>
    <s v="7236 Rockspring Dr"/>
    <x v="3"/>
    <s v="MO"/>
    <x v="1"/>
    <n v="189900"/>
    <n v="3"/>
    <n v="2"/>
    <x v="1"/>
    <n v="1562"/>
    <n v="7492"/>
    <n v="1960"/>
    <n v="1"/>
    <n v="1"/>
    <x v="20"/>
    <s v="Active"/>
    <m/>
    <m/>
    <m/>
    <m/>
    <n v="189900"/>
    <m/>
    <m/>
    <s v="http://www.redfin.com/MO/Affton/7236-Rockspring-Dr-63123/home/93561305"/>
    <s v="Mid America Realty Information Service"/>
    <n v="16040813"/>
    <s v="Coldwell Banker Premier Group"/>
    <s v="N"/>
    <s v="Y"/>
    <n v="38.559629999999999"/>
    <n v="-90.340537999999995"/>
    <b v="0"/>
  </r>
  <r>
    <s v="MLS Listing"/>
    <s v="Single Family Residential"/>
    <s v="10616 Brookmere Dr"/>
    <x v="1"/>
    <s v="MO"/>
    <x v="1"/>
    <n v="219900"/>
    <n v="3"/>
    <n v="2"/>
    <x v="8"/>
    <n v="1608"/>
    <n v="7492"/>
    <n v="1969"/>
    <n v="2"/>
    <n v="1"/>
    <x v="21"/>
    <s v="Active"/>
    <m/>
    <m/>
    <m/>
    <n v="42516"/>
    <n v="224900"/>
    <m/>
    <m/>
    <s v="http://www.redfin.com/MO/St-Louis/10616-Brookmere-Dr-63123/home/93573991"/>
    <s v="Mid America Realty Information Service"/>
    <n v="16032599"/>
    <s v="Berkshire Hathaway Select"/>
    <s v="N"/>
    <s v="Y"/>
    <n v="38.542605000000002"/>
    <n v="-90.352602000000005"/>
    <b v="0"/>
  </r>
  <r>
    <s v="MLS Listing"/>
    <s v="Single Family Residential"/>
    <s v="730 Savannah Crossing Way"/>
    <x v="6"/>
    <s v="MO"/>
    <x v="2"/>
    <n v="599900"/>
    <n v="4"/>
    <n v="4"/>
    <x v="2"/>
    <n v="2687"/>
    <n v="7492"/>
    <n v="2015"/>
    <n v="3"/>
    <n v="1"/>
    <x v="51"/>
    <s v="Active"/>
    <m/>
    <m/>
    <m/>
    <n v="42535"/>
    <n v="624900"/>
    <m/>
    <m/>
    <s v="http://www.redfin.com/MO/Town-and-Country/730-Savannah-Crossing-Way-63017/home/105516740"/>
    <s v="Mid America Realty Information Service"/>
    <n v="16028736"/>
    <s v="K. C. Bailey Realty"/>
    <s v="N"/>
    <s v="Y"/>
    <n v="38.620829999999998"/>
    <n v="-90.520210399999996"/>
    <b v="0"/>
  </r>
  <r>
    <s v="MLS Listing"/>
    <s v="Single Family Residential"/>
    <s v="7930 Sunray Ln"/>
    <x v="1"/>
    <s v="MO"/>
    <x v="1"/>
    <n v="279000"/>
    <n v="4"/>
    <n v="3"/>
    <x v="8"/>
    <n v="1958"/>
    <n v="7623"/>
    <n v="1968"/>
    <n v="2"/>
    <n v="1"/>
    <x v="48"/>
    <s v="Active"/>
    <n v="42546"/>
    <n v="0.54166666666666663"/>
    <n v="0.625"/>
    <m/>
    <n v="279000"/>
    <n v="40700"/>
    <n v="155500"/>
    <s v="http://www.redfin.com/MO/St-Louis/7930-Sunray-Ln-63123/home/62695821"/>
    <s v="Mid America Realty Information Service"/>
    <n v="16042845"/>
    <s v="Keller Williams Realty Chester"/>
    <s v="N"/>
    <s v="Y"/>
    <n v="38.558795099999998"/>
    <n v="-90.360312300000004"/>
    <b v="0"/>
  </r>
  <r>
    <s v="MLS Listing"/>
    <s v="Single Family Residential"/>
    <s v="10717 Antrill Dr"/>
    <x v="1"/>
    <s v="MO"/>
    <x v="1"/>
    <n v="129900"/>
    <n v="3"/>
    <n v="1"/>
    <x v="7"/>
    <n v="950"/>
    <n v="7710"/>
    <n v="1964"/>
    <n v="0"/>
    <n v="0"/>
    <x v="52"/>
    <s v="Active"/>
    <m/>
    <m/>
    <m/>
    <n v="42524"/>
    <n v="137900"/>
    <n v="39387"/>
    <n v="145000"/>
    <s v="http://www.redfin.com/MO/St-Louis/10717-Antrill-Dr-63123/home/93584504"/>
    <s v="Mid America Realty Information Service"/>
    <n v="16023125"/>
    <s v="Weichert, REALTORS"/>
    <s v="N"/>
    <s v="Y"/>
    <n v="38.525393000000001"/>
    <n v="-90.336774000000005"/>
    <b v="0"/>
  </r>
  <r>
    <s v="MLS Listing"/>
    <s v="Single Family Residential"/>
    <s v="718 Clayton Corners Dr"/>
    <x v="4"/>
    <s v="MO"/>
    <x v="0"/>
    <n v="635000"/>
    <n v="2"/>
    <n v="3"/>
    <x v="2"/>
    <n v="2178"/>
    <n v="7841"/>
    <n v="2006"/>
    <n v="2"/>
    <n v="1"/>
    <x v="33"/>
    <s v="Active"/>
    <m/>
    <m/>
    <m/>
    <d v="2016-06-04T00:00:00"/>
    <n v="665000"/>
    <m/>
    <m/>
    <s v="http://www.redfin.com/MO/Ballwin/718-Clayton-Corners-Dr-63011/home/93322066"/>
    <s v="Mid America Realty Information Service"/>
    <n v="16029174"/>
    <s v="Keller Williams Realty Chester"/>
    <s v="N"/>
    <s v="Y"/>
    <n v="38.619936000000003"/>
    <n v="-90.522295999999997"/>
    <b v="0"/>
  </r>
  <r>
    <s v="MLS Listing"/>
    <s v="Single Family Residential"/>
    <s v="718 Clayton Corners Dr"/>
    <x v="4"/>
    <s v="MO"/>
    <x v="0"/>
    <n v="635000"/>
    <n v="2"/>
    <n v="3"/>
    <x v="2"/>
    <n v="2178"/>
    <n v="7841"/>
    <n v="2006"/>
    <n v="2"/>
    <n v="1"/>
    <x v="33"/>
    <s v="Active"/>
    <m/>
    <m/>
    <m/>
    <n v="42525"/>
    <n v="665000"/>
    <m/>
    <m/>
    <s v="http://www.redfin.com/MO/Ballwin/718-Clayton-Corners-Dr-63011/home/93322066"/>
    <s v="Mid America Realty Information Service"/>
    <n v="16029174"/>
    <s v="Keller Williams Realty Chester"/>
    <s v="N"/>
    <s v="Y"/>
    <n v="38.619936000000003"/>
    <n v="-90.522295999999997"/>
    <b v="0"/>
  </r>
  <r>
    <s v="MLS Listing"/>
    <s v="Single Family Residential"/>
    <s v="10349 Topaz Spring Dr"/>
    <x v="1"/>
    <s v="MO"/>
    <x v="1"/>
    <n v="279000"/>
    <n v="4"/>
    <n v="3"/>
    <x v="7"/>
    <n v="2200"/>
    <n v="7841"/>
    <n v="1991"/>
    <n v="2"/>
    <n v="1"/>
    <x v="53"/>
    <s v="Active"/>
    <m/>
    <m/>
    <m/>
    <m/>
    <n v="279000"/>
    <m/>
    <m/>
    <s v="http://www.redfin.com/MO/Affton/10349-Topaz-Spring-Dr-63123/home/93585162"/>
    <s v="Mid America Realty Information Service"/>
    <n v="16034057"/>
    <s v="RE/MAX ONE"/>
    <s v="N"/>
    <s v="Y"/>
    <n v="38.534134000000002"/>
    <n v="-90.335227000000003"/>
    <b v="0"/>
  </r>
  <r>
    <s v="MLS Listing"/>
    <s v="Single Family Residential"/>
    <s v="770 Savannah Crossing Way"/>
    <x v="6"/>
    <s v="MO"/>
    <x v="2"/>
    <n v="634900"/>
    <n v="4"/>
    <n v="3"/>
    <x v="2"/>
    <n v="2997"/>
    <n v="7841"/>
    <n v="2015"/>
    <n v="3"/>
    <n v="1"/>
    <x v="16"/>
    <s v="Active"/>
    <m/>
    <m/>
    <m/>
    <m/>
    <n v="634900"/>
    <n v="41960"/>
    <n v="604866"/>
    <s v="http://www.redfin.com/MO/Town-and-Country/770-Savannah-Crossing-Way-63017/home/62768404"/>
    <s v="Mid America Realty Information Service"/>
    <n v="16037152"/>
    <s v="Janet McAfee Inc."/>
    <s v="N"/>
    <s v="Y"/>
    <n v="38.620829999999998"/>
    <n v="-90.520210399999996"/>
    <b v="0"/>
  </r>
  <r>
    <s v="MLS Listing"/>
    <s v="Single Family Residential"/>
    <s v="8706 Holbrook Dr"/>
    <x v="1"/>
    <s v="MO"/>
    <x v="1"/>
    <n v="139900"/>
    <n v="3"/>
    <n v="2"/>
    <x v="1"/>
    <n v="1212"/>
    <n v="8059"/>
    <n v="1956"/>
    <n v="0"/>
    <n v="0"/>
    <x v="26"/>
    <s v="Active"/>
    <n v="42547"/>
    <n v="0.54166666666666663"/>
    <n v="0.625"/>
    <m/>
    <n v="139900"/>
    <m/>
    <m/>
    <s v="http://www.redfin.com/MO/Affton/8706-Holbrook-Dr-63123/home/93569132"/>
    <s v="Mid America Realty Information Service"/>
    <n v="16043621"/>
    <s v="RE/MAX Best Choice"/>
    <s v="N"/>
    <s v="Y"/>
    <n v="38.542299"/>
    <n v="-90.307672999999994"/>
    <b v="0"/>
  </r>
  <r>
    <s v="MLS Listing"/>
    <s v="Single Family Residential"/>
    <s v="7850 Adkins Ave"/>
    <x v="1"/>
    <s v="MO"/>
    <x v="1"/>
    <n v="130000"/>
    <n v="3"/>
    <n v="1"/>
    <x v="5"/>
    <n v="1395"/>
    <n v="8102"/>
    <n v="1950"/>
    <n v="1"/>
    <n v="1"/>
    <x v="28"/>
    <s v="Active"/>
    <n v="42547"/>
    <n v="0.54166666666666663"/>
    <n v="0.625"/>
    <m/>
    <n v="130000"/>
    <m/>
    <m/>
    <s v="http://www.redfin.com/MO/St-Louis/7850-Adkins-Ave-63123/home/93784431"/>
    <s v="Mid America Realty Information Service"/>
    <n v="16042840"/>
    <s v="Berkshire Hathaway Alliance"/>
    <s v="N"/>
    <s v="Y"/>
    <n v="38.556750700000002"/>
    <n v="-90.284057500000003"/>
    <b v="0"/>
  </r>
  <r>
    <s v="MLS Listing"/>
    <s v="Single Family Residential"/>
    <s v="2289 Hill House Rd"/>
    <x v="2"/>
    <s v="MO"/>
    <x v="2"/>
    <n v="284500"/>
    <n v="4"/>
    <n v="3"/>
    <x v="9"/>
    <n v="1872"/>
    <n v="8146"/>
    <n v="1974"/>
    <n v="4"/>
    <n v="1"/>
    <x v="54"/>
    <s v="Active"/>
    <m/>
    <m/>
    <m/>
    <n v="42541"/>
    <n v="300000"/>
    <m/>
    <m/>
    <s v="http://www.redfin.com/MO/Chesterfield/2289-Hill-House-Rd-63017/home/93506516"/>
    <s v="Mid America Realty Information Service"/>
    <n v="16025522"/>
    <s v="Assist 2 Sell Sell &amp; Buy Advan"/>
    <s v="N"/>
    <s v="Y"/>
    <n v="38.618780000000001"/>
    <n v="-90.572246000000007"/>
    <b v="0"/>
  </r>
  <r>
    <s v="MLS Listing"/>
    <s v="Single Family Residential"/>
    <s v="9706 Grantview"/>
    <x v="1"/>
    <s v="MO"/>
    <x v="1"/>
    <n v="214500"/>
    <n v="3"/>
    <n v="3"/>
    <x v="8"/>
    <n v="1361"/>
    <n v="8233"/>
    <n v="1961"/>
    <n v="2"/>
    <n v="1"/>
    <x v="43"/>
    <s v="Active"/>
    <n v="42547"/>
    <n v="0.54166666666666663"/>
    <n v="0.625"/>
    <n v="42543"/>
    <n v="219900"/>
    <m/>
    <m/>
    <s v="http://www.redfin.com/MO/St-Louis/9706-Grantview-Dr-63123/home/62730637"/>
    <s v="Mid America Realty Information Service"/>
    <n v="16034119"/>
    <s v="Dream Home Realty Inc"/>
    <s v="N"/>
    <s v="Y"/>
    <n v="38.543396999999999"/>
    <n v="-90.357449000000003"/>
    <b v="0"/>
  </r>
  <r>
    <s v="MLS Listing"/>
    <s v="Single Family Residential"/>
    <s v="9522 Brenda Ave"/>
    <x v="1"/>
    <s v="MO"/>
    <x v="1"/>
    <n v="84000"/>
    <n v="2"/>
    <n v="1"/>
    <x v="1"/>
    <n v="936"/>
    <n v="8276"/>
    <n v="1949"/>
    <n v="0"/>
    <n v="0"/>
    <x v="20"/>
    <s v="Active"/>
    <m/>
    <m/>
    <m/>
    <m/>
    <n v="84000"/>
    <m/>
    <m/>
    <s v="http://www.redfin.com/MO/Affton/9522-Brenda-Ave-63123/home/93571636"/>
    <s v="Mid America Realty Information Service"/>
    <n v="16042701"/>
    <s v="RE/MAX Properties West"/>
    <s v="N"/>
    <s v="Y"/>
    <n v="38.544781"/>
    <n v="-90.324263000000002"/>
    <b v="0"/>
  </r>
  <r>
    <s v="MLS Listing"/>
    <s v="Single Family Residential"/>
    <s v="16882 Paradise Peak Cir"/>
    <x v="4"/>
    <s v="MO"/>
    <x v="0"/>
    <n v="267000"/>
    <n v="4"/>
    <n v="3"/>
    <x v="0"/>
    <n v="2098"/>
    <n v="8276"/>
    <n v="1993"/>
    <n v="2"/>
    <n v="1"/>
    <x v="43"/>
    <s v="Active"/>
    <m/>
    <m/>
    <m/>
    <d v="2016-06-22T00:00:00"/>
    <n v="272000"/>
    <d v="2013-10-17T00:00:00"/>
    <n v="245000"/>
    <s v="http://www.redfin.com/MO/Ballwin/16882-Paradise-Peak-Cir-63011/home/62728605"/>
    <s v="Mid America Realty Information Service"/>
    <n v="16034348"/>
    <s v="Coldwell Banker Gundaker"/>
    <s v="N"/>
    <s v="Y"/>
    <n v="38.593496999999999"/>
    <n v="-90.638659000000004"/>
    <b v="0"/>
  </r>
  <r>
    <s v="MLS Listing"/>
    <s v="Single Family Residential"/>
    <s v="15728 Hill House"/>
    <x v="2"/>
    <s v="MO"/>
    <x v="2"/>
    <n v="329900"/>
    <n v="4"/>
    <n v="3"/>
    <x v="9"/>
    <n v="1908"/>
    <n v="8494"/>
    <n v="1975"/>
    <n v="2"/>
    <n v="1"/>
    <x v="48"/>
    <s v="Active"/>
    <m/>
    <m/>
    <m/>
    <m/>
    <n v="329900"/>
    <m/>
    <m/>
    <s v="http://www.redfin.com/MO/Chesterfield/15728-Hill-House-Rd-63017/home/93506559"/>
    <s v="Mid America Realty Information Service"/>
    <n v="16043992"/>
    <s v="McAvoy Realty"/>
    <s v="N"/>
    <s v="Y"/>
    <n v="38.618318000000002"/>
    <n v="-90.574866"/>
    <b v="0"/>
  </r>
  <r>
    <s v="MLS Listing"/>
    <s v="Single Family Residential"/>
    <s v="3849 Primm"/>
    <x v="1"/>
    <s v="MO"/>
    <x v="1"/>
    <n v="112500"/>
    <n v="3"/>
    <n v="1"/>
    <x v="5"/>
    <n v="845"/>
    <n v="8712"/>
    <n v="1954"/>
    <n v="2"/>
    <n v="0"/>
    <x v="5"/>
    <s v="Active"/>
    <m/>
    <m/>
    <m/>
    <m/>
    <n v="112500"/>
    <m/>
    <m/>
    <s v="http://www.redfin.com/MO/St-Louis/3849-Primm-St-63123/home/93712268"/>
    <s v="Mid America Realty Information Service"/>
    <n v="16041792"/>
    <s v="RE/MAX Results"/>
    <s v="N"/>
    <s v="Y"/>
    <n v="38.555152"/>
    <n v="-90.276482000000001"/>
    <b v="0"/>
  </r>
  <r>
    <s v="MLS Listing"/>
    <s v="Single Family Residential"/>
    <s v="9055 Radiom"/>
    <x v="1"/>
    <s v="MO"/>
    <x v="1"/>
    <n v="159900"/>
    <n v="3"/>
    <n v="2"/>
    <x v="1"/>
    <n v="1102"/>
    <n v="8843"/>
    <n v="1972"/>
    <n v="2"/>
    <n v="1"/>
    <x v="5"/>
    <s v="Active"/>
    <n v="42547"/>
    <n v="0.54166666666666663"/>
    <n v="0.625"/>
    <m/>
    <n v="159900"/>
    <m/>
    <m/>
    <s v="http://www.redfin.com/MO/Affton/9055-Radio-Dr-63123/home/107326140"/>
    <s v="Mid America Realty Information Service"/>
    <n v="16040786"/>
    <s v="Mogul Realty"/>
    <s v="N"/>
    <s v="Y"/>
    <n v="38.552080599999996"/>
    <n v="-90.319261400000002"/>
    <b v="0"/>
  </r>
  <r>
    <s v="MLS Listing"/>
    <s v="Single Family Residential"/>
    <s v="10720 Lavier"/>
    <x v="1"/>
    <s v="MO"/>
    <x v="1"/>
    <n v="275000"/>
    <n v="3"/>
    <n v="2"/>
    <x v="8"/>
    <n v="1400"/>
    <n v="8843"/>
    <n v="1971"/>
    <n v="2"/>
    <n v="1"/>
    <x v="13"/>
    <s v="Active"/>
    <m/>
    <m/>
    <m/>
    <m/>
    <n v="275000"/>
    <n v="39188"/>
    <n v="190000"/>
    <s v="http://www.redfin.com/MO/St-Louis/10720-Lavier-Ct-63123/home/93583995"/>
    <s v="Mid America Realty Information Service"/>
    <n v="16040243"/>
    <s v="Weichert, REALTORS"/>
    <s v="N"/>
    <s v="Y"/>
    <n v="38.529782400000002"/>
    <n v="-90.353580500000007"/>
    <b v="0"/>
  </r>
  <r>
    <s v="MLS Listing"/>
    <s v="Single Family Residential"/>
    <s v="9159 Overton Dr"/>
    <x v="1"/>
    <s v="MO"/>
    <x v="1"/>
    <n v="175000"/>
    <n v="3"/>
    <n v="3"/>
    <x v="3"/>
    <n v="1674"/>
    <n v="8843"/>
    <n v="1940"/>
    <n v="1"/>
    <n v="1"/>
    <x v="4"/>
    <s v="Active"/>
    <m/>
    <m/>
    <m/>
    <m/>
    <n v="175000"/>
    <n v="38996"/>
    <n v="150000"/>
    <s v="http://www.redfin.com/MO/St-Louis/9159-Overton-Dr-63123/home/93573607"/>
    <s v="Mid America Realty Information Service"/>
    <n v="16040822"/>
    <s v="Berkshire Hathaway Select"/>
    <s v="N"/>
    <s v="Y"/>
    <n v="38.551141999999999"/>
    <n v="-90.308899999999994"/>
    <b v="0"/>
  </r>
  <r>
    <s v="MLS Listing"/>
    <s v="Single Family Residential"/>
    <s v="8615 Elgin Ave"/>
    <x v="1"/>
    <s v="MO"/>
    <x v="1"/>
    <n v="95000"/>
    <n v="2"/>
    <n v="1"/>
    <x v="1"/>
    <n v="949"/>
    <n v="9017"/>
    <n v="1938"/>
    <n v="0"/>
    <n v="0"/>
    <x v="55"/>
    <s v="Active"/>
    <m/>
    <m/>
    <m/>
    <m/>
    <n v="95000"/>
    <m/>
    <m/>
    <s v="http://www.redfin.com/MO/Affton/8615-Elgin-Ave-63123/home/93558566"/>
    <s v="Mid America Realty Information Service"/>
    <n v="16013446"/>
    <s v="Berkshire Hathaway Select"/>
    <s v="N"/>
    <s v="Y"/>
    <n v="38.555931000000001"/>
    <n v="-90.315264999999997"/>
    <b v="0"/>
  </r>
  <r>
    <s v="MLS Listing"/>
    <s v="Single Family Residential"/>
    <s v="6041 Maxwell Ave"/>
    <x v="1"/>
    <s v="MO"/>
    <x v="1"/>
    <n v="139999"/>
    <n v="2"/>
    <n v="1"/>
    <x v="1"/>
    <n v="1216"/>
    <n v="9148"/>
    <n v="1940"/>
    <n v="0"/>
    <n v="0"/>
    <x v="22"/>
    <s v="Active"/>
    <m/>
    <m/>
    <m/>
    <n v="42513"/>
    <n v="142000"/>
    <m/>
    <m/>
    <s v="http://www.redfin.com/MO/Affton/6041-Maxwell-Ave-63123/home/93558764"/>
    <s v="Mid America Realty Information Service"/>
    <n v="16021961"/>
    <s v="Realty Executives Five Star"/>
    <s v="N"/>
    <s v="Y"/>
    <n v="38.557352999999999"/>
    <n v="-90.319795999999997"/>
    <b v="0"/>
  </r>
  <r>
    <s v="MLS Listing"/>
    <s v="Single Family Residential"/>
    <s v="1224 Havenhurst Rd"/>
    <x v="4"/>
    <s v="MO"/>
    <x v="0"/>
    <n v="234900"/>
    <n v="3"/>
    <n v="3"/>
    <x v="2"/>
    <n v="1234"/>
    <n v="9148"/>
    <n v="1968"/>
    <n v="1"/>
    <n v="1"/>
    <x v="15"/>
    <s v="Active"/>
    <m/>
    <m/>
    <m/>
    <m/>
    <n v="234900"/>
    <m/>
    <m/>
    <s v="http://www.redfin.com/MO/Ballwin/1224-Havenhurst-Rd-63011/home/93517533"/>
    <s v="Mid America Realty Information Service"/>
    <n v="16044455"/>
    <s v="Custom Service Realty, LLC"/>
    <s v="N"/>
    <s v="Y"/>
    <n v="38.6006663"/>
    <n v="-90.495984800000002"/>
    <b v="0"/>
  </r>
  <r>
    <s v="MLS Listing"/>
    <s v="Single Family Residential"/>
    <s v="16542 Branchwood Dr"/>
    <x v="4"/>
    <s v="MO"/>
    <x v="0"/>
    <n v="254900"/>
    <n v="4"/>
    <n v="3"/>
    <x v="0"/>
    <n v="1536"/>
    <n v="9148"/>
    <n v="1985"/>
    <n v="2"/>
    <n v="1"/>
    <x v="56"/>
    <s v="Active"/>
    <d v="2016-06-26T00:00:00"/>
    <d v="1899-12-30T13:00:00"/>
    <d v="1899-12-30T15:00:00"/>
    <d v="2016-06-20T00:00:00"/>
    <n v="259000"/>
    <m/>
    <m/>
    <s v="http://www.redfin.com/MO/Ballwin/16542-Branch-Wood-Dr-63011/home/93538787"/>
    <s v="Mid America Realty Information Service"/>
    <n v="16030221"/>
    <s v="Berkshire Hathaway Select"/>
    <s v="N"/>
    <s v="Y"/>
    <n v="38.588898999999998"/>
    <n v="-90.625714000000002"/>
    <b v="0"/>
  </r>
  <r>
    <s v="MLS Listing"/>
    <s v="Single Family Residential"/>
    <s v="16507 Birch Forest Dr"/>
    <x v="4"/>
    <s v="MO"/>
    <x v="0"/>
    <n v="272000"/>
    <n v="4"/>
    <n v="3"/>
    <x v="0"/>
    <n v="1832"/>
    <n v="9148"/>
    <n v="1984"/>
    <n v="2"/>
    <n v="1"/>
    <x v="0"/>
    <s v="Active"/>
    <m/>
    <m/>
    <m/>
    <m/>
    <n v="272000"/>
    <m/>
    <m/>
    <s v="http://www.redfin.com/MO/Ballwin/16507-Birch-Forest-Dr-63011/home/93538795"/>
    <s v="Mid America Realty Information Service"/>
    <n v="16032760"/>
    <s v="Coldwell Banker Gundaker"/>
    <s v="N"/>
    <s v="Y"/>
    <n v="38.588937999999999"/>
    <n v="-90.624557899999999"/>
    <b v="0"/>
  </r>
  <r>
    <s v="MLS Listing"/>
    <s v="Single Family Residential"/>
    <s v="10100 Grant Meadow Ln"/>
    <x v="1"/>
    <s v="MO"/>
    <x v="1"/>
    <n v="244900"/>
    <n v="4"/>
    <n v="4"/>
    <x v="7"/>
    <n v="2024"/>
    <n v="9148"/>
    <n v="1993"/>
    <n v="2"/>
    <n v="1"/>
    <x v="57"/>
    <s v="Active"/>
    <m/>
    <m/>
    <m/>
    <n v="42472"/>
    <n v="249900"/>
    <m/>
    <m/>
    <s v="http://www.redfin.com/MO/Affton/10100-Grant-Meadow-Ln-63123/home/93582305"/>
    <s v="Mid America Realty Information Service"/>
    <n v="16000381"/>
    <s v="Keller Williams Realty STL"/>
    <s v="N"/>
    <s v="Y"/>
    <n v="38.534979999999997"/>
    <n v="-90.328064999999995"/>
    <b v="0"/>
  </r>
  <r>
    <s v="MLS Listing"/>
    <s v="Single Family Residential"/>
    <s v="299 Meadowbrook Country Club Dr"/>
    <x v="4"/>
    <s v="MO"/>
    <x v="0"/>
    <n v="954000"/>
    <n v="4"/>
    <n v="5"/>
    <x v="2"/>
    <n v="4250"/>
    <n v="9148"/>
    <n v="2015"/>
    <n v="3"/>
    <n v="1"/>
    <x v="4"/>
    <s v="Active"/>
    <m/>
    <m/>
    <m/>
    <d v="2016-06-23T00:00:00"/>
    <n v="965000"/>
    <m/>
    <m/>
    <s v="http://www.redfin.com/MO/Ballwin/299-Meadowbrook-Country-Club-Dr-63011/home/106433354"/>
    <s v="Mid America Realty Information Service"/>
    <n v="16040178"/>
    <s v="Red Key Realty St. Louis"/>
    <s v="N"/>
    <s v="Y"/>
    <n v="38.620251000000003"/>
    <n v="-90.566376000000005"/>
    <b v="0"/>
  </r>
  <r>
    <s v="MLS Listing"/>
    <s v="Single Family Residential"/>
    <s v="299 Meadowbrook Country Club Dr"/>
    <x v="4"/>
    <s v="MO"/>
    <x v="0"/>
    <n v="954000"/>
    <n v="4"/>
    <n v="5"/>
    <x v="2"/>
    <n v="4250"/>
    <n v="9148"/>
    <n v="2015"/>
    <n v="3"/>
    <n v="1"/>
    <x v="4"/>
    <s v="Active"/>
    <m/>
    <m/>
    <m/>
    <n v="42544"/>
    <n v="965000"/>
    <m/>
    <m/>
    <s v="http://www.redfin.com/MO/Ballwin/299-Meadowbrook-Country-Club-Dr-63011/home/106433354"/>
    <s v="Mid America Realty Information Service"/>
    <n v="16040178"/>
    <s v="Red Key Realty St. Louis"/>
    <s v="N"/>
    <s v="Y"/>
    <n v="38.620251000000003"/>
    <n v="-90.566376000000005"/>
    <b v="0"/>
  </r>
  <r>
    <s v="MLS Listing"/>
    <s v="Single Family Residential"/>
    <s v="4501 Tomahawk Dr"/>
    <x v="1"/>
    <s v="MO"/>
    <x v="1"/>
    <n v="155000"/>
    <n v="3"/>
    <n v="2"/>
    <x v="3"/>
    <n v="1300"/>
    <n v="9191"/>
    <n v="1960"/>
    <n v="1"/>
    <n v="1"/>
    <x v="13"/>
    <s v="Active"/>
    <m/>
    <m/>
    <m/>
    <m/>
    <n v="155000"/>
    <m/>
    <m/>
    <s v="http://www.redfin.com/MO/St-Louis/4501-Tomahawk-Dr-63123/home/93570630"/>
    <s v="Mid America Realty Information Service"/>
    <n v="16042905"/>
    <s v="Realty Executives of St. Louis"/>
    <s v="N"/>
    <s v="Y"/>
    <n v="38.549357999999998"/>
    <n v="-90.302631000000005"/>
    <b v="0"/>
  </r>
  <r>
    <s v="MLS Listing"/>
    <s v="Single Family Residential"/>
    <s v="1253 Hidden Oak Rd"/>
    <x v="2"/>
    <s v="MO"/>
    <x v="2"/>
    <n v="298900"/>
    <n v="4"/>
    <n v="4"/>
    <x v="4"/>
    <n v="2056"/>
    <n v="9365"/>
    <n v="1976"/>
    <n v="2"/>
    <n v="1"/>
    <x v="26"/>
    <s v="Active"/>
    <m/>
    <m/>
    <m/>
    <m/>
    <n v="298900"/>
    <n v="42079"/>
    <n v="275000"/>
    <s v="http://www.redfin.com/MO/Chesterfield/1253-Hidden-Oak-Dr-63017/home/62698072"/>
    <s v="Mid America Realty Information Service"/>
    <n v="16043398"/>
    <s v="Coldwell Banker Gundaker"/>
    <s v="N"/>
    <s v="Y"/>
    <n v="38.653374900000003"/>
    <n v="-90.539568000000003"/>
    <b v="0"/>
  </r>
  <r>
    <s v="MLS Listing"/>
    <s v="Single Family Residential"/>
    <s v="16505 Forest Pine Dr"/>
    <x v="4"/>
    <s v="MO"/>
    <x v="0"/>
    <n v="259900"/>
    <n v="3"/>
    <n v="2"/>
    <x v="0"/>
    <n v="1469"/>
    <n v="9583"/>
    <n v="1983"/>
    <n v="2"/>
    <n v="1"/>
    <x v="0"/>
    <s v="Active"/>
    <d v="2016-06-26T00:00:00"/>
    <d v="1899-12-30T14:00:00"/>
    <d v="1899-12-30T16:00:00"/>
    <d v="2016-06-20T00:00:00"/>
    <n v="275000"/>
    <m/>
    <m/>
    <s v="http://www.redfin.com/MO/Ballwin/16505-Forest-Pine-Dr-63011/home/93538765"/>
    <s v="Mid America Realty Information Service"/>
    <n v="16032204"/>
    <s v="Coldwell Banker Gundaker"/>
    <s v="N"/>
    <s v="Y"/>
    <n v="38.587529000000004"/>
    <n v="-90.623524000000003"/>
    <b v="0"/>
  </r>
  <r>
    <s v="MLS Listing"/>
    <s v="Single Family Residential"/>
    <s v="16515 Westglen Farms"/>
    <x v="4"/>
    <s v="MO"/>
    <x v="0"/>
    <n v="283300"/>
    <n v="4"/>
    <n v="3"/>
    <x v="0"/>
    <n v="2142"/>
    <n v="9583"/>
    <n v="1986"/>
    <n v="2"/>
    <n v="1"/>
    <x v="58"/>
    <s v="Active"/>
    <m/>
    <m/>
    <m/>
    <d v="2016-05-26T00:00:00"/>
    <n v="284900"/>
    <m/>
    <m/>
    <s v="http://www.redfin.com/MO/Ballwin/16515-Westglen-Farms-Dr-63011/home/92217220"/>
    <s v="Mid America Realty Information Service"/>
    <n v="16014771"/>
    <s v="Keller Williams Realty Chester"/>
    <s v="N"/>
    <s v="Y"/>
    <n v="38.591214999999998"/>
    <n v="-90.622693999999996"/>
    <b v="0"/>
  </r>
  <r>
    <s v="MLS Listing"/>
    <s v="Single Family Residential"/>
    <s v="11108 Flori Dr"/>
    <x v="1"/>
    <s v="MO"/>
    <x v="1"/>
    <n v="159900"/>
    <n v="3"/>
    <n v="2"/>
    <x v="7"/>
    <n v="1196"/>
    <n v="9627"/>
    <n v="1959"/>
    <n v="1"/>
    <n v="1"/>
    <x v="48"/>
    <s v="Active"/>
    <m/>
    <m/>
    <m/>
    <m/>
    <n v="159900"/>
    <n v="40092"/>
    <n v="146900"/>
    <s v="http://www.redfin.com/MO/St-Louis/11108-Flori-Dr-63123/home/93593797"/>
    <s v="Mid America Realty Information Service"/>
    <n v="16043912"/>
    <s v="Homecoming Realty, LLC"/>
    <s v="N"/>
    <s v="Y"/>
    <n v="38.521819000000001"/>
    <n v="-90.341140899999999"/>
    <b v="0"/>
  </r>
  <r>
    <s v="MLS Listing"/>
    <s v="Single Family Residential"/>
    <s v="8613 Elgin Ave"/>
    <x v="1"/>
    <s v="MO"/>
    <x v="1"/>
    <n v="56500"/>
    <n v="1"/>
    <n v="1"/>
    <x v="1"/>
    <n v="780"/>
    <n v="9670"/>
    <n v="1928"/>
    <n v="2"/>
    <n v="0"/>
    <x v="48"/>
    <s v="Active"/>
    <m/>
    <m/>
    <m/>
    <m/>
    <n v="56500"/>
    <m/>
    <m/>
    <s v="http://www.redfin.com/MO/Affton/8613-Elgin-Ave-63123/home/93558570"/>
    <s v="Mid America Realty Information Service"/>
    <n v="16043965"/>
    <s v="Coldwell Banker Gundaker"/>
    <s v="N"/>
    <s v="Y"/>
    <n v="38.5561072"/>
    <n v="-90.315116099999997"/>
    <b v="0"/>
  </r>
  <r>
    <s v="MLS Listing"/>
    <s v="Single Family Residential"/>
    <s v="9301 Leona"/>
    <x v="1"/>
    <s v="MO"/>
    <x v="1"/>
    <n v="99000"/>
    <n v="2"/>
    <n v="1"/>
    <x v="1"/>
    <n v="1128"/>
    <n v="9714"/>
    <n v="1951"/>
    <n v="1"/>
    <n v="1"/>
    <x v="54"/>
    <s v="Active"/>
    <m/>
    <m/>
    <m/>
    <m/>
    <n v="99000"/>
    <m/>
    <m/>
    <s v="http://www.redfin.com/MO/Affton/9301-Leona-Ct-63123/home/93573108"/>
    <s v="Mid America Realty Information Service"/>
    <n v="16009398"/>
    <s v="Coldwell Banker Premier Group"/>
    <s v="N"/>
    <s v="Y"/>
    <n v="38.550254000000002"/>
    <n v="-90.317618899999999"/>
    <b v="0"/>
  </r>
  <r>
    <s v="MLS Listing"/>
    <s v="Single Family Residential"/>
    <s v="8901 Ulysses Ct"/>
    <x v="1"/>
    <s v="MO"/>
    <x v="1"/>
    <n v="239000"/>
    <n v="3"/>
    <n v="2"/>
    <x v="8"/>
    <n v="1304"/>
    <n v="9714"/>
    <n v="1956"/>
    <n v="0"/>
    <n v="0"/>
    <x v="59"/>
    <s v="Active"/>
    <n v="42547"/>
    <n v="0.45833333333333331"/>
    <n v="0.54166666666666663"/>
    <n v="42543"/>
    <n v="250000"/>
    <m/>
    <m/>
    <s v="http://www.redfin.com/MO/St-Louis/8901-Ulysses-Ct-63123/home/93562879"/>
    <s v="Mid America Realty Information Service"/>
    <n v="16041117"/>
    <s v="Keller Williams Realty STL"/>
    <s v="N"/>
    <s v="Y"/>
    <n v="38.559547000000002"/>
    <n v="-90.363073999999997"/>
    <b v="0"/>
  </r>
  <r>
    <s v="MLS Listing"/>
    <s v="Single Family Residential"/>
    <s v="10503 Lavinia Dr"/>
    <x v="1"/>
    <s v="MO"/>
    <x v="1"/>
    <n v="159900"/>
    <n v="3"/>
    <n v="2"/>
    <x v="8"/>
    <n v="1462"/>
    <n v="9757"/>
    <n v="1961"/>
    <n v="1"/>
    <n v="1"/>
    <x v="4"/>
    <s v="Active"/>
    <m/>
    <m/>
    <m/>
    <m/>
    <n v="159900"/>
    <m/>
    <m/>
    <s v="http://www.redfin.com/MO/St-Louis/10503-Lavinia-Dr-63123/home/93584808"/>
    <s v="Mid America Realty Information Service"/>
    <n v="16040853"/>
    <s v="Coldwell Banker Gundaker"/>
    <s v="N"/>
    <s v="Y"/>
    <n v="38.534680999999999"/>
    <n v="-90.349486999999996"/>
    <b v="0"/>
  </r>
  <r>
    <s v="MLS Listing"/>
    <s v="Single Family Residential"/>
    <s v="61 White Plains Dr"/>
    <x v="2"/>
    <s v="MO"/>
    <x v="2"/>
    <n v="225000"/>
    <n v="3"/>
    <n v="3"/>
    <x v="4"/>
    <n v="1338"/>
    <n v="10019"/>
    <n v="1967"/>
    <n v="2"/>
    <n v="1"/>
    <x v="5"/>
    <s v="Active"/>
    <m/>
    <m/>
    <m/>
    <m/>
    <n v="225000"/>
    <m/>
    <m/>
    <s v="http://www.redfin.com/MO/Chesterfield/61-White-Plains-Dr-63017/home/93475895"/>
    <s v="Mid America Realty Information Service"/>
    <n v="16041880"/>
    <s v="Coldwell Banker Gundaker"/>
    <s v="N"/>
    <s v="Y"/>
    <n v="38.658289000000003"/>
    <n v="-90.549767000000003"/>
    <b v="0"/>
  </r>
  <r>
    <s v="MLS Listing"/>
    <s v="Single Family Residential"/>
    <s v="7657 Capilia Dr"/>
    <x v="1"/>
    <s v="MO"/>
    <x v="1"/>
    <n v="234900"/>
    <n v="3"/>
    <n v="2"/>
    <x v="8"/>
    <n v="1526"/>
    <n v="10019"/>
    <n v="1962"/>
    <n v="2"/>
    <n v="1"/>
    <x v="37"/>
    <s v="Active"/>
    <m/>
    <m/>
    <m/>
    <n v="42523"/>
    <n v="264999"/>
    <n v="40392"/>
    <n v="147900"/>
    <s v="http://www.redfin.com/MO/St-Louis/7657-Capilia-Dr-63123/home/93560250"/>
    <s v="Mid America Realty Information Service"/>
    <n v="16018935"/>
    <s v="Berkshire Hathaway Select"/>
    <s v="N"/>
    <s v="Y"/>
    <n v="38.556721000000003"/>
    <n v="-90.352406000000002"/>
    <b v="0"/>
  </r>
  <r>
    <s v="MLS Listing"/>
    <s v="Single Family Residential"/>
    <s v="16460 Birch Forest Dr"/>
    <x v="5"/>
    <s v="MO"/>
    <x v="0"/>
    <n v="354900"/>
    <n v="4"/>
    <n v="4"/>
    <x v="0"/>
    <n v="2090"/>
    <n v="10019"/>
    <n v="1984"/>
    <n v="2"/>
    <n v="1"/>
    <x v="48"/>
    <s v="Active"/>
    <d v="2016-06-26T00:00:00"/>
    <d v="1899-12-30T13:00:00"/>
    <d v="1899-12-30T15:00:00"/>
    <m/>
    <n v="354900"/>
    <m/>
    <m/>
    <s v="http://www.redfin.com/MO/Ballwin/16460-Birch-Forest-Dr-63011/home/93538714"/>
    <s v="Mid America Realty Information Service"/>
    <n v="16043813"/>
    <s v="Coldwell Banker Gundaker"/>
    <s v="N"/>
    <s v="Y"/>
    <n v="38.589691000000002"/>
    <n v="-90.622725000000003"/>
    <b v="0"/>
  </r>
  <r>
    <s v="MLS Listing"/>
    <s v="Single Family Residential"/>
    <s v="1159 Chavaniac"/>
    <x v="4"/>
    <s v="MO"/>
    <x v="0"/>
    <n v="389900"/>
    <n v="4"/>
    <n v="4"/>
    <x v="2"/>
    <n v="2390"/>
    <n v="10019"/>
    <n v="1984"/>
    <n v="2"/>
    <n v="1"/>
    <x v="32"/>
    <s v="Active"/>
    <m/>
    <m/>
    <m/>
    <d v="2016-06-01T00:00:00"/>
    <n v="399900"/>
    <m/>
    <m/>
    <s v="http://www.redfin.com/MO/Ballwin/1159-Chavaniac-Dr-63011/home/93503403"/>
    <s v="Mid America Realty Information Service"/>
    <n v="16029941"/>
    <s v="RE/MAX Suburban"/>
    <s v="N"/>
    <s v="Y"/>
    <n v="38.617179999999998"/>
    <n v="-90.506497899999999"/>
    <b v="0"/>
  </r>
  <r>
    <s v="MLS Listing"/>
    <s v="Single Family Residential"/>
    <s v="323 Calliope Pl"/>
    <x v="2"/>
    <s v="MO"/>
    <x v="2"/>
    <n v="520000"/>
    <n v="3"/>
    <n v="4"/>
    <x v="4"/>
    <n v="2792"/>
    <n v="10019"/>
    <n v="2003"/>
    <n v="2"/>
    <n v="1"/>
    <x v="13"/>
    <s v="Active"/>
    <m/>
    <m/>
    <m/>
    <m/>
    <n v="520000"/>
    <m/>
    <m/>
    <s v="http://www.redfin.com/MO/Chesterfield/323-Calliope-Pl-63017/home/93318066"/>
    <s v="Mid America Realty Information Service"/>
    <n v="16043664"/>
    <s v="Berkshire Hathaway Select"/>
    <s v="N"/>
    <s v="Y"/>
    <n v="38.663788599999997"/>
    <n v="-90.539849000000004"/>
    <b v="0"/>
  </r>
  <r>
    <s v="MLS Listing"/>
    <s v="Single Family Residential"/>
    <s v="1746 Timber Ridge Ests"/>
    <x v="4"/>
    <s v="MO"/>
    <x v="0"/>
    <n v="379000"/>
    <n v="4"/>
    <n v="4"/>
    <x v="0"/>
    <n v="2878"/>
    <n v="10019"/>
    <n v="1989"/>
    <n v="2"/>
    <n v="1"/>
    <x v="26"/>
    <s v="Active"/>
    <d v="2016-06-26T00:00:00"/>
    <d v="1899-12-30T13:00:00"/>
    <d v="1899-12-30T15:00:00"/>
    <m/>
    <n v="379000"/>
    <m/>
    <m/>
    <s v="http://www.redfin.com/MO/Ballwin/1746-Timber-Ridge-Estates-Dr-63011/home/93521592"/>
    <s v="Mid America Realty Information Service"/>
    <n v="16043906"/>
    <s v="Worth Clark Realty"/>
    <s v="N"/>
    <s v="Y"/>
    <n v="38.594620900000002"/>
    <n v="-90.6104919"/>
    <b v="0"/>
  </r>
  <r>
    <s v="MLS Listing"/>
    <s v="Single Family Residential"/>
    <s v="14001 Eagle Manor Ct"/>
    <x v="2"/>
    <s v="MO"/>
    <x v="2"/>
    <n v="510000"/>
    <n v="5"/>
    <n v="5"/>
    <x v="4"/>
    <n v="3186"/>
    <n v="10019"/>
    <n v="1999"/>
    <n v="3"/>
    <n v="1"/>
    <x v="13"/>
    <s v="Active"/>
    <n v="42546"/>
    <n v="0.54166666666666663"/>
    <n v="0.625"/>
    <n v="42545"/>
    <n v="525000"/>
    <n v="39365"/>
    <n v="505000"/>
    <s v="http://www.redfin.com/MO/Chesterfield/14001-Eagle-Manor-Ct-63017/home/93455923"/>
    <s v="Mid America Realty Information Service"/>
    <n v="16043936"/>
    <s v="Coldwell Banker Gundaker"/>
    <s v="N"/>
    <s v="Y"/>
    <n v="38.682262999999999"/>
    <n v="-90.517667000000003"/>
    <b v="0"/>
  </r>
  <r>
    <s v="MLS Listing"/>
    <s v="Single Family Residential"/>
    <s v="1041 Speckledwood Manor Ct"/>
    <x v="2"/>
    <s v="MO"/>
    <x v="2"/>
    <n v="599900"/>
    <n v="4"/>
    <n v="5"/>
    <x v="4"/>
    <n v="3779"/>
    <n v="10019"/>
    <n v="2000"/>
    <n v="3"/>
    <n v="1"/>
    <x v="60"/>
    <s v="Active"/>
    <m/>
    <m/>
    <m/>
    <n v="42485"/>
    <n v="630000"/>
    <n v="38210"/>
    <n v="635000"/>
    <s v="http://www.redfin.com/MO/Chesterfield/1041-Speckledwood-Manor-Ct-63017/home/93626383"/>
    <s v="Mid America Realty Information Service"/>
    <n v="16015723"/>
    <s v="Keller Williams Realty STL"/>
    <s v="N"/>
    <s v="Y"/>
    <n v="38.659413999999998"/>
    <n v="-90.537870999999996"/>
    <b v="0"/>
  </r>
  <r>
    <s v="MLS Listing"/>
    <s v="Single Family Residential"/>
    <s v="14836 Long Br"/>
    <x v="2"/>
    <s v="MO"/>
    <x v="2"/>
    <n v="379900"/>
    <n v="4"/>
    <n v="3"/>
    <x v="2"/>
    <n v="2673"/>
    <n v="10149"/>
    <n v="1978"/>
    <n v="2"/>
    <n v="1"/>
    <x v="5"/>
    <s v="Active"/>
    <m/>
    <m/>
    <m/>
    <m/>
    <n v="379900"/>
    <n v="41487"/>
    <n v="334000"/>
    <s v="http://www.redfin.com/MO/Chesterfield/14836-Long-Branch-Ct-63017/home/62727711"/>
    <s v="Mid America Realty Information Service"/>
    <n v="16041658"/>
    <s v="William R Leahy Real Estate"/>
    <s v="N"/>
    <s v="Y"/>
    <n v="38.637479900000002"/>
    <n v="-90.542952"/>
    <b v="0"/>
  </r>
  <r>
    <s v="MLS Listing"/>
    <s v="Single Family Residential"/>
    <s v="14259 Reelfoot Lake Dr"/>
    <x v="2"/>
    <s v="MO"/>
    <x v="2"/>
    <n v="322000"/>
    <n v="4"/>
    <n v="3"/>
    <x v="4"/>
    <n v="2736"/>
    <n v="10411"/>
    <n v="1979"/>
    <n v="2"/>
    <n v="1"/>
    <x v="40"/>
    <s v="Active"/>
    <m/>
    <m/>
    <m/>
    <n v="42537"/>
    <n v="339000"/>
    <m/>
    <m/>
    <s v="http://www.redfin.com/MO/Chesterfield/14259-Reelfoot-Lake-Dr-63017/home/93475774"/>
    <s v="Mid America Realty Information Service"/>
    <n v="16001802"/>
    <s v="Berkshire Hathaway Alliance"/>
    <s v="N"/>
    <s v="Y"/>
    <n v="38.657412000000001"/>
    <n v="-90.518551000000002"/>
    <b v="0"/>
  </r>
  <r>
    <s v="MLS Listing"/>
    <s v="Single Family Residential"/>
    <s v="323 Turnberry Place Dr"/>
    <x v="4"/>
    <s v="MO"/>
    <x v="0"/>
    <n v="405000"/>
    <n v="4"/>
    <n v="4"/>
    <x v="0"/>
    <n v="2712"/>
    <n v="10454"/>
    <n v="1989"/>
    <n v="2"/>
    <n v="1"/>
    <x v="4"/>
    <s v="Active"/>
    <d v="2016-06-26T00:00:00"/>
    <d v="1899-12-30T13:00:00"/>
    <d v="1899-12-30T15:00:00"/>
    <m/>
    <n v="405000"/>
    <d v="2006-09-14T00:00:00"/>
    <n v="382000"/>
    <s v="http://www.redfin.com/MO/Ballwin/323-Turnberry-Place-Dr-63011/home/93522438"/>
    <s v="Mid America Realty Information Service"/>
    <n v="16037798"/>
    <s v="Coldwell Banker Gundaker"/>
    <s v="N"/>
    <s v="Y"/>
    <n v="38.603355000000001"/>
    <n v="-90.605768999999995"/>
    <b v="0"/>
  </r>
  <r>
    <s v="MLS Listing"/>
    <s v="Single Family Residential"/>
    <s v="15374 Squires Way Dr"/>
    <x v="2"/>
    <s v="MO"/>
    <x v="2"/>
    <n v="579900"/>
    <n v="3"/>
    <n v="4"/>
    <x v="4"/>
    <n v="3172"/>
    <n v="10454"/>
    <n v="2004"/>
    <n v="3"/>
    <n v="1"/>
    <x v="20"/>
    <s v="Active"/>
    <m/>
    <m/>
    <m/>
    <m/>
    <n v="579900"/>
    <n v="38335"/>
    <n v="453500"/>
    <s v="http://www.redfin.com/MO/Chesterfield/15374-Squires-Way-Dr-63017/home/93627337"/>
    <s v="Mid America Realty Information Service"/>
    <n v="16041736"/>
    <s v="Keller Williams Realty Chester"/>
    <s v="N"/>
    <s v="Y"/>
    <n v="38.639536"/>
    <n v="-90.544753999999998"/>
    <b v="0"/>
  </r>
  <r>
    <s v="MLS Listing"/>
    <s v="Single Family Residential"/>
    <s v="422 Whitestone Farm Dr"/>
    <x v="2"/>
    <s v="MO"/>
    <x v="2"/>
    <n v="575000"/>
    <n v="4"/>
    <n v="4"/>
    <x v="4"/>
    <n v="4534"/>
    <n v="10454"/>
    <n v="1999"/>
    <n v="3"/>
    <n v="1"/>
    <x v="61"/>
    <s v="Active"/>
    <n v="42547"/>
    <n v="0.54166666666666663"/>
    <n v="0.625"/>
    <n v="42514"/>
    <n v="584719"/>
    <m/>
    <m/>
    <s v="http://www.redfin.com/MO/Chesterfield/422-Whitestone-Farm-Dr-63017/home/93626354"/>
    <s v="Mid America Realty Information Service"/>
    <n v="16032305"/>
    <s v="Coldwell Banker Gundaker"/>
    <s v="N"/>
    <s v="Y"/>
    <n v="38.662256900000003"/>
    <n v="-90.534503999999998"/>
    <b v="0"/>
  </r>
  <r>
    <s v="MLS Listing"/>
    <s v="Single Family Residential"/>
    <s v="10841 Arnett Dr"/>
    <x v="1"/>
    <s v="MO"/>
    <x v="1"/>
    <n v="139900"/>
    <n v="3"/>
    <n v="1"/>
    <x v="7"/>
    <n v="908"/>
    <n v="10542"/>
    <n v="1962"/>
    <n v="0"/>
    <n v="0"/>
    <x v="50"/>
    <s v="Active"/>
    <m/>
    <m/>
    <m/>
    <m/>
    <n v="139900"/>
    <n v="38315"/>
    <n v="122500"/>
    <s v="http://www.redfin.com/MO/St-Louis/10841-Arnett-Dr-63123/home/75253590"/>
    <s v="Mid America Realty Information Service"/>
    <n v="16040183"/>
    <s v="Berkshire Hathaway Alliance"/>
    <s v="N"/>
    <s v="Y"/>
    <n v="38.523355000000002"/>
    <n v="-90.339331400000006"/>
    <b v="0"/>
  </r>
  <r>
    <s v="MLS Listing"/>
    <s v="Single Family Residential"/>
    <s v="4816 Reavis Barracks Rd"/>
    <x v="1"/>
    <s v="MO"/>
    <x v="1"/>
    <n v="129900"/>
    <n v="3"/>
    <n v="2"/>
    <x v="7"/>
    <n v="915"/>
    <n v="10629"/>
    <n v="1956"/>
    <n v="1"/>
    <n v="1"/>
    <x v="21"/>
    <s v="Active"/>
    <m/>
    <m/>
    <m/>
    <m/>
    <n v="129900"/>
    <m/>
    <m/>
    <s v="http://www.redfin.com/MO/St-Louis/4816-Reavis-Barracks-Rd-63123/home/93583505"/>
    <s v="Mid America Realty Information Service"/>
    <n v="16032972"/>
    <s v="Grassmuck Realty, LLC"/>
    <s v="N"/>
    <s v="Y"/>
    <n v="38.535285999999999"/>
    <n v="-90.315720999999996"/>
    <b v="0"/>
  </r>
  <r>
    <s v="MLS Listing"/>
    <s v="Single Family Residential"/>
    <s v="515 Clayworth Dr"/>
    <x v="4"/>
    <s v="MO"/>
    <x v="0"/>
    <n v="289900"/>
    <n v="3"/>
    <n v="2"/>
    <x v="2"/>
    <n v="2133"/>
    <n v="10629"/>
    <n v="1969"/>
    <n v="2"/>
    <n v="1"/>
    <x v="13"/>
    <s v="Active"/>
    <d v="2016-06-26T00:00:00"/>
    <d v="1899-12-30T13:00:00"/>
    <d v="1899-12-30T15:00:00"/>
    <m/>
    <n v="289900"/>
    <m/>
    <m/>
    <s v="http://www.redfin.com/MO/Ballwin/515-Clayworth-Dr-63011/home/93517178"/>
    <s v="Mid America Realty Information Service"/>
    <n v="16044811"/>
    <s v="Coldwell Banker Gundaker"/>
    <s v="N"/>
    <s v="Y"/>
    <n v="38.606717000000003"/>
    <n v="-90.517634000000001"/>
    <b v="0"/>
  </r>
  <r>
    <s v="MLS Listing"/>
    <s v="Single Family Residential"/>
    <s v="1021 Dutch Mill Dr"/>
    <x v="4"/>
    <s v="MO"/>
    <x v="0"/>
    <n v="339900"/>
    <n v="5"/>
    <n v="3"/>
    <x v="2"/>
    <n v="2261"/>
    <n v="10716"/>
    <n v="1970"/>
    <n v="2"/>
    <n v="1"/>
    <x v="5"/>
    <s v="Active"/>
    <m/>
    <m/>
    <m/>
    <m/>
    <n v="339900"/>
    <m/>
    <m/>
    <s v="http://www.redfin.com/MO/Ballwin/1021-Dutch-Mill-Dr-63011/home/93503146"/>
    <s v="Mid America Realty Information Service"/>
    <n v="16041765"/>
    <s v="Coldwell Banker Gundaker"/>
    <s v="N"/>
    <s v="Y"/>
    <n v="38.613880999999999"/>
    <n v="-90.507288000000003"/>
    <b v="0"/>
  </r>
  <r>
    <s v="MLS Listing"/>
    <s v="Single Family Residential"/>
    <s v="2011 Emerald Crest Ct"/>
    <x v="2"/>
    <s v="MO"/>
    <x v="2"/>
    <n v="295000"/>
    <n v="3"/>
    <n v="3"/>
    <x v="2"/>
    <n v="1932"/>
    <n v="10759"/>
    <n v="1977"/>
    <n v="2"/>
    <n v="1"/>
    <x v="62"/>
    <s v="Active"/>
    <n v="42547"/>
    <n v="0.54166666666666663"/>
    <n v="0.625"/>
    <n v="42523"/>
    <n v="295000"/>
    <m/>
    <m/>
    <s v="http://www.redfin.com/MO/Chesterfield/2011-Emerald-Crest-Ct-63017/home/93483673"/>
    <s v="Mid America Realty Information Service"/>
    <n v="16023167"/>
    <s v="Berkshire Hathaway Alliance"/>
    <s v="N"/>
    <s v="Y"/>
    <n v="38.637081000000002"/>
    <n v="-90.545730000000006"/>
    <b v="0"/>
  </r>
  <r>
    <s v="MLS Listing"/>
    <s v="Single Family Residential"/>
    <s v="212 Meadowbrook Country Clb"/>
    <x v="4"/>
    <s v="MO"/>
    <x v="0"/>
    <n v="845000"/>
    <n v="3"/>
    <n v="4"/>
    <x v="2"/>
    <n v="3635"/>
    <n v="10803"/>
    <n v="2013"/>
    <n v="2"/>
    <n v="1"/>
    <x v="51"/>
    <s v="Active"/>
    <m/>
    <m/>
    <m/>
    <m/>
    <n v="845000"/>
    <d v="2014-10-21T00:00:00"/>
    <n v="1150615"/>
    <s v="http://www.redfin.com/MO/Ballwin/212-Meadowbrook-Country-Club-Ests-63011/home/62697121"/>
    <s v="Mid America Realty Information Service"/>
    <n v="16031102"/>
    <s v="Berkshire Hathaway Alliance"/>
    <s v="N"/>
    <s v="Y"/>
    <n v="38.623171499999998"/>
    <n v="-90.560193699999999"/>
    <b v="0"/>
  </r>
  <r>
    <s v="MLS Listing"/>
    <s v="Single Family Residential"/>
    <s v="7901 Navajoe St"/>
    <x v="3"/>
    <s v="MO"/>
    <x v="1"/>
    <n v="124900"/>
    <n v="4"/>
    <n v="1"/>
    <x v="1"/>
    <n v="1164"/>
    <n v="10890"/>
    <n v="1955"/>
    <n v="2"/>
    <n v="1"/>
    <x v="59"/>
    <s v="Active"/>
    <m/>
    <m/>
    <m/>
    <m/>
    <n v="124900"/>
    <m/>
    <m/>
    <s v="http://www.redfin.com/MO/St-Louis/7901-Navajoe-St-63123/home/93539812"/>
    <s v="Mid America Realty Information Service"/>
    <n v="16042334"/>
    <s v="Realty Executives of St. Louis"/>
    <s v="N"/>
    <s v="Y"/>
    <n v="38.567138"/>
    <n v="-90.318681999999995"/>
    <b v="0"/>
  </r>
  <r>
    <s v="MLS Listing"/>
    <s v="Single Family Residential"/>
    <s v="15631 Summer Lake Dr"/>
    <x v="2"/>
    <s v="MO"/>
    <x v="2"/>
    <n v="314900"/>
    <n v="4"/>
    <n v="3"/>
    <x v="4"/>
    <n v="2196"/>
    <n v="10890"/>
    <n v="1972"/>
    <n v="2"/>
    <n v="1"/>
    <x v="34"/>
    <s v="Active"/>
    <m/>
    <m/>
    <m/>
    <m/>
    <n v="314900"/>
    <m/>
    <m/>
    <s v="http://www.redfin.com/MO/Chesterfield/15631-Summer-Lake-Dr-63017/home/93483125"/>
    <s v="Mid America Realty Information Service"/>
    <n v="16036077"/>
    <s v="RE/MAX Select"/>
    <s v="N"/>
    <s v="Y"/>
    <n v="38.639671"/>
    <n v="-90.559482000000003"/>
    <b v="0"/>
  </r>
  <r>
    <s v="MLS Listing"/>
    <s v="Single Family Residential"/>
    <s v="14367 White Birch Valley Ln"/>
    <x v="2"/>
    <s v="MO"/>
    <x v="2"/>
    <n v="349900"/>
    <n v="4"/>
    <n v="3"/>
    <x v="4"/>
    <n v="2250"/>
    <n v="10890"/>
    <n v="1984"/>
    <n v="2"/>
    <n v="1"/>
    <x v="8"/>
    <s v="Active"/>
    <n v="42547"/>
    <n v="0.54166666666666663"/>
    <n v="0.625"/>
    <n v="42544"/>
    <n v="359900"/>
    <m/>
    <m/>
    <s v="http://www.redfin.com/MO/Chesterfield/14367-White-Birch-Valley-Ln-63017/home/93475492"/>
    <s v="Mid America Realty Information Service"/>
    <n v="16034524"/>
    <s v="RE/MAX ONE"/>
    <s v="N"/>
    <s v="Y"/>
    <n v="38.657395999999999"/>
    <n v="-90.529458000000005"/>
    <b v="0"/>
  </r>
  <r>
    <s v="MLS Listing"/>
    <s v="Single Family Residential"/>
    <s v="2400 Clayborn Dr"/>
    <x v="2"/>
    <s v="MO"/>
    <x v="2"/>
    <n v="349900"/>
    <n v="4"/>
    <n v="3"/>
    <x v="2"/>
    <n v="2365"/>
    <n v="10890"/>
    <n v="1995"/>
    <n v="2"/>
    <n v="1"/>
    <x v="8"/>
    <s v="Active"/>
    <m/>
    <m/>
    <m/>
    <m/>
    <n v="349900"/>
    <m/>
    <m/>
    <s v="http://www.redfin.com/MO/Chesterfield/2400-Clayborn-Dr-63017/home/93492790"/>
    <s v="Mid America Realty Information Service"/>
    <n v="16038683"/>
    <s v="YEUNG, REALTORS"/>
    <s v="N"/>
    <s v="Y"/>
    <n v="38.621957000000002"/>
    <n v="-90.536890999999997"/>
    <b v="0"/>
  </r>
  <r>
    <s v="MLS Listing"/>
    <s v="Single Family Residential"/>
    <s v="15588 Meadowbrook Circle Ln"/>
    <x v="2"/>
    <s v="MO"/>
    <x v="2"/>
    <n v="560000"/>
    <n v="4"/>
    <n v="6"/>
    <x v="9"/>
    <n v="3316"/>
    <n v="10890"/>
    <n v="1999"/>
    <n v="3"/>
    <n v="1"/>
    <x v="52"/>
    <s v="Active"/>
    <m/>
    <m/>
    <m/>
    <n v="42513"/>
    <n v="579900"/>
    <m/>
    <m/>
    <s v="http://www.redfin.com/MO/Chesterfield/15588-Meadowbrook-Circle-Ln-63017/home/89123614"/>
    <s v="Mid America Realty Information Service"/>
    <n v="16028478"/>
    <s v="Berkshire Hathaway Alliance"/>
    <s v="N"/>
    <s v="Y"/>
    <n v="38.621715000000002"/>
    <n v="-90.568201000000002"/>
    <b v="0"/>
  </r>
  <r>
    <s v="MLS Listing"/>
    <s v="Single Family Residential"/>
    <s v="2513 Forest Leaf Pkwy"/>
    <x v="5"/>
    <s v="MO"/>
    <x v="0"/>
    <n v="284900"/>
    <n v="4"/>
    <n v="3"/>
    <x v="0"/>
    <n v="1987"/>
    <n v="11195"/>
    <n v="1981"/>
    <n v="2"/>
    <n v="1"/>
    <x v="63"/>
    <s v="Active"/>
    <m/>
    <m/>
    <m/>
    <m/>
    <n v="284900"/>
    <d v="2008-01-22T00:00:00"/>
    <n v="161780"/>
    <s v="http://www.redfin.com/MO/Ballwin/2513-Forest-Leaf-Pkwy-63011/home/93537985"/>
    <s v="Mid America Realty Information Service"/>
    <n v="16039276"/>
    <s v="Coldwell Banker Gundaker"/>
    <s v="N"/>
    <s v="Y"/>
    <n v="38.585107000000001"/>
    <n v="-90.624645999999998"/>
    <b v="0"/>
  </r>
  <r>
    <s v="MLS Listing"/>
    <s v="Single Family Residential"/>
    <s v="16044 Clarkson Woods"/>
    <x v="2"/>
    <s v="MO"/>
    <x v="2"/>
    <n v="394444"/>
    <n v="4"/>
    <n v="3"/>
    <x v="9"/>
    <n v="2042"/>
    <n v="11238"/>
    <n v="1975"/>
    <n v="2"/>
    <n v="1"/>
    <x v="28"/>
    <s v="Active"/>
    <m/>
    <m/>
    <m/>
    <m/>
    <n v="394444"/>
    <m/>
    <m/>
    <s v="http://www.redfin.com/MO/Chesterfield/16044-Clarkson-Woods-Dr-63017/home/93495850"/>
    <s v="Mid America Realty Information Service"/>
    <n v="16042896"/>
    <s v="RE/MAX Suburban"/>
    <s v="N"/>
    <s v="Y"/>
    <n v="38.628535900000003"/>
    <n v="-90.574613999999997"/>
    <b v="0"/>
  </r>
  <r>
    <s v="MLS Listing"/>
    <s v="Single Family Residential"/>
    <s v="16059 Meadow Oak Dr"/>
    <x v="2"/>
    <s v="MO"/>
    <x v="2"/>
    <n v="439900"/>
    <n v="4"/>
    <n v="4"/>
    <x v="9"/>
    <n v="2964"/>
    <n v="11238"/>
    <n v="1978"/>
    <n v="2"/>
    <n v="1"/>
    <x v="59"/>
    <s v="Active"/>
    <m/>
    <m/>
    <m/>
    <m/>
    <n v="439900"/>
    <n v="41142"/>
    <n v="180000"/>
    <s v="http://www.redfin.com/MO/Chesterfield/16059-Meadow-Oak-Dr-63017/home/93495893"/>
    <s v="Mid America Realty Information Service"/>
    <n v="16041518"/>
    <s v="Keller Williams Realty West"/>
    <s v="N"/>
    <s v="Y"/>
    <n v="38.628191999999999"/>
    <n v="-90.575366000000002"/>
    <b v="0"/>
  </r>
  <r>
    <s v="MLS Listing"/>
    <s v="Single Family Residential"/>
    <s v="15587 Cedarmill Dr"/>
    <x v="2"/>
    <s v="MO"/>
    <x v="2"/>
    <n v="299900"/>
    <n v="3"/>
    <n v="3"/>
    <x v="4"/>
    <n v="1836"/>
    <n v="11282"/>
    <n v="1976"/>
    <n v="2"/>
    <n v="1"/>
    <x v="60"/>
    <s v="Active"/>
    <n v="42547"/>
    <n v="0.54166666666666663"/>
    <n v="0.625"/>
    <n v="42514"/>
    <n v="329900"/>
    <m/>
    <m/>
    <s v="http://www.redfin.com/MO/Chesterfield/15587-Cedarmill-Dr-63017/home/93483388"/>
    <s v="Mid America Realty Information Service"/>
    <n v="16021715"/>
    <s v="Tom Shaw, REALTORS"/>
    <s v="N"/>
    <s v="Y"/>
    <n v="38.637667999999998"/>
    <n v="-90.556465000000003"/>
    <b v="0"/>
  </r>
  <r>
    <s v="MLS Listing"/>
    <s v="Single Family Residential"/>
    <s v="10500 Meath"/>
    <x v="1"/>
    <s v="MO"/>
    <x v="1"/>
    <n v="142000"/>
    <n v="2"/>
    <n v="2"/>
    <x v="8"/>
    <n v="864"/>
    <n v="11326"/>
    <n v="1959"/>
    <n v="2"/>
    <n v="0"/>
    <x v="50"/>
    <s v="Active"/>
    <m/>
    <m/>
    <m/>
    <m/>
    <n v="142000"/>
    <m/>
    <m/>
    <s v="http://www.redfin.com/MO/St-Louis/10500-Meath-Dr-63123/home/93584925"/>
    <s v="Mid America Realty Information Service"/>
    <n v="16040224"/>
    <s v="Keller Williams Realty STL"/>
    <s v="N"/>
    <s v="Y"/>
    <n v="38.535791000000003"/>
    <n v="-90.349293000000003"/>
    <b v="0"/>
  </r>
  <r>
    <s v="MLS Listing"/>
    <s v="Single Family Residential"/>
    <s v="15901 Eagles Landing Ct"/>
    <x v="2"/>
    <s v="MO"/>
    <x v="2"/>
    <n v="345000"/>
    <n v="3"/>
    <n v="3"/>
    <x v="9"/>
    <n v="2618"/>
    <n v="11326"/>
    <n v="1985"/>
    <n v="2"/>
    <n v="1"/>
    <x v="64"/>
    <s v="Active"/>
    <m/>
    <m/>
    <m/>
    <m/>
    <n v="345000"/>
    <m/>
    <m/>
    <s v="http://www.redfin.com/MO/Chesterfield/15901-Eagles-Landing-Ct-63017/home/93506701"/>
    <s v="Mid America Realty Information Service"/>
    <n v="16040301"/>
    <s v="Coldwell Banker Gundaker"/>
    <s v="N"/>
    <s v="Y"/>
    <n v="38.618276000000002"/>
    <n v="-90.578964999999997"/>
    <b v="0"/>
  </r>
  <r>
    <s v="MLS Listing"/>
    <s v="Single Family Residential"/>
    <s v="16252 Berry View Ct"/>
    <x v="4"/>
    <s v="MO"/>
    <x v="0"/>
    <n v="440000"/>
    <n v="4"/>
    <n v="3"/>
    <x v="0"/>
    <n v="3391"/>
    <n v="11326"/>
    <n v="1990"/>
    <n v="3"/>
    <n v="1"/>
    <x v="65"/>
    <s v="Active"/>
    <m/>
    <m/>
    <m/>
    <m/>
    <n v="440000"/>
    <d v="2015-05-12T00:00:00"/>
    <n v="418000"/>
    <s v="http://www.redfin.com/MO/Ballwin/16252-Berry-View-Ct-63011/home/68527885"/>
    <s v="Mid America Realty Information Service"/>
    <n v="16037407"/>
    <s v="Sunshine Realty"/>
    <s v="N"/>
    <s v="Y"/>
    <n v="38.604827"/>
    <n v="-90.608273999999994"/>
    <b v="0"/>
  </r>
  <r>
    <s v="MLS Listing"/>
    <s v="Single Family Residential"/>
    <s v="4341 Hannover Ct"/>
    <x v="1"/>
    <s v="MO"/>
    <x v="1"/>
    <n v="93000"/>
    <n v="3"/>
    <n v="1"/>
    <x v="3"/>
    <n v="925"/>
    <n v="11413"/>
    <n v="1953"/>
    <n v="1"/>
    <n v="0"/>
    <x v="48"/>
    <s v="Active"/>
    <m/>
    <m/>
    <m/>
    <m/>
    <n v="93000"/>
    <m/>
    <m/>
    <s v="http://www.redfin.com/MO/St-Louis/4341-Hanover-Cts-63123/home/93557501"/>
    <s v="Mid America Realty Information Service"/>
    <n v="16044088"/>
    <s v="Berkshire Hathaway Select"/>
    <s v="N"/>
    <s v="Y"/>
    <n v="38.556137"/>
    <n v="-90.288854999999998"/>
    <b v="0"/>
  </r>
  <r>
    <s v="MLS Listing"/>
    <s v="Single Family Residential"/>
    <s v="14249 Reelfoot Lake Dr"/>
    <x v="2"/>
    <s v="MO"/>
    <x v="2"/>
    <n v="409500"/>
    <n v="4"/>
    <n v="4"/>
    <x v="4"/>
    <n v="2864"/>
    <n v="11413"/>
    <n v="1979"/>
    <n v="2"/>
    <n v="1"/>
    <x v="49"/>
    <s v="Active"/>
    <n v="42547"/>
    <n v="0.54166666666666663"/>
    <n v="0.625"/>
    <n v="42541"/>
    <n v="435000"/>
    <m/>
    <m/>
    <s v="http://www.redfin.com/MO/Chesterfield/14249-Reelfoot-Lake-Dr-63017/home/93475776"/>
    <s v="Mid America Realty Information Service"/>
    <n v="16022763"/>
    <s v="Coldwell Banker Gundaker"/>
    <s v="N"/>
    <s v="Y"/>
    <n v="38.657707000000002"/>
    <n v="-90.518004000000005"/>
    <b v="0"/>
  </r>
  <r>
    <s v="MLS Listing"/>
    <s v="Single Family Residential"/>
    <s v="1073 Camargo Dr"/>
    <x v="4"/>
    <s v="MO"/>
    <x v="0"/>
    <n v="349500"/>
    <n v="4"/>
    <n v="3"/>
    <x v="9"/>
    <n v="2457"/>
    <n v="11456"/>
    <n v="1973"/>
    <n v="2"/>
    <n v="0"/>
    <x v="6"/>
    <s v="Active"/>
    <d v="2016-06-26T00:00:00"/>
    <d v="1899-12-30T13:00:00"/>
    <d v="1899-12-30T15:00:00"/>
    <d v="2016-06-21T00:00:00"/>
    <n v="359500"/>
    <m/>
    <m/>
    <s v="http://www.redfin.com/MO/Ballwin/1073-Camargo-Dr-63011/home/93506452"/>
    <s v="Mid America Realty Information Service"/>
    <n v="16041365"/>
    <s v="RE/MAX Properties West"/>
    <s v="N"/>
    <s v="Y"/>
    <n v="38.615957999999999"/>
    <n v="-90.577618999999999"/>
    <b v="0"/>
  </r>
  <r>
    <s v="MLS Listing"/>
    <s v="Single Family Residential"/>
    <s v="15739 Cedarmill Dr"/>
    <x v="2"/>
    <s v="MO"/>
    <x v="2"/>
    <n v="387950"/>
    <n v="5"/>
    <n v="4"/>
    <x v="4"/>
    <n v="2410"/>
    <n v="11761"/>
    <n v="1985"/>
    <n v="2"/>
    <n v="1"/>
    <x v="8"/>
    <s v="Active"/>
    <m/>
    <m/>
    <m/>
    <n v="42537"/>
    <n v="399950"/>
    <m/>
    <m/>
    <s v="http://www.redfin.com/MO/Chesterfield/15739-Cedarmill-Dr-63017/home/93494484"/>
    <s v="Mid America Realty Information Service"/>
    <n v="16038466"/>
    <s v="Coldwell Banker Gundaker"/>
    <s v="N"/>
    <s v="Y"/>
    <n v="38.634791"/>
    <n v="-90.562871999999999"/>
    <b v="0"/>
  </r>
  <r>
    <s v="MLS Listing"/>
    <s v="Single Family Residential"/>
    <s v="8706 Valcour Ave"/>
    <x v="1"/>
    <s v="MO"/>
    <x v="1"/>
    <n v="144900"/>
    <n v="3"/>
    <n v="1"/>
    <x v="1"/>
    <n v="1259"/>
    <n v="12110"/>
    <n v="1927"/>
    <n v="0"/>
    <n v="0"/>
    <x v="1"/>
    <s v="Active"/>
    <m/>
    <m/>
    <m/>
    <n v="42537"/>
    <n v="149900"/>
    <m/>
    <m/>
    <s v="http://www.redfin.com/MO/Affton/8706-Valcour-Ave-63123/home/93560811"/>
    <s v="Mid America Realty Information Service"/>
    <n v="16038813"/>
    <s v="Keller Williams Realty STL"/>
    <s v="N"/>
    <s v="Y"/>
    <n v="38.5558543"/>
    <n v="-90.335143000000002"/>
    <b v="0"/>
  </r>
  <r>
    <s v="MLS Listing"/>
    <s v="Single Family Residential"/>
    <s v="143 Bellechasse Dr"/>
    <x v="2"/>
    <s v="MO"/>
    <x v="2"/>
    <n v="276500"/>
    <n v="4"/>
    <n v="2"/>
    <x v="4"/>
    <n v="1756"/>
    <n v="12110"/>
    <n v="1968"/>
    <n v="2"/>
    <n v="1"/>
    <x v="64"/>
    <s v="Active"/>
    <m/>
    <m/>
    <m/>
    <m/>
    <n v="276500"/>
    <m/>
    <m/>
    <s v="http://www.redfin.com/MO/Chesterfield/143-Bellechasse-Dr-63017/home/93466651"/>
    <s v="Mid America Realty Information Service"/>
    <n v="16040593"/>
    <s v="Coldwell Banker Gundaker"/>
    <s v="N"/>
    <s v="Y"/>
    <n v="38.668149"/>
    <n v="-90.534760000000006"/>
    <b v="0"/>
  </r>
  <r>
    <s v="MLS Listing"/>
    <s v="Single Family Residential"/>
    <s v="323 Cherry Hill Dr"/>
    <x v="0"/>
    <s v="MO"/>
    <x v="0"/>
    <n v="258000"/>
    <n v="3"/>
    <n v="2"/>
    <x v="9"/>
    <n v="1846"/>
    <n v="12197"/>
    <n v="1969"/>
    <n v="2"/>
    <n v="1"/>
    <x v="45"/>
    <s v="Active"/>
    <m/>
    <m/>
    <m/>
    <m/>
    <n v="258000"/>
    <m/>
    <m/>
    <s v="http://www.redfin.com/MO/Ellisville/323-Cherry-Hill-Dr-63011/home/93521431"/>
    <s v="Mid America Realty Information Service"/>
    <n v="16039700"/>
    <s v="Coldwell Banker Gundaker"/>
    <s v="N"/>
    <s v="Y"/>
    <n v="38.603999999999999"/>
    <n v="-90.570358999999996"/>
    <b v="0"/>
  </r>
  <r>
    <s v="MLS Listing"/>
    <s v="Single Family Residential"/>
    <s v="14410 White Birch Valley Ln"/>
    <x v="2"/>
    <s v="MO"/>
    <x v="2"/>
    <n v="339900"/>
    <n v="4"/>
    <n v="4"/>
    <x v="4"/>
    <n v="2828"/>
    <n v="12197"/>
    <n v="1983"/>
    <n v="2"/>
    <n v="1"/>
    <x v="20"/>
    <s v="Active"/>
    <m/>
    <m/>
    <m/>
    <m/>
    <n v="339900"/>
    <m/>
    <m/>
    <s v="http://www.redfin.com/MO/Chesterfield/14410-White-Birch-Valley-Ln-63017/home/93475501"/>
    <s v="Mid America Realty Information Service"/>
    <n v="16036836"/>
    <s v="Sweet Home Realty"/>
    <s v="N"/>
    <s v="Y"/>
    <n v="38.657234000000003"/>
    <n v="-90.530345999999994"/>
    <b v="0"/>
  </r>
  <r>
    <s v="MLS Listing"/>
    <s v="Single Family Residential"/>
    <s v="15239 Brightfield Manor Dr"/>
    <x v="2"/>
    <s v="MO"/>
    <x v="2"/>
    <n v="472000"/>
    <n v="4"/>
    <n v="3"/>
    <x v="4"/>
    <n v="3158"/>
    <n v="12197"/>
    <n v="2001"/>
    <n v="3"/>
    <n v="1"/>
    <x v="20"/>
    <s v="Active"/>
    <m/>
    <m/>
    <m/>
    <m/>
    <n v="472000"/>
    <n v="40703"/>
    <n v="422000"/>
    <s v="http://www.redfin.com/MO/Chesterfield/15239-Brightfield-Manor-Dr-63017/home/93626393"/>
    <s v="Mid America Realty Information Service"/>
    <n v="16035579"/>
    <s v="Coldwell Banker Premier Group"/>
    <s v="N"/>
    <s v="Y"/>
    <n v="38.660578000000001"/>
    <n v="-90.537503000000001"/>
    <b v="0"/>
  </r>
  <r>
    <s v="MLS Listing"/>
    <s v="Single Family Residential"/>
    <s v="1055 Nooning Tree Dr"/>
    <x v="2"/>
    <s v="MO"/>
    <x v="2"/>
    <n v="518000"/>
    <n v="4"/>
    <n v="3"/>
    <x v="4"/>
    <n v="3498"/>
    <n v="12197"/>
    <n v="2000"/>
    <n v="3"/>
    <n v="1"/>
    <x v="66"/>
    <s v="Active"/>
    <m/>
    <m/>
    <m/>
    <n v="42522"/>
    <n v="549000"/>
    <m/>
    <m/>
    <s v="http://www.redfin.com/MO/Chesterfield/1055-Nooning-Tree-Dr-63017/home/93626675"/>
    <s v="Mid America Realty Information Service"/>
    <n v="16018845"/>
    <s v="Sweet Home Realty"/>
    <s v="N"/>
    <s v="Y"/>
    <n v="38.661009999999997"/>
    <n v="-90.541048000000004"/>
    <b v="0"/>
  </r>
  <r>
    <s v="MLS Listing"/>
    <s v="Single Family Residential"/>
    <s v="375 Champion Way Dr"/>
    <x v="4"/>
    <s v="MO"/>
    <x v="0"/>
    <n v="539885"/>
    <n v="3"/>
    <n v="4"/>
    <x v="2"/>
    <n v="2735"/>
    <n v="12415"/>
    <n v="2008"/>
    <n v="2"/>
    <n v="1"/>
    <x v="67"/>
    <s v="Active"/>
    <d v="2016-06-26T00:00:00"/>
    <d v="1899-12-30T13:00:00"/>
    <d v="1899-12-30T15:00:00"/>
    <d v="2016-05-27T00:00:00"/>
    <n v="568500"/>
    <m/>
    <m/>
    <s v="http://www.redfin.com/MO/Ballwin/375-Champion-Way-Dr-63011/home/87572317"/>
    <s v="Mid America Realty Information Service"/>
    <n v="15054327"/>
    <s v="Dielmann Sotheby's Intl Realty"/>
    <s v="N"/>
    <s v="Y"/>
    <n v="38.609161700000001"/>
    <n v="-90.534408499999998"/>
    <b v="0"/>
  </r>
  <r>
    <s v="MLS Listing"/>
    <s v="Single Family Residential"/>
    <s v="9737 Tesson Fry"/>
    <x v="1"/>
    <s v="MO"/>
    <x v="1"/>
    <n v="114900"/>
    <n v="3"/>
    <n v="2"/>
    <x v="1"/>
    <n v="1311"/>
    <n v="12502"/>
    <n v="1940"/>
    <n v="1"/>
    <n v="1"/>
    <x v="44"/>
    <s v="Active"/>
    <m/>
    <m/>
    <m/>
    <n v="42533"/>
    <n v="129900"/>
    <n v="41947"/>
    <n v="42200"/>
    <s v="http://www.redfin.com/MO/St-Louis/9737-Tesson-Ferry-Rd-63123/home/93571380"/>
    <s v="Mid America Realty Information Service"/>
    <n v="16010893"/>
    <s v="Keller Williams Realty Chester"/>
    <s v="N"/>
    <s v="Y"/>
    <n v="38.542380000000001"/>
    <n v="-90.333461"/>
    <b v="0"/>
  </r>
  <r>
    <s v="MLS Listing"/>
    <s v="Single Family Residential"/>
    <s v="16263 Fullerton Meadows Dr"/>
    <x v="4"/>
    <s v="MO"/>
    <x v="0"/>
    <n v="274900"/>
    <n v="4"/>
    <n v="3"/>
    <x v="0"/>
    <n v="2534"/>
    <n v="12502"/>
    <n v="1979"/>
    <n v="2"/>
    <n v="1"/>
    <x v="13"/>
    <s v="Active"/>
    <m/>
    <m/>
    <m/>
    <m/>
    <n v="274900"/>
    <d v="2010-12-09T00:00:00"/>
    <n v="190000"/>
    <s v="http://www.redfin.com/MO/Ballwin/16263-Fullerton-Meadows-Dr-63011/home/93537359"/>
    <s v="Mid America Realty Information Service"/>
    <n v="16039735"/>
    <s v="Dielmann Sotheby's Intl Realty"/>
    <s v="N"/>
    <s v="Y"/>
    <n v="38.587496999999999"/>
    <n v="-90.615030000000004"/>
    <b v="0"/>
  </r>
  <r>
    <s v="MLS Listing"/>
    <s v="Single Family Residential"/>
    <s v="513 Tenby Ter"/>
    <x v="4"/>
    <s v="MO"/>
    <x v="0"/>
    <n v="279900"/>
    <n v="5"/>
    <n v="3"/>
    <x v="2"/>
    <n v="2466"/>
    <n v="12545"/>
    <n v="1970"/>
    <n v="2"/>
    <n v="1"/>
    <x v="29"/>
    <s v="Active"/>
    <m/>
    <m/>
    <m/>
    <d v="2016-06-09T00:00:00"/>
    <n v="295000"/>
    <m/>
    <m/>
    <s v="http://www.redfin.com/MO/Ballwin/513-Tenby-Ter-63011/home/93518933"/>
    <s v="Mid America Realty Information Service"/>
    <n v="15061971"/>
    <s v="Ark Realty LLC"/>
    <s v="N"/>
    <s v="Y"/>
    <n v="38.601578000000003"/>
    <n v="-90.520708999999997"/>
    <b v="0"/>
  </r>
  <r>
    <s v="MLS Listing"/>
    <s v="Single Family Residential"/>
    <s v="527 Lering Ct"/>
    <x v="4"/>
    <s v="MO"/>
    <x v="0"/>
    <n v="345900"/>
    <n v="4"/>
    <n v="3"/>
    <x v="9"/>
    <n v="2279"/>
    <n v="12632"/>
    <n v="1985"/>
    <n v="2"/>
    <n v="1"/>
    <x v="15"/>
    <s v="Active"/>
    <m/>
    <m/>
    <m/>
    <m/>
    <n v="345900"/>
    <m/>
    <m/>
    <s v="http://www.redfin.com/MO/Ballwin/527-Lering-Ct-63011/home/93521460"/>
    <s v="Mid America Realty Information Service"/>
    <n v="16044626"/>
    <s v="Coldwell Banker Premier Group"/>
    <s v="N"/>
    <s v="Y"/>
    <n v="38.606681000000002"/>
    <n v="-90.580662000000004"/>
    <b v="0"/>
  </r>
  <r>
    <s v="MLS Listing"/>
    <s v="Single Family Residential"/>
    <s v="2174 Willow Rdg"/>
    <x v="2"/>
    <s v="MO"/>
    <x v="2"/>
    <n v="319900"/>
    <n v="4"/>
    <n v="3"/>
    <x v="9"/>
    <n v="2379"/>
    <n v="12632"/>
    <n v="1977"/>
    <n v="2"/>
    <n v="1"/>
    <x v="64"/>
    <s v="Active"/>
    <m/>
    <m/>
    <m/>
    <n v="42544"/>
    <n v="325000"/>
    <n v="41100"/>
    <n v="295000"/>
    <s v="http://www.redfin.com/MO/Chesterfield/2174-Willow-Ridge-Ln-63017/home/93495285"/>
    <s v="Mid America Realty Information Service"/>
    <n v="16040520"/>
    <s v="Assist 2 Sell Sell &amp; Buy Advan"/>
    <s v="N"/>
    <s v="Y"/>
    <n v="38.626393"/>
    <n v="-90.574068999999994"/>
    <b v="0"/>
  </r>
  <r>
    <s v="MLS Listing"/>
    <s v="Single Family Residential"/>
    <s v="271 Churchill Ln"/>
    <x v="4"/>
    <s v="MO"/>
    <x v="0"/>
    <n v="499900"/>
    <n v="4"/>
    <n v="3"/>
    <x v="2"/>
    <n v="2800"/>
    <n v="12632"/>
    <m/>
    <n v="3"/>
    <n v="1"/>
    <x v="68"/>
    <s v="Active"/>
    <m/>
    <m/>
    <m/>
    <d v="2016-05-31T00:00:00"/>
    <n v="514900"/>
    <m/>
    <m/>
    <s v="http://www.redfin.com/MO/Ballwin/271-Churchill-Ln-63011/home/105507210"/>
    <s v="Mid America Realty Information Service"/>
    <n v="16031790"/>
    <s v="Coldwell Banker Gundaker"/>
    <s v="N"/>
    <s v="Y"/>
    <n v="38.604635700000003"/>
    <n v="-90.556080600000001"/>
    <b v="0"/>
  </r>
  <r>
    <s v="MLS Listing"/>
    <s v="Single Family Residential"/>
    <s v="15262 Golden Rain"/>
    <x v="2"/>
    <s v="MO"/>
    <x v="2"/>
    <n v="310000"/>
    <n v="3"/>
    <n v="3"/>
    <x v="2"/>
    <n v="1640"/>
    <n v="12763"/>
    <n v="1972"/>
    <n v="2"/>
    <n v="1"/>
    <x v="43"/>
    <s v="Active"/>
    <m/>
    <m/>
    <m/>
    <n v="42537"/>
    <n v="320000"/>
    <n v="41879"/>
    <n v="255000"/>
    <s v="http://www.redfin.com/MO/Chesterfield/15262-Golden-Rain-Dr-63017/home/62762968"/>
    <s v="Mid America Realty Information Service"/>
    <n v="16031451"/>
    <s v="RE/MAX EDGE"/>
    <s v="N"/>
    <s v="Y"/>
    <n v="38.628549"/>
    <n v="-90.554940999999999"/>
    <b v="0"/>
  </r>
  <r>
    <s v="MLS Listing"/>
    <s v="Single Family Residential"/>
    <s v="2061 Silverwood Ln"/>
    <x v="2"/>
    <s v="MO"/>
    <x v="2"/>
    <n v="289900"/>
    <n v="3"/>
    <n v="2"/>
    <x v="2"/>
    <n v="1832"/>
    <n v="12894"/>
    <n v="1977"/>
    <n v="2"/>
    <n v="1"/>
    <x v="15"/>
    <s v="Active"/>
    <m/>
    <m/>
    <m/>
    <m/>
    <n v="289900"/>
    <n v="39346"/>
    <n v="268000"/>
    <s v="http://www.redfin.com/MO/Chesterfield/2061-Silverwood-Ln-63017/home/93493719"/>
    <s v="Mid America Realty Information Service"/>
    <n v="16044052"/>
    <s v="RE/MAX Suburban"/>
    <s v="N"/>
    <s v="Y"/>
    <n v="38.627096000000002"/>
    <n v="-90.561741999999995"/>
    <b v="0"/>
  </r>
  <r>
    <s v="MLS Listing"/>
    <s v="Single Family Residential"/>
    <s v="14884 Grantley Dr"/>
    <x v="2"/>
    <s v="MO"/>
    <x v="2"/>
    <n v="459000"/>
    <n v="4"/>
    <n v="3"/>
    <x v="4"/>
    <n v="3108"/>
    <n v="12981"/>
    <n v="1984"/>
    <n v="2"/>
    <n v="1"/>
    <x v="2"/>
    <s v="Active"/>
    <m/>
    <m/>
    <m/>
    <m/>
    <n v="459000"/>
    <n v="38631"/>
    <n v="333000"/>
    <s v="http://www.redfin.com/MO/Chesterfield/14884-Grantley-Dr-63017/home/93482672"/>
    <s v="Mid America Realty Information Service"/>
    <n v="16033840"/>
    <s v="Joyce Trotter"/>
    <s v="N"/>
    <s v="Y"/>
    <n v="38.645314900000002"/>
    <n v="-90.543682000000004"/>
    <b v="0"/>
  </r>
  <r>
    <s v="MLS Listing"/>
    <s v="Single Family Residential"/>
    <s v="317 Annondale Ln"/>
    <x v="4"/>
    <s v="MO"/>
    <x v="0"/>
    <n v="345000"/>
    <n v="4"/>
    <n v="4"/>
    <x v="2"/>
    <n v="2872"/>
    <n v="13024"/>
    <n v="1965"/>
    <n v="2"/>
    <n v="1"/>
    <x v="69"/>
    <s v="Active"/>
    <m/>
    <m/>
    <m/>
    <d v="2016-06-20T00:00:00"/>
    <n v="379800"/>
    <m/>
    <m/>
    <s v="http://www.redfin.com/MO/Ballwin/317-Annondale-Ln-63011/home/93520565"/>
    <s v="Mid America Realty Information Service"/>
    <n v="16013148"/>
    <s v="Coldwell Banker Premier Group"/>
    <s v="N"/>
    <s v="Y"/>
    <n v="38.604975000000003"/>
    <n v="-90.544511999999997"/>
    <b v="0"/>
  </r>
  <r>
    <s v="MLS Listing"/>
    <s v="Single Family Residential"/>
    <s v="10902 Southtowne Farms Ct"/>
    <x v="1"/>
    <s v="MO"/>
    <x v="1"/>
    <n v="265000"/>
    <n v="5"/>
    <n v="4"/>
    <x v="7"/>
    <n v="2154"/>
    <n v="13068"/>
    <n v="1993"/>
    <n v="2"/>
    <n v="1"/>
    <x v="51"/>
    <s v="Active"/>
    <m/>
    <m/>
    <m/>
    <m/>
    <n v="265000"/>
    <m/>
    <m/>
    <s v="http://www.redfin.com/MO/St-Louis/10902-Southtowne-Farms-Ct-63123/home/93593776"/>
    <s v="Mid America Realty Information Service"/>
    <n v="16032423"/>
    <s v="Berkshire Hathaway Select"/>
    <s v="N"/>
    <s v="Y"/>
    <n v="38.519801000000001"/>
    <n v="-90.335823000000005"/>
    <b v="0"/>
  </r>
  <r>
    <s v="MLS Listing"/>
    <s v="Single Family Residential"/>
    <s v="1608 Strecker Pines Ct"/>
    <x v="5"/>
    <s v="MO"/>
    <x v="0"/>
    <n v="415000"/>
    <n v="3"/>
    <n v="3"/>
    <x v="0"/>
    <n v="2683"/>
    <n v="13068"/>
    <n v="1997"/>
    <n v="3"/>
    <n v="1"/>
    <x v="52"/>
    <s v="Active"/>
    <m/>
    <m/>
    <m/>
    <d v="2016-06-09T00:00:00"/>
    <n v="425000"/>
    <m/>
    <m/>
    <s v="http://www.redfin.com/MO/Ballwin/1608-Strecker-Pines-Ct-63011/home/93521879"/>
    <s v="Mid America Realty Information Service"/>
    <n v="16027601"/>
    <s v="Coldwell Banker Gundaker"/>
    <s v="N"/>
    <s v="Y"/>
    <n v="38.595903"/>
    <n v="-90.602890000000002"/>
    <b v="0"/>
  </r>
  <r>
    <s v="MLS Listing"/>
    <s v="Single Family Residential"/>
    <s v="1033 Bridgeport Dr"/>
    <x v="0"/>
    <s v="MO"/>
    <x v="0"/>
    <n v="189900"/>
    <n v="3"/>
    <n v="2"/>
    <x v="9"/>
    <n v="1647"/>
    <n v="13112"/>
    <n v="1972"/>
    <n v="2"/>
    <n v="1"/>
    <x v="56"/>
    <s v="Active"/>
    <m/>
    <m/>
    <m/>
    <m/>
    <n v="189900"/>
    <m/>
    <m/>
    <s v="http://www.redfin.com/MO/Ellisville/1033-Bridgeport-Dr-63011/home/93521433"/>
    <s v="Mid America Realty Information Service"/>
    <n v="16030639"/>
    <s v="Berkshire Hathaway Alliance"/>
    <s v="N"/>
    <s v="Y"/>
    <n v="38.603012999999997"/>
    <n v="-90.574188000000007"/>
    <b v="0"/>
  </r>
  <r>
    <s v="MLS Listing"/>
    <s v="Single Family Residential"/>
    <s v="11 Sunny Glen Ct"/>
    <x v="0"/>
    <s v="MO"/>
    <x v="0"/>
    <n v="259900"/>
    <n v="4"/>
    <n v="3"/>
    <x v="10"/>
    <n v="2278"/>
    <n v="13112"/>
    <n v="1977"/>
    <n v="2"/>
    <n v="1"/>
    <x v="48"/>
    <s v="Active"/>
    <m/>
    <m/>
    <m/>
    <m/>
    <n v="259900"/>
    <m/>
    <m/>
    <s v="http://www.redfin.com/MO/Ellisville/11-Sunny-Glen-Ct-63011/home/93537580"/>
    <s v="Mid America Realty Information Service"/>
    <n v="16044063"/>
    <s v="Berkshire Hathaway Select"/>
    <s v="N"/>
    <s v="Y"/>
    <n v="38.593622000000003"/>
    <n v="-90.606742999999994"/>
    <b v="0"/>
  </r>
  <r>
    <s v="MLS Listing"/>
    <s v="Single Family Residential"/>
    <s v="14067 Westernmill Dr"/>
    <x v="2"/>
    <s v="MO"/>
    <x v="2"/>
    <n v="425000"/>
    <n v="4"/>
    <n v="3"/>
    <x v="4"/>
    <n v="2834"/>
    <n v="13155"/>
    <n v="1979"/>
    <n v="2"/>
    <n v="1"/>
    <x v="33"/>
    <s v="Active"/>
    <m/>
    <m/>
    <m/>
    <n v="42514"/>
    <n v="435000"/>
    <m/>
    <m/>
    <s v="http://www.redfin.com/MO/Chesterfield/14067-Westernmill-Dr-63017/home/93455937"/>
    <s v="Mid America Realty Information Service"/>
    <n v="16028643"/>
    <s v="Coldwell Banker Gundaker"/>
    <s v="N"/>
    <s v="Y"/>
    <n v="38.678648000000003"/>
    <n v="-90.519524000000004"/>
    <b v="0"/>
  </r>
  <r>
    <s v="MLS Listing"/>
    <s v="Single Family Residential"/>
    <s v="15616 Sugar Lake Ct"/>
    <x v="2"/>
    <s v="MO"/>
    <x v="2"/>
    <n v="374900"/>
    <n v="4"/>
    <n v="4"/>
    <x v="4"/>
    <n v="2538"/>
    <n v="13199"/>
    <n v="1978"/>
    <n v="2"/>
    <n v="1"/>
    <x v="70"/>
    <s v="Active"/>
    <n v="42547"/>
    <n v="0.54166666666666663"/>
    <n v="0.625"/>
    <n v="42524"/>
    <n v="377500"/>
    <m/>
    <m/>
    <s v="http://www.redfin.com/MO/Chesterfield/15616-Sugar-Lake-Ct-63017/home/93494908"/>
    <s v="Mid America Realty Information Service"/>
    <n v="16027875"/>
    <s v="RE/MAX Select"/>
    <s v="N"/>
    <s v="Y"/>
    <n v="38.634194000000001"/>
    <n v="-90.555636000000007"/>
    <b v="0"/>
  </r>
  <r>
    <s v="MLS Listing"/>
    <s v="Single Family Residential"/>
    <s v="8834 Pardee Rd"/>
    <x v="1"/>
    <s v="MO"/>
    <x v="1"/>
    <n v="229900"/>
    <n v="4"/>
    <n v="2"/>
    <x v="1"/>
    <n v="840"/>
    <n v="13329"/>
    <n v="1965"/>
    <n v="2"/>
    <n v="1"/>
    <x v="28"/>
    <s v="Active"/>
    <m/>
    <m/>
    <m/>
    <m/>
    <n v="229900"/>
    <m/>
    <m/>
    <s v="http://www.redfin.com/MO/St-Louis/8834-Pardee-Rd-63123/home/62690668"/>
    <s v="Mid America Realty Information Service"/>
    <n v="16037397"/>
    <s v="Red Key Realty St. Louis"/>
    <s v="N"/>
    <s v="Y"/>
    <n v="38.561892999999998"/>
    <n v="-90.358745999999996"/>
    <b v="0"/>
  </r>
  <r>
    <s v="MLS Listing"/>
    <s v="Single Family Residential"/>
    <s v="416 Oakmont Cir"/>
    <x v="4"/>
    <s v="MO"/>
    <x v="0"/>
    <n v="350000"/>
    <n v="4"/>
    <n v="2"/>
    <x v="2"/>
    <n v="2072"/>
    <n v="13504"/>
    <n v="1963"/>
    <n v="2"/>
    <n v="1"/>
    <x v="56"/>
    <s v="Active"/>
    <d v="2016-06-26T00:00:00"/>
    <d v="1899-12-30T13:00:00"/>
    <d v="1899-12-30T15:00:00"/>
    <d v="2016-06-22T00:00:00"/>
    <n v="359000"/>
    <m/>
    <m/>
    <s v="http://www.redfin.com/MO/Ballwin/416-Oakmont-Cir-63011/home/93505799"/>
    <s v="Mid America Realty Information Service"/>
    <n v="16030526"/>
    <s v="Coldwell Banker Gundaker"/>
    <s v="N"/>
    <s v="Y"/>
    <n v="38.611910999999999"/>
    <n v="-90.5466579"/>
    <b v="0"/>
  </r>
  <r>
    <s v="MLS Listing"/>
    <s v="Single Family Residential"/>
    <s v="658 Princeton Gate Dr"/>
    <x v="2"/>
    <s v="MO"/>
    <x v="2"/>
    <n v="469500"/>
    <n v="3"/>
    <n v="2"/>
    <x v="2"/>
    <n v="2430"/>
    <n v="13504"/>
    <n v="1995"/>
    <n v="2"/>
    <n v="1"/>
    <x v="20"/>
    <s v="Active"/>
    <n v="42547"/>
    <n v="0.54166666666666663"/>
    <n v="0.625"/>
    <m/>
    <n v="469500"/>
    <m/>
    <m/>
    <s v="http://www.redfin.com/MO/Chesterfield/658-Princeton-Gate-Dr-63017/home/93322038"/>
    <s v="Mid America Realty Information Service"/>
    <n v="16041898"/>
    <s v="Berkshire Hathaway Alliance"/>
    <s v="N"/>
    <s v="Y"/>
    <n v="38.612107000000002"/>
    <n v="-90.553308999999999"/>
    <b v="0"/>
  </r>
  <r>
    <s v="MLS Listing"/>
    <s v="Single Family Residential"/>
    <s v="16834 Westglen Farms Dr"/>
    <x v="4"/>
    <s v="MO"/>
    <x v="0"/>
    <n v="369900"/>
    <n v="4"/>
    <n v="3"/>
    <x v="0"/>
    <n v="2666"/>
    <n v="13504"/>
    <n v="1992"/>
    <n v="3"/>
    <n v="1"/>
    <x v="71"/>
    <s v="Active"/>
    <m/>
    <m/>
    <m/>
    <d v="2016-06-24T00:00:00"/>
    <n v="384900"/>
    <d v="2004-09-17T00:00:00"/>
    <n v="331500"/>
    <s v="http://www.redfin.com/MO/Ballwin/16834-Westglen-Farms-Dr-63011/home/93522496"/>
    <s v="Mid America Realty Information Service"/>
    <n v="16030815"/>
    <s v="Avenue Real Estate Group"/>
    <s v="N"/>
    <s v="Y"/>
    <n v="38.596519999999998"/>
    <n v="-90.631504000000007"/>
    <b v="0"/>
  </r>
  <r>
    <s v="MLS Listing"/>
    <s v="Single Family Residential"/>
    <s v="578 Eagle Manor Ln"/>
    <x v="2"/>
    <s v="MO"/>
    <x v="2"/>
    <n v="529900"/>
    <n v="4"/>
    <n v="5"/>
    <x v="4"/>
    <n v="3585"/>
    <n v="13504"/>
    <n v="1997"/>
    <n v="3"/>
    <n v="1"/>
    <x v="7"/>
    <s v="Active"/>
    <m/>
    <m/>
    <m/>
    <n v="42538"/>
    <n v="539900"/>
    <n v="38849"/>
    <n v="550000"/>
    <s v="http://www.redfin.com/MO/Chesterfield/578-Eagle-Manor-Ln-63017/home/93455917"/>
    <s v="Mid America Realty Information Service"/>
    <n v="16019105"/>
    <s v="Janet McAfee Inc."/>
    <s v="N"/>
    <s v="Y"/>
    <n v="38.683531000000002"/>
    <n v="-90.518168000000003"/>
    <b v="0"/>
  </r>
  <r>
    <s v="MLS Listing"/>
    <s v="Single Family Residential"/>
    <s v="420 Glan Tai Dr"/>
    <x v="4"/>
    <s v="MO"/>
    <x v="0"/>
    <n v="309000"/>
    <n v="5"/>
    <n v="3"/>
    <x v="2"/>
    <n v="2535"/>
    <n v="13547"/>
    <n v="1970"/>
    <n v="2"/>
    <n v="1"/>
    <x v="72"/>
    <s v="Active"/>
    <m/>
    <m/>
    <m/>
    <d v="2016-05-26T00:00:00"/>
    <n v="319900"/>
    <m/>
    <m/>
    <s v="http://www.redfin.com/MO/Ballwin/420-Glan-Tai-Dr-63011/home/93518778"/>
    <s v="Mid America Realty Information Service"/>
    <n v="16023007"/>
    <s v="Berkshire Hathaway Alliance"/>
    <s v="N"/>
    <s v="Y"/>
    <n v="38.601315"/>
    <n v="-90.522157000000007"/>
    <b v="0"/>
  </r>
  <r>
    <s v="MLS Listing"/>
    <s v="Single Family Residential"/>
    <s v="538 Rolling Gln"/>
    <x v="4"/>
    <s v="MO"/>
    <x v="0"/>
    <n v="359900"/>
    <n v="4"/>
    <n v="3"/>
    <x v="9"/>
    <n v="2234"/>
    <n v="13678"/>
    <n v="1973"/>
    <n v="2"/>
    <n v="1"/>
    <x v="51"/>
    <s v="Active"/>
    <m/>
    <m/>
    <m/>
    <d v="2016-06-22T00:00:00"/>
    <n v="369900"/>
    <d v="2015-12-31T00:00:00"/>
    <n v="231500"/>
    <s v="http://www.redfin.com/MO/Ballwin/538-Rolling-Glen-Ln-63011/home/93521539"/>
    <s v="Mid America Realty Information Service"/>
    <n v="16032265"/>
    <s v="Berkshire Hathaway Alliance"/>
    <s v="N"/>
    <s v="Y"/>
    <n v="38.605573"/>
    <n v="-90.577015000000003"/>
    <b v="0"/>
  </r>
  <r>
    <s v="MLS Listing"/>
    <s v="Single Family Residential"/>
    <s v="2004 Fairway Bnd"/>
    <x v="2"/>
    <s v="MO"/>
    <x v="2"/>
    <n v="400000"/>
    <n v="4"/>
    <n v="3"/>
    <x v="9"/>
    <n v="2544"/>
    <n v="13939"/>
    <n v="1984"/>
    <n v="2"/>
    <n v="1"/>
    <x v="73"/>
    <s v="Active"/>
    <m/>
    <m/>
    <m/>
    <m/>
    <n v="399000"/>
    <m/>
    <m/>
    <s v="http://www.redfin.com/MO/Chesterfield/2004-Fairway-Bnd-63017/home/93493708"/>
    <s v="Mid America Realty Information Service"/>
    <n v="16028594"/>
    <s v="Coldwell Banker Gundaker"/>
    <s v="N"/>
    <s v="Y"/>
    <n v="38.625931999999999"/>
    <n v="-90.568451899999999"/>
    <b v="0"/>
  </r>
  <r>
    <s v="MLS Listing"/>
    <s v="Single Family Residential"/>
    <s v="442 White Birch Valley Ct"/>
    <x v="2"/>
    <s v="MO"/>
    <x v="2"/>
    <n v="399900"/>
    <n v="4"/>
    <n v="4"/>
    <x v="4"/>
    <n v="2953"/>
    <n v="13939"/>
    <n v="1986"/>
    <n v="3"/>
    <n v="1"/>
    <x v="3"/>
    <s v="Active"/>
    <n v="42547"/>
    <n v="0.54166666666666663"/>
    <n v="0.625"/>
    <n v="42465"/>
    <n v="429900"/>
    <m/>
    <m/>
    <s v="http://www.redfin.com/MO/Chesterfield/442-White-Birch-Valley-Ct-63017/home/93475646"/>
    <s v="Mid America Realty Information Service"/>
    <n v="16014350"/>
    <s v="Berkshire Hathaway Alliance"/>
    <s v="N"/>
    <s v="Y"/>
    <n v="38.660853000000003"/>
    <n v="-90.532967999999997"/>
    <b v="0"/>
  </r>
  <r>
    <s v="MLS Listing"/>
    <s v="Single Family Residential"/>
    <s v="2309 Wellington Estates Dr"/>
    <x v="2"/>
    <s v="MO"/>
    <x v="2"/>
    <n v="549900"/>
    <n v="5"/>
    <n v="4"/>
    <x v="2"/>
    <n v="3180"/>
    <n v="13939"/>
    <n v="1990"/>
    <n v="3"/>
    <n v="1"/>
    <x v="74"/>
    <s v="Active"/>
    <m/>
    <m/>
    <m/>
    <m/>
    <n v="549900"/>
    <m/>
    <m/>
    <s v="http://www.redfin.com/MO/Chesterfield/2309-Wellington-Estates-Dr-63017/home/93492924"/>
    <s v="Mid America Realty Information Service"/>
    <n v="16033619"/>
    <s v="Berkshire Hathaway Alliance"/>
    <s v="N"/>
    <s v="Y"/>
    <n v="38.622425"/>
    <n v="-90.530558999999997"/>
    <b v="0"/>
  </r>
  <r>
    <s v="MLS Listing"/>
    <s v="Single Family Residential"/>
    <s v="1621 Bentshire Ct"/>
    <x v="4"/>
    <s v="MO"/>
    <x v="0"/>
    <n v="589000"/>
    <n v="4"/>
    <n v="4"/>
    <x v="0"/>
    <n v="4226"/>
    <n v="13939"/>
    <n v="2006"/>
    <n v="3"/>
    <n v="1"/>
    <x v="75"/>
    <s v="Active"/>
    <m/>
    <m/>
    <m/>
    <d v="2016-05-14T00:00:00"/>
    <n v="595000"/>
    <m/>
    <m/>
    <s v="http://www.redfin.com/MO/Ballwin/1621-Bentshire-Ct-63011/home/81817558"/>
    <s v="Mid America Realty Information Service"/>
    <n v="16020575"/>
    <s v="Berkshire Hathaway Select"/>
    <s v="N"/>
    <s v="Y"/>
    <n v="38.592767000000002"/>
    <n v="-90.603595999999996"/>
    <b v="0"/>
  </r>
  <r>
    <s v="MLS Listing"/>
    <s v="Single Family Residential"/>
    <s v="530 Spring Meadows Dr"/>
    <x v="4"/>
    <s v="MO"/>
    <x v="0"/>
    <n v="198900"/>
    <n v="3"/>
    <n v="2"/>
    <x v="2"/>
    <n v="1794"/>
    <n v="13983"/>
    <n v="1964"/>
    <n v="2"/>
    <n v="1"/>
    <x v="76"/>
    <s v="Active"/>
    <m/>
    <m/>
    <m/>
    <m/>
    <n v="198900"/>
    <m/>
    <m/>
    <s v="http://www.redfin.com/MO/Ballwin/530-Spring-Meadows-Dr-63011/home/93518790"/>
    <s v="Mid America Realty Information Service"/>
    <n v="16024072"/>
    <s v="RE/MAX Gateway, REALTORS"/>
    <s v="N"/>
    <s v="Y"/>
    <n v="38.603240999999997"/>
    <n v="-90.522728000000001"/>
    <b v="0"/>
  </r>
  <r>
    <s v="MLS Listing"/>
    <s v="Single Family Residential"/>
    <s v="267 Glen Valley Dr"/>
    <x v="2"/>
    <s v="MO"/>
    <x v="2"/>
    <n v="419000"/>
    <n v="4"/>
    <n v="3"/>
    <x v="4"/>
    <n v="2242"/>
    <n v="14375"/>
    <n v="1967"/>
    <n v="2"/>
    <n v="1"/>
    <x v="54"/>
    <s v="Active"/>
    <m/>
    <m/>
    <m/>
    <m/>
    <n v="419000"/>
    <m/>
    <m/>
    <s v="http://www.redfin.com/MO/Chesterfield/267-Glen-Valley-Dr-63017/home/93466033"/>
    <s v="Mid America Realty Information Service"/>
    <n v="16028082"/>
    <s v="Berkshire Hathaway Alliance"/>
    <s v="N"/>
    <s v="Y"/>
    <n v="38.674562999999999"/>
    <n v="-90.510610999999997"/>
    <b v="0"/>
  </r>
  <r>
    <s v="MLS Listing"/>
    <s v="Single Family Residential"/>
    <s v="2188 Sycamore Hill Ct"/>
    <x v="2"/>
    <s v="MO"/>
    <x v="2"/>
    <n v="325000"/>
    <n v="4"/>
    <n v="3"/>
    <x v="9"/>
    <n v="2449"/>
    <n v="14375"/>
    <n v="1976"/>
    <n v="2"/>
    <n v="1"/>
    <x v="64"/>
    <s v="Active"/>
    <n v="42547"/>
    <n v="0.54166666666666663"/>
    <n v="0.625"/>
    <m/>
    <n v="325000"/>
    <n v="41192"/>
    <n v="270000"/>
    <s v="http://www.redfin.com/MO/Chesterfield/2188-Sycamore-Hill-Ct-63017/home/93495143"/>
    <s v="Mid America Realty Information Service"/>
    <n v="16040452"/>
    <s v="Berkshire Hathaway Select"/>
    <s v="N"/>
    <s v="Y"/>
    <n v="38.625360000000001"/>
    <n v="-90.579391000000001"/>
    <b v="0"/>
  </r>
  <r>
    <s v="MLS Listing"/>
    <s v="Single Family Residential"/>
    <s v="707 Clayworth Dr"/>
    <x v="4"/>
    <s v="MO"/>
    <x v="0"/>
    <n v="389900"/>
    <n v="5"/>
    <n v="4"/>
    <x v="2"/>
    <n v="2908"/>
    <n v="14375"/>
    <n v="1967"/>
    <n v="2"/>
    <n v="1"/>
    <x v="15"/>
    <s v="Active"/>
    <d v="2016-06-26T00:00:00"/>
    <d v="1899-12-30T13:00:00"/>
    <d v="1899-12-30T15:00:00"/>
    <m/>
    <n v="389900"/>
    <m/>
    <m/>
    <s v="http://www.redfin.com/MO/Ballwin/707-Clayworth-Dr-63011/home/93502574"/>
    <s v="Mid America Realty Information Service"/>
    <n v="16044549"/>
    <s v="RE/MAX Suburban"/>
    <s v="N"/>
    <s v="Y"/>
    <n v="38.607477000000003"/>
    <n v="-90.516350000000003"/>
    <b v="0"/>
  </r>
  <r>
    <s v="MLS Listing"/>
    <s v="Single Family Residential"/>
    <s v="2332 Wellington Estates Dr"/>
    <x v="2"/>
    <s v="MO"/>
    <x v="2"/>
    <n v="475000"/>
    <n v="4"/>
    <n v="6"/>
    <x v="2"/>
    <n v="3317"/>
    <n v="14375"/>
    <n v="1991"/>
    <n v="3"/>
    <n v="1"/>
    <x v="50"/>
    <s v="Active"/>
    <m/>
    <m/>
    <m/>
    <m/>
    <n v="475000"/>
    <n v="42094"/>
    <n v="465000"/>
    <s v="http://www.redfin.com/MO/Chesterfield/2332-Wellington-Estates-Dr-63017/home/62673800"/>
    <s v="Mid America Realty Information Service"/>
    <n v="16040139"/>
    <s v="Berkshire Hathaway Alliance"/>
    <s v="N"/>
    <s v="Y"/>
    <n v="38.620629000000001"/>
    <n v="-90.530024999999995"/>
    <b v="0"/>
  </r>
  <r>
    <s v="MLS Listing"/>
    <s v="Single Family Residential"/>
    <s v="2133 Oak Crest Manor Ln"/>
    <x v="5"/>
    <s v="MO"/>
    <x v="0"/>
    <n v="469000"/>
    <n v="5"/>
    <n v="5"/>
    <x v="0"/>
    <n v="3390"/>
    <n v="14375"/>
    <n v="1992"/>
    <n v="3"/>
    <n v="1"/>
    <x v="77"/>
    <s v="Active"/>
    <d v="2016-06-26T00:00:00"/>
    <d v="1899-12-30T12:00:00"/>
    <d v="1899-12-30T14:00:00"/>
    <d v="2016-05-24T00:00:00"/>
    <n v="499000"/>
    <m/>
    <m/>
    <s v="http://www.redfin.com/MO/Ballwin/2133-Oak-Crest-Manor-Ln-63011/home/93522553"/>
    <s v="Mid America Realty Information Service"/>
    <n v="16021662"/>
    <s v="RE/MAX EDGE"/>
    <s v="N"/>
    <s v="Y"/>
    <n v="38.597248999999998"/>
    <n v="-90.628815000000003"/>
    <b v="0"/>
  </r>
  <r>
    <s v="MLS Listing"/>
    <s v="Single Family Residential"/>
    <s v="2146 Terrimill Ter"/>
    <x v="2"/>
    <s v="MO"/>
    <x v="2"/>
    <n v="475000"/>
    <n v="5"/>
    <n v="6"/>
    <x v="9"/>
    <n v="3810"/>
    <n v="14375"/>
    <n v="1990"/>
    <n v="2"/>
    <n v="1"/>
    <x v="78"/>
    <s v="Active"/>
    <m/>
    <m/>
    <m/>
    <m/>
    <n v="475000"/>
    <m/>
    <m/>
    <s v="http://www.redfin.com/MO/Chesterfield/2146-Terrimill-Ter-63017/home/93505900"/>
    <s v="Mid America Realty Information Service"/>
    <n v="16038090"/>
    <s v="Coldwell Banker Premier Group"/>
    <s v="N"/>
    <s v="Y"/>
    <n v="38.620249999999999"/>
    <n v="-90.567203000000006"/>
    <b v="0"/>
  </r>
  <r>
    <s v="MLS Listing"/>
    <s v="Single Family Residential"/>
    <s v="15951 Woodlet Park"/>
    <x v="2"/>
    <s v="MO"/>
    <x v="2"/>
    <n v="434900"/>
    <n v="5"/>
    <n v="4"/>
    <x v="9"/>
    <n v="3057"/>
    <n v="14462"/>
    <n v="1978"/>
    <n v="2"/>
    <n v="1"/>
    <x v="68"/>
    <s v="Active"/>
    <m/>
    <m/>
    <m/>
    <n v="42543"/>
    <n v="475000"/>
    <m/>
    <m/>
    <s v="http://www.redfin.com/MO/Chesterfield/15951-Woodlet-Park-Ct-63017/home/93494275"/>
    <s v="Mid America Realty Information Service"/>
    <n v="16031656"/>
    <s v="Berkshire Hathaway Alliance"/>
    <s v="N"/>
    <s v="Y"/>
    <n v="38.629528000000001"/>
    <n v="-90.568990999999997"/>
    <b v="0"/>
  </r>
  <r>
    <s v="MLS Listing"/>
    <s v="Single Family Residential"/>
    <s v="415 Tamarack"/>
    <x v="4"/>
    <s v="MO"/>
    <x v="0"/>
    <n v="359900"/>
    <n v="4"/>
    <n v="3"/>
    <x v="2"/>
    <n v="2658"/>
    <n v="14593"/>
    <n v="1964"/>
    <n v="2"/>
    <n v="1"/>
    <x v="79"/>
    <s v="Active"/>
    <m/>
    <m/>
    <m/>
    <d v="2016-06-21T00:00:00"/>
    <n v="364900"/>
    <d v="2015-12-16T00:00:00"/>
    <n v="246500"/>
    <s v="http://www.redfin.com/MO/Ballwin/415-Tamarack-Dr-63011/home/93503733"/>
    <s v="Mid America Realty Information Service"/>
    <n v="16010795"/>
    <s v="Lucerne Properties, LLC"/>
    <s v="N"/>
    <s v="Y"/>
    <n v="38.610636"/>
    <n v="-90.543535000000006"/>
    <b v="0"/>
  </r>
  <r>
    <s v="MLS Listing"/>
    <s v="Single Family Residential"/>
    <s v="2643 Joyceridge Dr"/>
    <x v="2"/>
    <s v="MO"/>
    <x v="2"/>
    <n v="579000"/>
    <n v="4"/>
    <n v="5"/>
    <x v="9"/>
    <n v="3282"/>
    <n v="14810"/>
    <n v="1993"/>
    <n v="3"/>
    <n v="1"/>
    <x v="70"/>
    <s v="Active"/>
    <m/>
    <m/>
    <m/>
    <m/>
    <n v="579000"/>
    <m/>
    <m/>
    <s v="http://www.redfin.com/MO/Chesterfield/2643-Joyceridge-Dr-63017/home/93495193"/>
    <s v="Mid America Realty Information Service"/>
    <n v="16027629"/>
    <s v="Coldwell Banker Gundaker"/>
    <s v="N"/>
    <s v="Y"/>
    <n v="38.621285"/>
    <n v="-90.573339000000004"/>
    <b v="0"/>
  </r>
  <r>
    <s v="MLS Listing"/>
    <s v="Single Family Residential"/>
    <s v="1056 Polo Downs Dr"/>
    <x v="6"/>
    <s v="MO"/>
    <x v="2"/>
    <n v="792000"/>
    <n v="4"/>
    <n v="5"/>
    <x v="2"/>
    <n v="3829"/>
    <n v="14810"/>
    <n v="2001"/>
    <n v="3"/>
    <n v="1"/>
    <x v="17"/>
    <s v="Active"/>
    <n v="42547"/>
    <n v="0.54166666666666663"/>
    <n v="0.625"/>
    <n v="42507"/>
    <n v="899000"/>
    <m/>
    <m/>
    <s v="http://www.redfin.com/MO/Chesterfield/1056-Polo-Downs-Dr-63017/home/93492389"/>
    <s v="Mid America Realty Information Service"/>
    <n v="16009161"/>
    <s v="RE/MAX Results"/>
    <s v="N"/>
    <s v="Y"/>
    <n v="38.623176999999998"/>
    <n v="-90.507244999999998"/>
    <b v="0"/>
  </r>
  <r>
    <s v="MLS Listing"/>
    <s v="Single Family Residential"/>
    <s v="143 Ridgecrest"/>
    <x v="2"/>
    <s v="MO"/>
    <x v="2"/>
    <n v="474800"/>
    <n v="5"/>
    <n v="5"/>
    <x v="4"/>
    <n v="3272"/>
    <n v="14985"/>
    <n v="1963"/>
    <n v="2"/>
    <n v="1"/>
    <x v="59"/>
    <s v="Active"/>
    <n v="42547"/>
    <n v="0.54166666666666663"/>
    <n v="0.66666666666666663"/>
    <m/>
    <n v="474800"/>
    <m/>
    <m/>
    <s v="http://www.redfin.com/MO/Chesterfield/143-Ridgecrest-Dr-63017/home/87825860"/>
    <s v="Mid America Realty Information Service"/>
    <n v="16036972"/>
    <s v="Coldwell Banker Premier Group"/>
    <s v="N"/>
    <s v="Y"/>
    <n v="38.691352000000002"/>
    <n v="-90.500012999999996"/>
    <b v="0"/>
  </r>
  <r>
    <s v="MLS Listing"/>
    <s v="Single Family Residential"/>
    <s v="14744 Mill Spring Dr"/>
    <x v="2"/>
    <s v="MO"/>
    <x v="2"/>
    <n v="487000"/>
    <n v="5"/>
    <n v="5"/>
    <x v="4"/>
    <n v="3208"/>
    <n v="15028"/>
    <n v="1978"/>
    <n v="2"/>
    <n v="0"/>
    <x v="80"/>
    <s v="Active"/>
    <m/>
    <m/>
    <m/>
    <n v="42536"/>
    <n v="524500"/>
    <m/>
    <m/>
    <s v="http://www.redfin.com/MO/Chesterfield/14744-Mill-Spring-Dr-63017/home/93482368"/>
    <s v="Mid America Realty Information Service"/>
    <n v="16022907"/>
    <s v="Janet McAfee Inc."/>
    <s v="N"/>
    <s v="Y"/>
    <n v="38.635334999999998"/>
    <n v="-90.533608400000006"/>
    <b v="0"/>
  </r>
  <r>
    <s v="MLS Listing"/>
    <s v="Single Family Residential"/>
    <s v="510 Lering Ct"/>
    <x v="4"/>
    <s v="MO"/>
    <x v="0"/>
    <n v="394800"/>
    <n v="4"/>
    <n v="3"/>
    <x v="9"/>
    <n v="2283"/>
    <n v="15246"/>
    <n v="1985"/>
    <n v="2"/>
    <n v="1"/>
    <x v="15"/>
    <s v="Active"/>
    <d v="2016-06-26T00:00:00"/>
    <d v="1899-12-30T14:00:00"/>
    <d v="1899-12-30T16:00:00"/>
    <m/>
    <n v="394800"/>
    <d v="2014-04-29T00:00:00"/>
    <n v="294500"/>
    <s v="http://www.redfin.com/MO/Ballwin/510-Lering-Ct-63011/home/62749564"/>
    <s v="Mid America Realty Information Service"/>
    <n v="16044597"/>
    <s v="Coldwell Banker Premier Group"/>
    <s v="N"/>
    <s v="Y"/>
    <n v="38.605530999999999"/>
    <n v="-90.580121000000005"/>
    <b v="0"/>
  </r>
  <r>
    <s v="MLS Listing"/>
    <s v="Single Family Residential"/>
    <s v="1519 Woodroyal West Dr"/>
    <x v="2"/>
    <s v="MO"/>
    <x v="2"/>
    <n v="339000"/>
    <n v="4"/>
    <n v="3"/>
    <x v="4"/>
    <n v="2796"/>
    <n v="15246"/>
    <n v="1979"/>
    <n v="2"/>
    <n v="1"/>
    <x v="61"/>
    <s v="Active"/>
    <m/>
    <m/>
    <m/>
    <n v="42543"/>
    <n v="349000"/>
    <m/>
    <m/>
    <s v="http://www.redfin.com/MO/Chesterfield/1519-W-Woodroyal-Dr-63017/home/93482816"/>
    <s v="Mid America Realty Information Service"/>
    <n v="16023996"/>
    <s v="Coldwell Banker Premier Group"/>
    <s v="N"/>
    <s v="Y"/>
    <n v="38.646591999999998"/>
    <n v="-90.538770999999997"/>
    <b v="0"/>
  </r>
  <r>
    <s v="MLS Listing"/>
    <s v="Single Family Residential"/>
    <s v="121 Seabrook Ct"/>
    <x v="2"/>
    <s v="MO"/>
    <x v="2"/>
    <n v="385000"/>
    <n v="4"/>
    <n v="5"/>
    <x v="4"/>
    <n v="2846"/>
    <n v="15246"/>
    <n v="2000"/>
    <n v="3"/>
    <n v="1"/>
    <x v="81"/>
    <s v="Active"/>
    <m/>
    <m/>
    <m/>
    <n v="42478"/>
    <n v="394500"/>
    <m/>
    <m/>
    <s v="http://www.redfin.com/MO/Chesterfield/121-Seabrook-Ct-63017/home/93625920"/>
    <s v="Mid America Realty Information Service"/>
    <n v="15065107"/>
    <s v="Coldwell Banker Gundaker"/>
    <s v="N"/>
    <s v="Y"/>
    <n v="38.662897000000001"/>
    <n v="-90.516762"/>
    <b v="0"/>
  </r>
  <r>
    <s v="MLS Listing"/>
    <s v="Single Family Residential"/>
    <s v="519 Ranch"/>
    <x v="4"/>
    <s v="MO"/>
    <x v="0"/>
    <n v="207000"/>
    <n v="3"/>
    <n v="3"/>
    <x v="2"/>
    <n v="1330"/>
    <n v="15507"/>
    <n v="1966"/>
    <n v="2"/>
    <n v="1"/>
    <x v="50"/>
    <s v="Active"/>
    <m/>
    <m/>
    <m/>
    <m/>
    <n v="207000"/>
    <d v="2005-11-23T00:00:00"/>
    <n v="176000"/>
    <s v="http://www.redfin.com/MO/Ballwin/519-Ranch-Dr-63011/home/93518754"/>
    <s v="Mid America Realty Information Service"/>
    <n v="16040291"/>
    <s v="Century 21 Fortune Realty"/>
    <s v="N"/>
    <s v="Y"/>
    <n v="38.602949000000002"/>
    <n v="-90.525323"/>
    <b v="0"/>
  </r>
  <r>
    <s v="MLS Listing"/>
    <s v="Single Family Residential"/>
    <s v="1312 Colony Way Ct"/>
    <x v="2"/>
    <s v="MO"/>
    <x v="2"/>
    <n v="374900"/>
    <n v="4"/>
    <n v="3"/>
    <x v="4"/>
    <n v="2538"/>
    <n v="15682"/>
    <n v="1985"/>
    <n v="2"/>
    <n v="1"/>
    <x v="82"/>
    <s v="Active"/>
    <m/>
    <m/>
    <m/>
    <m/>
    <n v="374900"/>
    <m/>
    <m/>
    <s v="http://www.redfin.com/MO/Chesterfield/1312-Colony-Way-Ct-63017/home/93482644"/>
    <s v="Mid America Realty Information Service"/>
    <n v="15065592"/>
    <s v="Coldwell Banker Gundaker"/>
    <s v="N"/>
    <s v="Y"/>
    <n v="38.647823000000002"/>
    <n v="-90.541627000000005"/>
    <b v="0"/>
  </r>
  <r>
    <s v="MLS Listing"/>
    <s v="Single Family Residential"/>
    <s v="14033 Forest Crest Dr"/>
    <x v="2"/>
    <s v="MO"/>
    <x v="2"/>
    <n v="510000"/>
    <n v="4"/>
    <n v="5"/>
    <x v="4"/>
    <n v="2664"/>
    <n v="15682"/>
    <n v="1990"/>
    <n v="2"/>
    <n v="1"/>
    <x v="13"/>
    <s v="Active"/>
    <m/>
    <m/>
    <m/>
    <m/>
    <n v="510000"/>
    <m/>
    <m/>
    <s v="http://www.redfin.com/MO/Chesterfield/14033-Forest-Crest-Dr-63017/home/93466118"/>
    <s v="Mid America Realty Information Service"/>
    <n v="16044665"/>
    <s v="Keller Williams Realty West"/>
    <s v="N"/>
    <s v="Y"/>
    <n v="38.670945000000003"/>
    <n v="-90.508679999999998"/>
    <b v="0"/>
  </r>
  <r>
    <s v="MLS Listing"/>
    <s v="Single Family Residential"/>
    <s v="1308 Cherry Glen Ct"/>
    <x v="2"/>
    <s v="MO"/>
    <x v="2"/>
    <n v="395000"/>
    <n v="4"/>
    <n v="4"/>
    <x v="4"/>
    <n v="2722"/>
    <n v="15682"/>
    <n v="1983"/>
    <n v="2"/>
    <n v="1"/>
    <x v="51"/>
    <s v="Active"/>
    <m/>
    <m/>
    <m/>
    <n v="42535"/>
    <n v="419500"/>
    <m/>
    <m/>
    <s v="http://www.redfin.com/MO/Chesterfield/1308-Cherry-Glen-Ct-63017/home/93482633"/>
    <s v="Mid America Realty Information Service"/>
    <n v="16032588"/>
    <s v="Coldwell Banker Gundaker"/>
    <s v="N"/>
    <s v="Y"/>
    <n v="38.646942000000003"/>
    <n v="-90.542553999999996"/>
    <b v="0"/>
  </r>
  <r>
    <s v="MLS Listing"/>
    <s v="Single Family Residential"/>
    <s v="1014 Polo Downs"/>
    <x v="2"/>
    <s v="MO"/>
    <x v="2"/>
    <n v="825000"/>
    <n v="5"/>
    <n v="6"/>
    <x v="2"/>
    <n v="4309"/>
    <n v="15682"/>
    <n v="1996"/>
    <n v="3"/>
    <n v="1"/>
    <x v="15"/>
    <s v="Active"/>
    <d v="2016-06-26T00:00:00"/>
    <d v="1899-12-30T13:00:00"/>
    <d v="1899-12-30T16:00:00"/>
    <m/>
    <n v="825000"/>
    <m/>
    <m/>
    <s v="http://www.redfin.com/MO/Chesterfield/1014-Polo-Downs-Dr-63017/home/93492348"/>
    <s v="Mid America Realty Information Service"/>
    <n v="16044288"/>
    <s v="Berkshire Hathaway Alliance"/>
    <s v="N"/>
    <s v="Y"/>
    <n v="38.621982000000003"/>
    <n v="-90.509050999999999"/>
    <b v="0"/>
  </r>
  <r>
    <s v="MLS Listing"/>
    <s v="Single Family Residential"/>
    <s v="1014 Polo Downs"/>
    <x v="2"/>
    <s v="MO"/>
    <x v="2"/>
    <n v="825000"/>
    <n v="5"/>
    <n v="6"/>
    <x v="2"/>
    <n v="4309"/>
    <n v="15682"/>
    <n v="1996"/>
    <n v="3"/>
    <n v="1"/>
    <x v="15"/>
    <s v="Active"/>
    <n v="42547"/>
    <n v="0.54166666666666663"/>
    <n v="0.66666666666666663"/>
    <m/>
    <n v="825000"/>
    <m/>
    <m/>
    <s v="http://www.redfin.com/MO/Chesterfield/1014-Polo-Downs-Dr-63017/home/93492348"/>
    <s v="Mid America Realty Information Service"/>
    <n v="16044288"/>
    <s v="Berkshire Hathaway Alliance"/>
    <s v="N"/>
    <s v="Y"/>
    <n v="38.621982000000003"/>
    <n v="-90.509050999999999"/>
    <b v="0"/>
  </r>
  <r>
    <s v="MLS Listing"/>
    <s v="Single Family Residential"/>
    <s v="673 Pine Cone Ct"/>
    <x v="2"/>
    <s v="MO"/>
    <x v="2"/>
    <n v="799000"/>
    <n v="4"/>
    <n v="5"/>
    <x v="4"/>
    <n v="6709"/>
    <n v="15725"/>
    <n v="1980"/>
    <n v="3"/>
    <n v="1"/>
    <x v="25"/>
    <s v="Active"/>
    <m/>
    <m/>
    <m/>
    <n v="42496"/>
    <n v="850000"/>
    <n v="38960"/>
    <n v="540000"/>
    <s v="http://www.redfin.com/MO/Chesterfield/673-Pine-Cone-Ct-63017/home/68493298"/>
    <s v="Mid America Realty Information Service"/>
    <n v="16019588"/>
    <s v="RE/MAX Gold"/>
    <s v="N"/>
    <s v="Y"/>
    <n v="38.639715000000002"/>
    <n v="-90.493763000000001"/>
    <b v="0"/>
  </r>
  <r>
    <s v="MLS Listing"/>
    <s v="Single Family Residential"/>
    <s v="7039 Leta Dr"/>
    <x v="1"/>
    <s v="MO"/>
    <x v="1"/>
    <n v="182000"/>
    <n v="4"/>
    <n v="2"/>
    <x v="1"/>
    <n v="1244"/>
    <n v="15987"/>
    <n v="1963"/>
    <n v="0"/>
    <n v="0"/>
    <x v="83"/>
    <s v="Active"/>
    <m/>
    <m/>
    <m/>
    <m/>
    <n v="182000"/>
    <n v="38785"/>
    <n v="169500"/>
    <s v="http://www.redfin.com/MO/Affton/7039-Leta-Dr-63123/home/62698018"/>
    <s v="Mid America Realty Information Service"/>
    <n v="16025215"/>
    <s v="Coldwell Banker Gundaker"/>
    <s v="N"/>
    <s v="Y"/>
    <n v="38.550694999999997"/>
    <n v="-90.339129999999997"/>
    <b v="0"/>
  </r>
  <r>
    <s v="MLS Listing"/>
    <s v="Single Family Residential"/>
    <s v="15672 Sugarridge Ct"/>
    <x v="2"/>
    <s v="MO"/>
    <x v="2"/>
    <n v="369900"/>
    <n v="4"/>
    <n v="3"/>
    <x v="4"/>
    <n v="2488"/>
    <n v="16074"/>
    <n v="1977"/>
    <n v="2"/>
    <n v="1"/>
    <x v="74"/>
    <s v="Active"/>
    <n v="42547"/>
    <n v="0.58333333333333337"/>
    <n v="0.66666666666666663"/>
    <n v="42543"/>
    <n v="394500"/>
    <m/>
    <m/>
    <s v="http://www.redfin.com/MO/Chesterfield/15672-Sugarridge-Ct-63017/home/93494674"/>
    <s v="Mid America Realty Information Service"/>
    <n v="16033625"/>
    <s v="Assist 2 Sell Sell &amp; Buy Advan"/>
    <s v="N"/>
    <s v="Y"/>
    <n v="38.633986999999998"/>
    <n v="-90.557754000000003"/>
    <b v="0"/>
  </r>
  <r>
    <s v="MLS Listing"/>
    <s v="Single Family Residential"/>
    <s v="920 Baintree Ln"/>
    <x v="4"/>
    <s v="MO"/>
    <x v="0"/>
    <n v="487900"/>
    <n v="4"/>
    <n v="3"/>
    <x v="2"/>
    <n v="2512"/>
    <n v="16117"/>
    <n v="1978"/>
    <n v="2"/>
    <n v="1"/>
    <x v="13"/>
    <s v="Active"/>
    <d v="2016-06-25T00:00:00"/>
    <d v="1899-12-30T13:00:00"/>
    <d v="1899-12-30T16:00:00"/>
    <m/>
    <n v="487900"/>
    <d v="2012-09-05T00:00:00"/>
    <n v="335000"/>
    <s v="http://www.redfin.com/MO/Ballwin/920-Baintree-Ln-63011/home/93627265"/>
    <s v="Mid America Realty Information Service"/>
    <n v="16044825"/>
    <s v="Berkshire Hathaway Select"/>
    <s v="N"/>
    <s v="Y"/>
    <n v="38.621552000000001"/>
    <n v="-90.501300999999998"/>
    <b v="0"/>
  </r>
  <r>
    <s v="MLS Listing"/>
    <s v="Single Family Residential"/>
    <s v="14779 Thornhill Terrace Dr"/>
    <x v="2"/>
    <s v="MO"/>
    <x v="2"/>
    <n v="679900"/>
    <n v="4"/>
    <n v="5"/>
    <x v="4"/>
    <n v="3852"/>
    <n v="16117"/>
    <n v="2000"/>
    <n v="3"/>
    <n v="1"/>
    <x v="11"/>
    <s v="Active"/>
    <n v="42547"/>
    <n v="0.54166666666666663"/>
    <n v="0.625"/>
    <n v="42544"/>
    <n v="699900"/>
    <n v="38580"/>
    <n v="680000"/>
    <s v="http://www.redfin.com/MO/Chesterfield/14779-Thornhill-Terrace-Dr-63017/home/93626645"/>
    <s v="Mid America Realty Information Service"/>
    <n v="16036643"/>
    <s v="Coldwell Banker Gundaker"/>
    <s v="N"/>
    <s v="Y"/>
    <n v="38.659117000000002"/>
    <n v="-90.536204999999995"/>
    <b v="0"/>
  </r>
  <r>
    <s v="MLS Listing"/>
    <s v="Single Family Residential"/>
    <s v="1733 Stifel Lane Dr"/>
    <x v="6"/>
    <s v="MO"/>
    <x v="2"/>
    <n v="780000"/>
    <n v="4"/>
    <n v="5"/>
    <x v="2"/>
    <n v="4158"/>
    <n v="16117"/>
    <n v="1997"/>
    <n v="3"/>
    <n v="1"/>
    <x v="84"/>
    <s v="Active"/>
    <n v="42547"/>
    <n v="0.54166666666666663"/>
    <n v="0.625"/>
    <m/>
    <n v="780000"/>
    <m/>
    <m/>
    <s v="http://www.redfin.com/MO/Chesterfield/1733-Stifel-Lane-Dr-63017/home/93492433"/>
    <s v="Mid America Realty Information Service"/>
    <n v="16040968"/>
    <s v="Coldwell Banker Gundaker"/>
    <s v="N"/>
    <s v="Y"/>
    <n v="38.633057999999998"/>
    <n v="-90.516144999999995"/>
    <b v="0"/>
  </r>
  <r>
    <s v="MLS Listing"/>
    <s v="Single Family Residential"/>
    <s v="543 Woodcliff Heights Dr"/>
    <x v="5"/>
    <s v="MO"/>
    <x v="0"/>
    <n v="795000"/>
    <n v="4"/>
    <n v="5"/>
    <x v="0"/>
    <n v="5173"/>
    <n v="16117"/>
    <n v="2005"/>
    <n v="3"/>
    <n v="1"/>
    <x v="85"/>
    <s v="Active"/>
    <m/>
    <m/>
    <m/>
    <m/>
    <n v="795000"/>
    <m/>
    <m/>
    <s v="http://www.redfin.com/MO/Ballwin/543-Woodcliff-Heights-Dr-63011/home/93324222"/>
    <s v="Mid America Realty Information Service"/>
    <n v="16035978"/>
    <s v="Janet McAfee Inc."/>
    <s v="N"/>
    <s v="Y"/>
    <n v="38.613028999999997"/>
    <n v="-90.615609000000006"/>
    <b v="0"/>
  </r>
  <r>
    <s v="MLS Listing"/>
    <s v="Single Family Residential"/>
    <s v="9853 Arv Ellen Dr"/>
    <x v="1"/>
    <s v="MO"/>
    <x v="1"/>
    <n v="240000"/>
    <n v="4"/>
    <n v="3"/>
    <x v="1"/>
    <n v="2165"/>
    <n v="16335"/>
    <n v="1940"/>
    <n v="2"/>
    <n v="1"/>
    <x v="43"/>
    <s v="Active"/>
    <m/>
    <m/>
    <m/>
    <n v="42538"/>
    <n v="245000"/>
    <n v="41156"/>
    <n v="199000"/>
    <s v="http://www.redfin.com/MO/Affton/9853-Arv-Ellen-Dr-63123/home/93571413"/>
    <s v="Mid America Realty Information Service"/>
    <n v="16034025"/>
    <s v="Keller Williams Realty Chester"/>
    <s v="N"/>
    <s v="Y"/>
    <n v="38.540762000000001"/>
    <n v="-90.330382"/>
    <b v="0"/>
  </r>
  <r>
    <s v="MLS Listing"/>
    <s v="Single Family Residential"/>
    <s v="10814 Lavinia"/>
    <x v="1"/>
    <s v="MO"/>
    <x v="1"/>
    <n v="135000"/>
    <n v="3"/>
    <n v="1"/>
    <x v="8"/>
    <n v="1505"/>
    <n v="16553"/>
    <n v="1946"/>
    <n v="0"/>
    <n v="0"/>
    <x v="6"/>
    <s v="Active"/>
    <m/>
    <m/>
    <m/>
    <m/>
    <n v="135000"/>
    <n v="39968"/>
    <n v="67000"/>
    <s v="http://www.redfin.com/MO/St-Louis/10814-Lavinia-Dr-63123/home/93584004"/>
    <s v="Mid America Realty Information Service"/>
    <n v="16041561"/>
    <s v="Keller Williams Southwest"/>
    <s v="N"/>
    <s v="Y"/>
    <n v="38.529066999999998"/>
    <n v="-90.352846"/>
    <b v="0"/>
  </r>
  <r>
    <s v="MLS Listing"/>
    <s v="Single Family Residential"/>
    <s v="16631 Evergreen Forest Dr"/>
    <x v="5"/>
    <s v="MO"/>
    <x v="0"/>
    <n v="264900"/>
    <n v="3"/>
    <n v="2"/>
    <x v="0"/>
    <n v="1652"/>
    <n v="16553"/>
    <n v="1988"/>
    <n v="2"/>
    <n v="1"/>
    <x v="28"/>
    <s v="Active"/>
    <m/>
    <m/>
    <m/>
    <m/>
    <n v="264900"/>
    <m/>
    <m/>
    <s v="http://www.redfin.com/MO/Ballwin/16631-Evergreen-Forest-Dr-63011/home/88675816"/>
    <s v="Mid America Realty Information Service"/>
    <n v="16042990"/>
    <s v="Coldwell Banker Gundaker"/>
    <s v="N"/>
    <s v="Y"/>
    <n v="38.587885"/>
    <n v="-90.630763000000002"/>
    <b v="0"/>
  </r>
  <r>
    <s v="MLS Listing"/>
    <s v="Single Family Residential"/>
    <s v="507 Prospector Ridge Dr"/>
    <x v="5"/>
    <s v="MO"/>
    <x v="0"/>
    <n v="374900"/>
    <n v="4"/>
    <n v="4"/>
    <x v="0"/>
    <n v="2784"/>
    <n v="16553"/>
    <n v="1986"/>
    <n v="3"/>
    <n v="1"/>
    <x v="1"/>
    <s v="Active"/>
    <m/>
    <m/>
    <m/>
    <d v="2016-06-23T00:00:00"/>
    <n v="379900"/>
    <m/>
    <m/>
    <s v="http://www.redfin.com/MO/Ballwin/507-Prospector-Ridge-Dr-63011/home/93521282"/>
    <s v="Mid America Realty Information Service"/>
    <n v="16037396"/>
    <s v="Assist 2 Sell Advantage"/>
    <s v="N"/>
    <s v="Y"/>
    <n v="38.597898000000001"/>
    <n v="-90.617812000000001"/>
    <b v="0"/>
  </r>
  <r>
    <s v="MLS Listing"/>
    <s v="Single Family Residential"/>
    <s v="556 Oak Creek Meadows Ct"/>
    <x v="2"/>
    <s v="MO"/>
    <x v="2"/>
    <n v="519900"/>
    <n v="4"/>
    <n v="4"/>
    <x v="4"/>
    <n v="2784"/>
    <n v="16553"/>
    <n v="1997"/>
    <n v="3"/>
    <n v="1"/>
    <x v="13"/>
    <s v="Active"/>
    <m/>
    <m/>
    <m/>
    <m/>
    <n v="519900"/>
    <n v="39531"/>
    <n v="462000"/>
    <s v="http://www.redfin.com/MO/Chesterfield/556-Oak-Creek-Meadows-Ct-63017/home/93625887"/>
    <s v="Mid America Realty Information Service"/>
    <n v="16044547"/>
    <s v="Coldwell Banker Gundaker"/>
    <s v="N"/>
    <s v="Y"/>
    <n v="38.676935"/>
    <n v="-90.526116999999999"/>
    <b v="0"/>
  </r>
  <r>
    <s v="MLS Listing"/>
    <s v="Single Family Residential"/>
    <s v="2192 White Lane Dr"/>
    <x v="2"/>
    <s v="MO"/>
    <x v="2"/>
    <n v="774500"/>
    <n v="6"/>
    <n v="5"/>
    <x v="2"/>
    <n v="3888"/>
    <n v="16553"/>
    <n v="1994"/>
    <n v="3"/>
    <n v="1"/>
    <x v="63"/>
    <s v="Active"/>
    <m/>
    <m/>
    <m/>
    <m/>
    <n v="774500"/>
    <m/>
    <m/>
    <s v="http://www.redfin.com/MO/Chesterfield/2192-White-Lane-Dr-63017/home/90030035"/>
    <s v="Mid America Realty Information Service"/>
    <n v="16030993"/>
    <s v="Coldwell Banker Gundaker"/>
    <s v="N"/>
    <s v="Y"/>
    <n v="38.627006000000002"/>
    <n v="-90.539919999999995"/>
    <b v="0"/>
  </r>
  <r>
    <s v="MLS Listing"/>
    <s v="Single Family Residential"/>
    <s v="1623 Chalmers Dr"/>
    <x v="2"/>
    <s v="MO"/>
    <x v="2"/>
    <n v="520000"/>
    <n v="4"/>
    <n v="4"/>
    <x v="4"/>
    <n v="3085"/>
    <n v="16683"/>
    <n v="1978"/>
    <n v="2"/>
    <n v="1"/>
    <x v="86"/>
    <s v="Active"/>
    <m/>
    <m/>
    <m/>
    <m/>
    <n v="520000"/>
    <m/>
    <m/>
    <s v="http://www.redfin.com/MO/Chesterfield/1623-Chalmers-Dr-63017/home/93493377"/>
    <s v="Mid America Realty Information Service"/>
    <n v="16016065"/>
    <s v="Janet McAfee Inc."/>
    <s v="N"/>
    <s v="Y"/>
    <n v="38.633982000000003"/>
    <n v="-90.526559000000006"/>
    <b v="0"/>
  </r>
  <r>
    <s v="MLS Listing"/>
    <s v="Single Family Residential"/>
    <s v="494 Brightspur Ln"/>
    <x v="4"/>
    <s v="MO"/>
    <x v="0"/>
    <n v="215000"/>
    <n v="3"/>
    <n v="2"/>
    <x v="2"/>
    <n v="2250"/>
    <n v="16814"/>
    <n v="1968"/>
    <n v="2"/>
    <n v="1"/>
    <x v="87"/>
    <s v="Active"/>
    <m/>
    <m/>
    <m/>
    <d v="2016-06-14T00:00:00"/>
    <n v="259000"/>
    <d v="2010-10-21T00:00:00"/>
    <n v="209000"/>
    <s v="http://www.redfin.com/MO/Ballwin/494-Brightspur-Ln-63011/home/69729163"/>
    <s v="Mid America Realty Information Service"/>
    <n v="15016517"/>
    <s v="Gladys Manion, Inc."/>
    <s v="N"/>
    <s v="Y"/>
    <n v="38.610318900000003"/>
    <n v="-90.528003999999996"/>
    <b v="0"/>
  </r>
  <r>
    <s v="MLS Listing"/>
    <s v="Single Family Residential"/>
    <s v="1574 Foxham Dr"/>
    <x v="2"/>
    <s v="MO"/>
    <x v="2"/>
    <n v="444900"/>
    <n v="4"/>
    <n v="4"/>
    <x v="4"/>
    <n v="2754"/>
    <n v="16814"/>
    <n v="1975"/>
    <n v="2"/>
    <n v="1"/>
    <x v="11"/>
    <s v="Active"/>
    <n v="42547"/>
    <n v="0.54166666666666663"/>
    <n v="0.625"/>
    <n v="42538"/>
    <n v="449900"/>
    <m/>
    <m/>
    <s v="http://www.redfin.com/MO/Chesterfield/1574-Foxham-Dr-63017/home/93482215"/>
    <s v="Mid America Realty Information Service"/>
    <n v="16036409"/>
    <s v="Coldwell Banker Gundaker"/>
    <s v="N"/>
    <s v="Y"/>
    <n v="38.638694999999998"/>
    <n v="-90.524600000000007"/>
    <b v="0"/>
  </r>
  <r>
    <s v="MLS Listing"/>
    <s v="Single Family Residential"/>
    <s v="417 Wildbrier Dr"/>
    <x v="4"/>
    <s v="MO"/>
    <x v="0"/>
    <n v="204900"/>
    <n v="3"/>
    <n v="2"/>
    <x v="2"/>
    <n v="1998"/>
    <n v="16858"/>
    <n v="1965"/>
    <n v="2"/>
    <n v="1"/>
    <x v="71"/>
    <s v="Active"/>
    <m/>
    <m/>
    <m/>
    <d v="2016-06-09T00:00:00"/>
    <n v="225000"/>
    <m/>
    <m/>
    <s v="http://www.redfin.com/MO/Ballwin/417-Wildbrier-Dr-63011/home/93503829"/>
    <s v="Mid America Realty Information Service"/>
    <n v="16029808"/>
    <s v="RE/MAX Suburban"/>
    <s v="N"/>
    <s v="Y"/>
    <n v="38.611857999999998"/>
    <n v="-90.532230999999996"/>
    <b v="0"/>
  </r>
  <r>
    <s v="MLS Listing"/>
    <s v="Single Family Residential"/>
    <s v="821 Forman Rd"/>
    <x v="1"/>
    <s v="MO"/>
    <x v="1"/>
    <n v="179900"/>
    <n v="3"/>
    <n v="2"/>
    <x v="3"/>
    <n v="1318"/>
    <n v="16988"/>
    <n v="1937"/>
    <n v="1"/>
    <n v="1"/>
    <x v="15"/>
    <s v="Active"/>
    <m/>
    <m/>
    <m/>
    <m/>
    <n v="179900"/>
    <n v="39657"/>
    <n v="165000"/>
    <s v="http://www.redfin.com/MO/St-Louis/821-Forman-Rd-63123/home/93570485"/>
    <s v="Mid America Realty Information Service"/>
    <n v="16044468"/>
    <s v="McAvoy Realty"/>
    <s v="N"/>
    <s v="Y"/>
    <n v="38.5503559"/>
    <n v="-90.305084500000007"/>
    <b v="0"/>
  </r>
  <r>
    <s v="MLS Listing"/>
    <s v="Single Family Residential"/>
    <s v="406 Thunderhead Canyon Dr"/>
    <x v="5"/>
    <s v="MO"/>
    <x v="0"/>
    <n v="398500"/>
    <n v="4"/>
    <n v="4"/>
    <x v="0"/>
    <n v="2907"/>
    <n v="16988"/>
    <n v="1986"/>
    <n v="4"/>
    <n v="1"/>
    <x v="53"/>
    <s v="Active"/>
    <d v="2016-06-26T00:00:00"/>
    <d v="1899-12-30T13:00:00"/>
    <d v="1899-12-30T15:00:00"/>
    <m/>
    <n v="398500"/>
    <m/>
    <m/>
    <s v="http://www.redfin.com/MO/Ballwin/406-Thunderhead-Canyon-Dr-63011/home/93521240"/>
    <s v="Mid America Realty Information Service"/>
    <n v="16034573"/>
    <s v="Berkshire Hathaway Alliance"/>
    <s v="N"/>
    <s v="Y"/>
    <n v="38.594481999999999"/>
    <n v="-90.621117999999996"/>
    <b v="0"/>
  </r>
  <r>
    <s v="MLS Listing"/>
    <s v="Single Family Residential"/>
    <s v="411 Jumper Hill Ct"/>
    <x v="2"/>
    <s v="MO"/>
    <x v="2"/>
    <n v="524900"/>
    <n v="4"/>
    <n v="5"/>
    <x v="4"/>
    <n v="2950"/>
    <n v="16988"/>
    <n v="1983"/>
    <n v="2"/>
    <n v="1"/>
    <x v="52"/>
    <s v="Active"/>
    <m/>
    <m/>
    <m/>
    <n v="42530"/>
    <n v="549900"/>
    <m/>
    <m/>
    <s v="http://www.redfin.com/MO/Chesterfield/411-Jumper-Hill-Ct-63017/home/93482872"/>
    <s v="Mid America Realty Information Service"/>
    <n v="15067295"/>
    <s v="Coldwell Banker Gundaker"/>
    <s v="N"/>
    <s v="Y"/>
    <n v="38.648076000000003"/>
    <n v="-90.517995999999997"/>
    <b v="0"/>
  </r>
  <r>
    <s v="MLS Listing"/>
    <s v="Single Family Residential"/>
    <s v="2 Courtway Pl"/>
    <x v="4"/>
    <s v="MO"/>
    <x v="0"/>
    <n v="274900"/>
    <n v="3"/>
    <n v="3"/>
    <x v="2"/>
    <n v="1608"/>
    <n v="17032"/>
    <n v="1975"/>
    <n v="2"/>
    <n v="1"/>
    <x v="50"/>
    <s v="Active"/>
    <m/>
    <m/>
    <m/>
    <d v="2016-06-15T00:00:00"/>
    <n v="284900"/>
    <m/>
    <m/>
    <s v="http://www.redfin.com/MO/Ballwin/2-Courtway-Pl-63011/home/93504790"/>
    <s v="Mid America Realty Information Service"/>
    <n v="16038172"/>
    <s v="Berkshire Hathaway Alliance"/>
    <s v="N"/>
    <s v="Y"/>
    <n v="38.617525000000001"/>
    <n v="-90.526306000000005"/>
    <b v="0"/>
  </r>
  <r>
    <s v="MLS Listing"/>
    <s v="Single Family Residential"/>
    <s v="400 Brooktree Dr"/>
    <x v="4"/>
    <s v="MO"/>
    <x v="0"/>
    <n v="239900"/>
    <n v="3"/>
    <n v="2"/>
    <x v="2"/>
    <n v="1701"/>
    <n v="17250"/>
    <n v="1966"/>
    <n v="2"/>
    <n v="1"/>
    <x v="64"/>
    <s v="Active"/>
    <m/>
    <m/>
    <m/>
    <m/>
    <n v="239900"/>
    <d v="2014-06-06T00:00:00"/>
    <n v="220000"/>
    <s v="http://www.redfin.com/MO/Ballwin/400-Brooktree-Dr-63011/home/62731356"/>
    <s v="Mid America Realty Information Service"/>
    <n v="16040487"/>
    <s v="Berkshire Hathaway Alliance"/>
    <s v="N"/>
    <s v="Y"/>
    <n v="38.614275900000003"/>
    <n v="-90.523525000000006"/>
    <b v="0"/>
  </r>
  <r>
    <s v="MLS Listing"/>
    <s v="Single Family Residential"/>
    <s v="411 Sunnyslope Dr"/>
    <x v="4"/>
    <s v="MO"/>
    <x v="0"/>
    <n v="342500"/>
    <n v="4"/>
    <n v="3"/>
    <x v="2"/>
    <n v="2190"/>
    <n v="17380"/>
    <n v="1966"/>
    <n v="2"/>
    <n v="1"/>
    <x v="50"/>
    <s v="Active"/>
    <d v="2016-06-26T00:00:00"/>
    <d v="1899-12-30T12:00:00"/>
    <d v="1899-12-30T14:00:00"/>
    <d v="2016-06-23T00:00:00"/>
    <n v="325000"/>
    <m/>
    <m/>
    <s v="http://www.redfin.com/MO/Ballwin/411-Sunnyslope-Dr-63011/home/93520250"/>
    <s v="Mid America Realty Information Service"/>
    <n v="16025928"/>
    <s v="Berkshire Hathaway Select"/>
    <s v="N"/>
    <s v="Y"/>
    <n v="38.606788999999999"/>
    <n v="-90.554165999999995"/>
    <b v="0"/>
  </r>
  <r>
    <s v="MLS Listing"/>
    <s v="Single Family Residential"/>
    <s v="7900 La Belle"/>
    <x v="1"/>
    <s v="MO"/>
    <x v="1"/>
    <n v="135000"/>
    <n v="4"/>
    <n v="2"/>
    <x v="1"/>
    <n v="1436"/>
    <n v="17424"/>
    <n v="1950"/>
    <n v="2"/>
    <n v="1"/>
    <x v="63"/>
    <s v="Active"/>
    <m/>
    <m/>
    <m/>
    <m/>
    <n v="135000"/>
    <m/>
    <m/>
    <s v="http://www.redfin.com/MO/St-Louis/7900-Labelle-St-63123/home/93539601"/>
    <s v="Mid America Realty Information Service"/>
    <n v="16031621"/>
    <s v="Wood Brothers Realty"/>
    <s v="N"/>
    <s v="Y"/>
    <n v="38.566761"/>
    <n v="-90.315727899999999"/>
    <b v="0"/>
  </r>
  <r>
    <s v="MLS Listing"/>
    <s v="Single Family Residential"/>
    <s v="14681 Summer Blossom Ln"/>
    <x v="2"/>
    <s v="MO"/>
    <x v="2"/>
    <n v="587000"/>
    <n v="4"/>
    <n v="4"/>
    <x v="4"/>
    <n v="2990"/>
    <n v="17424"/>
    <n v="1987"/>
    <n v="3"/>
    <n v="1"/>
    <x v="88"/>
    <s v="Active"/>
    <m/>
    <m/>
    <m/>
    <n v="42542"/>
    <n v="595000"/>
    <n v="39713"/>
    <n v="425000"/>
    <s v="http://www.redfin.com/MO/Chesterfield/14681-Summer-Blossom-Ln-63017/home/93492943"/>
    <s v="Mid America Realty Information Service"/>
    <n v="16024598"/>
    <s v="Berkshire Hathaway Select"/>
    <s v="N"/>
    <s v="Y"/>
    <n v="38.631439"/>
    <n v="-90.530940999999999"/>
    <b v="0"/>
  </r>
  <r>
    <s v="MLS Listing"/>
    <s v="Single Family Residential"/>
    <s v="1607 Strecker Pnes"/>
    <x v="5"/>
    <s v="MO"/>
    <x v="0"/>
    <n v="424900"/>
    <n v="5"/>
    <n v="4"/>
    <x v="0"/>
    <n v="3428"/>
    <n v="17424"/>
    <n v="1999"/>
    <n v="3"/>
    <n v="1"/>
    <x v="45"/>
    <s v="Active"/>
    <m/>
    <m/>
    <m/>
    <m/>
    <n v="414900"/>
    <d v="2004-06-04T00:00:00"/>
    <n v="327500"/>
    <s v="http://www.redfin.com/MO/Ballwin/1607-Strecker-Pines-Ct-63011/home/93521808"/>
    <s v="Mid America Realty Information Service"/>
    <n v="16039839"/>
    <s v="Malik Properties LLC"/>
    <s v="N"/>
    <s v="Y"/>
    <n v="38.596418999999997"/>
    <n v="-90.602830999999995"/>
    <b v="0"/>
  </r>
  <r>
    <s v="MLS Listing"/>
    <s v="Single Family Residential"/>
    <s v="14319 Manderleigh Woods Dr"/>
    <x v="6"/>
    <s v="MO"/>
    <x v="2"/>
    <n v="850000"/>
    <n v="5"/>
    <n v="5"/>
    <x v="2"/>
    <n v="3747"/>
    <n v="17424"/>
    <n v="1996"/>
    <n v="3"/>
    <n v="1"/>
    <x v="4"/>
    <s v="Active"/>
    <n v="42547"/>
    <n v="0.54166666666666663"/>
    <n v="0.625"/>
    <m/>
    <n v="850000"/>
    <m/>
    <m/>
    <s v="http://www.redfin.com/MO/Chesterfield/14319-Manderleigh-Woods-Dr-63017/home/93482601"/>
    <s v="Mid America Realty Information Service"/>
    <n v="16017623"/>
    <s v="Coldwell Banker Gundaker"/>
    <s v="N"/>
    <s v="Y"/>
    <n v="38.635466999999998"/>
    <n v="-90.519139899999999"/>
    <b v="0"/>
  </r>
  <r>
    <s v="MLS Listing"/>
    <s v="Single Family Residential"/>
    <s v="14601 Summer Blossom Ln"/>
    <x v="2"/>
    <s v="MO"/>
    <x v="2"/>
    <n v="575000"/>
    <n v="4"/>
    <n v="4"/>
    <x v="4"/>
    <n v="3509"/>
    <n v="17860"/>
    <n v="1989"/>
    <n v="3"/>
    <n v="1"/>
    <x v="43"/>
    <s v="Active"/>
    <m/>
    <m/>
    <m/>
    <m/>
    <n v="575000"/>
    <m/>
    <m/>
    <s v="http://www.redfin.com/MO/Chesterfield/14601-Summer-Blossom-Ln-63017/home/93493457"/>
    <s v="Mid America Realty Information Service"/>
    <n v="16027353"/>
    <s v="Coldwell Banker Gundaker"/>
    <s v="N"/>
    <s v="Y"/>
    <n v="38.632008900000002"/>
    <n v="-90.532619999999994"/>
    <b v="0"/>
  </r>
  <r>
    <s v="MLS Listing"/>
    <s v="Single Family Residential"/>
    <s v="2036 Brook Hill Ridge Dr"/>
    <x v="2"/>
    <s v="MO"/>
    <x v="2"/>
    <n v="815000"/>
    <n v="4"/>
    <n v="6"/>
    <x v="2"/>
    <n v="3796"/>
    <n v="17860"/>
    <n v="1993"/>
    <n v="3"/>
    <n v="1"/>
    <x v="15"/>
    <s v="Active"/>
    <n v="42547"/>
    <n v="0.54166666666666663"/>
    <n v="0.66666666666666663"/>
    <m/>
    <n v="815000"/>
    <m/>
    <m/>
    <s v="http://www.redfin.com/MO/Chesterfield/2036-Brook-Hill-Ridge-Dr-63017/home/93493021"/>
    <s v="Mid America Realty Information Service"/>
    <n v="16042233"/>
    <s v="Coldwell Banker Gundaker"/>
    <s v="N"/>
    <s v="Y"/>
    <n v="38.628967000000003"/>
    <n v="-90.535722000000007"/>
    <b v="0"/>
  </r>
  <r>
    <s v="MLS Listing"/>
    <s v="Single Family Residential"/>
    <s v="197 River Bend Cir"/>
    <x v="2"/>
    <s v="MO"/>
    <x v="2"/>
    <n v="250000"/>
    <n v="3"/>
    <n v="2"/>
    <x v="4"/>
    <n v="1774"/>
    <n v="17903"/>
    <n v="1962"/>
    <n v="2"/>
    <n v="0"/>
    <x v="7"/>
    <s v="Active"/>
    <m/>
    <m/>
    <m/>
    <n v="42475"/>
    <n v="259000"/>
    <m/>
    <m/>
    <s v="http://www.redfin.com/MO/Chesterfield/197-River-Bend-Cir-63017/home/93455720"/>
    <s v="Mid America Realty Information Service"/>
    <n v="16018959"/>
    <s v="Coldwell Banker Gundaker"/>
    <s v="N"/>
    <s v="Y"/>
    <n v="38.686857000000003"/>
    <n v="-90.501794000000004"/>
    <b v="0"/>
  </r>
  <r>
    <s v="MLS Listing"/>
    <s v="Single Family Residential"/>
    <s v="7901 Kingwood St"/>
    <x v="1"/>
    <s v="MO"/>
    <x v="1"/>
    <n v="229900"/>
    <n v="4"/>
    <n v="3"/>
    <x v="1"/>
    <n v="1944"/>
    <n v="18295"/>
    <n v="1946"/>
    <n v="2"/>
    <n v="1"/>
    <x v="53"/>
    <s v="Active"/>
    <m/>
    <m/>
    <m/>
    <n v="42531"/>
    <n v="235000"/>
    <m/>
    <m/>
    <s v="http://www.redfin.com/MO/St-Louis/7901-Kingwood-St-63123/home/93539541"/>
    <s v="Mid America Realty Information Service"/>
    <n v="16035036"/>
    <s v="RE/MAX Properties West"/>
    <s v="N"/>
    <s v="Y"/>
    <n v="38.566706000000003"/>
    <n v="-90.315207000000001"/>
    <b v="0"/>
  </r>
  <r>
    <s v="MLS Listing"/>
    <s v="Single Family Residential"/>
    <s v="1926 Grayson Ridge Ct"/>
    <x v="2"/>
    <s v="MO"/>
    <x v="2"/>
    <n v="459000"/>
    <n v="4"/>
    <n v="4"/>
    <x v="4"/>
    <n v="2283"/>
    <n v="18295"/>
    <n v="1984"/>
    <n v="5"/>
    <n v="1"/>
    <x v="21"/>
    <s v="Active"/>
    <n v="42547"/>
    <n v="0.54166666666666663"/>
    <n v="0.625"/>
    <n v="42544"/>
    <n v="489900"/>
    <m/>
    <m/>
    <s v="http://www.redfin.com/MO/Chesterfield/1926-Grayson-Ridge-Ct-63017/home/93483190"/>
    <s v="Mid America Realty Information Service"/>
    <n v="16032309"/>
    <s v="Berkshire Hathaway Alliance"/>
    <s v="N"/>
    <s v="Y"/>
    <n v="38.635751900000002"/>
    <n v="-90.564226000000005"/>
    <b v="0"/>
  </r>
  <r>
    <s v="MLS Listing"/>
    <s v="Single Family Residential"/>
    <s v="1784 Stifel Lane Dr"/>
    <x v="6"/>
    <s v="MO"/>
    <x v="2"/>
    <n v="738000"/>
    <n v="5"/>
    <n v="5"/>
    <x v="2"/>
    <n v="4110"/>
    <n v="18295"/>
    <n v="1998"/>
    <n v="3"/>
    <n v="1"/>
    <x v="66"/>
    <s v="Active"/>
    <n v="42547"/>
    <n v="0.54166666666666663"/>
    <n v="0.625"/>
    <n v="42522"/>
    <n v="758000"/>
    <m/>
    <m/>
    <s v="http://www.redfin.com/MO/Chesterfield/1784-Stifel-Lane-Dr-63017/home/93493576"/>
    <s v="Mid America Realty Information Service"/>
    <n v="16025887"/>
    <s v="Coldwell Banker Gundaker"/>
    <s v="N"/>
    <s v="Y"/>
    <n v="38.634639999999997"/>
    <n v="-90.518500000000003"/>
    <b v="0"/>
  </r>
  <r>
    <s v="MLS Listing"/>
    <s v="Single Family Residential"/>
    <s v="7820 Crossmont Dr"/>
    <x v="1"/>
    <s v="MO"/>
    <x v="1"/>
    <n v="200000"/>
    <n v="3"/>
    <n v="2"/>
    <x v="1"/>
    <n v="1134"/>
    <n v="18731"/>
    <n v="1960"/>
    <n v="0"/>
    <n v="0"/>
    <x v="78"/>
    <s v="Active"/>
    <n v="42547"/>
    <n v="0.54166666666666663"/>
    <n v="0.625"/>
    <m/>
    <n v="200000"/>
    <m/>
    <m/>
    <s v="http://www.redfin.com/MO/St-Louis/7820-Crossmont-Dr-63123/home/93539578"/>
    <s v="Mid America Realty Information Service"/>
    <n v="16037732"/>
    <s v="Keller Williams Realty Chester"/>
    <s v="N"/>
    <s v="Y"/>
    <n v="38.566884000000002"/>
    <n v="-90.313440999999997"/>
    <b v="0"/>
  </r>
  <r>
    <s v="MLS Listing"/>
    <s v="Single Family Residential"/>
    <s v="319 Claymont Cove Ct"/>
    <x v="4"/>
    <s v="MO"/>
    <x v="0"/>
    <n v="348000"/>
    <n v="4"/>
    <n v="3"/>
    <x v="2"/>
    <n v="2366"/>
    <n v="19166"/>
    <n v="1987"/>
    <n v="2"/>
    <n v="1"/>
    <x v="89"/>
    <s v="Active"/>
    <m/>
    <m/>
    <m/>
    <d v="2016-06-13T00:00:00"/>
    <n v="375000"/>
    <d v="2004-06-15T00:00:00"/>
    <n v="264500"/>
    <s v="http://www.redfin.com/MO/Ballwin/319-Claymont-Cv-63011/home/93520344"/>
    <s v="Mid America Realty Information Service"/>
    <n v="16013899"/>
    <s v="Assist 2 Sell Sell &amp; Buy Advan"/>
    <s v="N"/>
    <s v="Y"/>
    <n v="38.605736999999998"/>
    <n v="-90.555272000000002"/>
    <b v="0"/>
  </r>
  <r>
    <s v="MLS Listing"/>
    <s v="Single Family Residential"/>
    <s v="1933 Larimer Trl"/>
    <x v="4"/>
    <s v="MO"/>
    <x v="0"/>
    <n v="349900"/>
    <n v="4"/>
    <n v="3"/>
    <x v="0"/>
    <n v="2536"/>
    <n v="19166"/>
    <n v="1998"/>
    <n v="3"/>
    <n v="1"/>
    <x v="42"/>
    <s v="Active"/>
    <d v="2016-06-26T00:00:00"/>
    <d v="1899-12-30T13:00:00"/>
    <d v="1899-12-30T15:00:00"/>
    <d v="2016-06-21T00:00:00"/>
    <n v="369900"/>
    <m/>
    <m/>
    <s v="http://www.redfin.com/MO/Wildwood/1933-LARIMER-TRL-63011/home/93521160"/>
    <s v="Mid America Realty Information Service"/>
    <n v="16032102"/>
    <s v="Berkshire Hathaway Alliance"/>
    <s v="N"/>
    <s v="Y"/>
    <n v="38.595455000000001"/>
    <n v="-90.619286000000002"/>
    <b v="0"/>
  </r>
  <r>
    <s v="MLS Listing"/>
    <s v="Single Family Residential"/>
    <s v="14712 Timberbluff Dr"/>
    <x v="2"/>
    <s v="MO"/>
    <x v="2"/>
    <n v="475000"/>
    <n v="4"/>
    <n v="3"/>
    <x v="4"/>
    <n v="2785"/>
    <n v="19166"/>
    <n v="1984"/>
    <n v="2"/>
    <n v="1"/>
    <x v="1"/>
    <s v="Active"/>
    <n v="42547"/>
    <n v="0.54166666666666663"/>
    <n v="0.625"/>
    <n v="42541"/>
    <n v="490000"/>
    <n v="40352"/>
    <n v="435000"/>
    <s v="http://www.redfin.com/MO/Chesterfield/14712-Timberbluff-Dr-63017/home/93482478"/>
    <s v="Mid America Realty Information Service"/>
    <n v="16038836"/>
    <s v="Berkshire Hathaway Alliance"/>
    <s v="N"/>
    <s v="Y"/>
    <n v="38.641742000000001"/>
    <n v="-90.530985999999999"/>
    <b v="0"/>
  </r>
  <r>
    <s v="MLS Listing"/>
    <s v="Single Family Residential"/>
    <s v="1929 Still Crk"/>
    <x v="5"/>
    <s v="MO"/>
    <x v="0"/>
    <n v="425000"/>
    <n v="4"/>
    <n v="4"/>
    <x v="0"/>
    <n v="2818"/>
    <n v="19602"/>
    <n v="1991"/>
    <n v="2"/>
    <n v="1"/>
    <x v="8"/>
    <s v="Active"/>
    <m/>
    <m/>
    <m/>
    <m/>
    <n v="425000"/>
    <m/>
    <m/>
    <s v="http://www.redfin.com/MO/Ballwin/1929-Still-Creek-Pass-63011/home/93521173"/>
    <s v="Mid America Realty Information Service"/>
    <n v="16038566"/>
    <s v="BuySelf, Inc"/>
    <s v="N"/>
    <s v="Y"/>
    <n v="38.594777000000001"/>
    <n v="-90.619309999999999"/>
    <b v="0"/>
  </r>
  <r>
    <s v="MLS Listing"/>
    <s v="Single Family Residential"/>
    <s v="14836 Brook Hill Dr"/>
    <x v="2"/>
    <s v="MO"/>
    <x v="2"/>
    <n v="719500"/>
    <n v="5"/>
    <n v="5"/>
    <x v="2"/>
    <n v="3347"/>
    <n v="19602"/>
    <n v="1993"/>
    <n v="3"/>
    <n v="1"/>
    <x v="75"/>
    <s v="Active"/>
    <m/>
    <m/>
    <m/>
    <n v="42543"/>
    <n v="749900"/>
    <n v="40773"/>
    <n v="600000"/>
    <s v="http://www.redfin.com/MO/Chesterfield/14836-Brook-Hill-Dr-63017/home/93493308"/>
    <s v="Mid America Realty Information Service"/>
    <n v="16021105"/>
    <s v="Coldwell Banker Gundaker"/>
    <s v="N"/>
    <s v="Y"/>
    <n v="38.628720000000001"/>
    <n v="-90.539569999999998"/>
    <b v="0"/>
  </r>
  <r>
    <s v="MLS Listing"/>
    <s v="Single Family Residential"/>
    <s v="14864 Brook Hill Dr"/>
    <x v="2"/>
    <s v="MO"/>
    <x v="2"/>
    <n v="759900"/>
    <n v="4"/>
    <n v="5"/>
    <x v="2"/>
    <n v="3348"/>
    <n v="19602"/>
    <n v="1994"/>
    <n v="3"/>
    <n v="1"/>
    <x v="4"/>
    <s v="Active"/>
    <m/>
    <m/>
    <m/>
    <m/>
    <n v="759900"/>
    <m/>
    <m/>
    <s v="http://www.redfin.com/MO/Chesterfield/14864-Brook-Hill-Dr-63017/home/93492744"/>
    <s v="Mid America Realty Information Service"/>
    <n v="16040473"/>
    <s v="Coldwell Banker Gundaker"/>
    <s v="N"/>
    <s v="Y"/>
    <n v="38.627741999999998"/>
    <n v="-90.540223999999995"/>
    <b v="0"/>
  </r>
  <r>
    <s v="MLS Listing"/>
    <s v="Single Family Residential"/>
    <s v="531 Woodcliff Heights Dr"/>
    <x v="5"/>
    <s v="MO"/>
    <x v="0"/>
    <n v="875000"/>
    <n v="5"/>
    <n v="7"/>
    <x v="0"/>
    <n v="5618"/>
    <n v="19602"/>
    <n v="2005"/>
    <n v="3"/>
    <n v="1"/>
    <x v="90"/>
    <s v="Active"/>
    <m/>
    <m/>
    <m/>
    <m/>
    <n v="875000"/>
    <d v="2006-06-19T00:00:00"/>
    <n v="1019510"/>
    <s v="http://www.redfin.com/MO/Ballwin/531-Woodcliff-Heights-Dr-63011/home/88663310"/>
    <s v="Mid America Realty Information Service"/>
    <n v="16001531"/>
    <s v="Keller Williams Realty Chester"/>
    <s v="N"/>
    <s v="Y"/>
    <n v="38.612568000000003"/>
    <n v="-90.615313"/>
    <b v="0"/>
  </r>
  <r>
    <s v="MLS Listing"/>
    <s v="Single Family Residential"/>
    <s v="14680 Laketrails Ct"/>
    <x v="2"/>
    <s v="MO"/>
    <x v="2"/>
    <n v="285000"/>
    <n v="4"/>
    <n v="3"/>
    <x v="4"/>
    <n v="1842"/>
    <n v="19863"/>
    <n v="1969"/>
    <n v="2"/>
    <n v="1"/>
    <x v="61"/>
    <s v="Active"/>
    <m/>
    <m/>
    <m/>
    <n v="42535"/>
    <n v="319900"/>
    <m/>
    <m/>
    <s v="http://www.redfin.com/MO/Chesterfield/14680-Laketrails-Ct-63017/home/93466645"/>
    <s v="Mid America Realty Information Service"/>
    <n v="16032386"/>
    <s v="Coldwell Banker Gundaker"/>
    <s v="N"/>
    <s v="Y"/>
    <n v="38.668494000000003"/>
    <n v="-90.5333799"/>
    <b v="0"/>
  </r>
  <r>
    <s v="MLS Listing"/>
    <s v="Single Family Residential"/>
    <s v="8944 Kidder Ave"/>
    <x v="1"/>
    <s v="MO"/>
    <x v="1"/>
    <n v="215000"/>
    <n v="3"/>
    <n v="2"/>
    <x v="1"/>
    <n v="1326"/>
    <n v="19994"/>
    <n v="1957"/>
    <n v="3"/>
    <n v="1"/>
    <x v="13"/>
    <s v="Active"/>
    <n v="42547"/>
    <n v="0.54166666666666663"/>
    <n v="0.625"/>
    <m/>
    <n v="215000"/>
    <m/>
    <m/>
    <s v="http://www.redfin.com/MO/Affton/8944-Kidder-Ave-63123/home/93574412"/>
    <s v="Mid America Realty Information Service"/>
    <n v="16044855"/>
    <s v="The Hermann London Group LLC"/>
    <s v="N"/>
    <s v="Y"/>
    <n v="38.551568000000003"/>
    <n v="-90.337320000000005"/>
    <b v="0"/>
  </r>
  <r>
    <s v="MLS Listing"/>
    <s v="Single Family Residential"/>
    <s v="2227 Dartmouth Place Dr"/>
    <x v="4"/>
    <s v="MO"/>
    <x v="0"/>
    <n v="399500"/>
    <n v="4"/>
    <n v="3"/>
    <x v="0"/>
    <n v="1800"/>
    <n v="20038"/>
    <n v="1997"/>
    <n v="3"/>
    <n v="1"/>
    <x v="8"/>
    <s v="Active"/>
    <m/>
    <m/>
    <m/>
    <d v="2016-06-13T00:00:00"/>
    <n v="415000"/>
    <m/>
    <m/>
    <s v="http://www.redfin.com/MO/Ballwin/2227-Dartmouth-Place-Dr-63011/home/93522603"/>
    <s v="Mid America Realty Information Service"/>
    <n v="16038015"/>
    <s v="RE/MAX Results"/>
    <s v="N"/>
    <s v="Y"/>
    <n v="38.600363999999999"/>
    <n v="-90.636752000000001"/>
    <b v="0"/>
  </r>
  <r>
    <s v="MLS Listing"/>
    <s v="Single Family Residential"/>
    <s v="14620 Summer Blossom Ln"/>
    <x v="2"/>
    <s v="MO"/>
    <x v="2"/>
    <n v="570000"/>
    <n v="5"/>
    <n v="4"/>
    <x v="4"/>
    <n v="3465"/>
    <n v="20038"/>
    <n v="1990"/>
    <n v="2"/>
    <n v="1"/>
    <x v="3"/>
    <s v="Active"/>
    <n v="42547"/>
    <n v="0.54166666666666663"/>
    <n v="0.625"/>
    <n v="42536"/>
    <n v="599900"/>
    <n v="38861"/>
    <n v="510000"/>
    <s v="http://www.redfin.com/MO/Chesterfield/14620-Summer-Blossom-Ln-63017/home/84944230"/>
    <s v="Mid America Realty Information Service"/>
    <n v="16008908"/>
    <s v="Coldwell Banker Gundaker"/>
    <s v="N"/>
    <s v="Y"/>
    <n v="38.633029999999998"/>
    <n v="-90.533716999999996"/>
    <b v="0"/>
  </r>
  <r>
    <s v="MLS Listing"/>
    <s v="Single Family Residential"/>
    <s v="712 Forsheer Ct"/>
    <x v="2"/>
    <s v="MO"/>
    <x v="2"/>
    <n v="537900"/>
    <n v="4"/>
    <n v="4"/>
    <x v="2"/>
    <n v="3310"/>
    <n v="20822"/>
    <n v="1981"/>
    <n v="2"/>
    <n v="1"/>
    <x v="13"/>
    <s v="Active"/>
    <n v="42547"/>
    <n v="0.54166666666666663"/>
    <n v="0.625"/>
    <m/>
    <n v="537900"/>
    <n v="39358"/>
    <n v="475000"/>
    <s v="http://www.redfin.com/MO/Chesterfield/712-Forsheer-Ct-63017/home/93505616"/>
    <s v="Mid America Realty Information Service"/>
    <n v="16044525"/>
    <s v="Coldwell Banker Gundaker"/>
    <s v="N"/>
    <s v="Y"/>
    <n v="38.618774000000002"/>
    <n v="-90.547529999999995"/>
    <b v="0"/>
  </r>
  <r>
    <s v="MLS Listing"/>
    <s v="Single Family Residential"/>
    <s v="15040 Claymont Estates Dr"/>
    <x v="2"/>
    <s v="MO"/>
    <x v="2"/>
    <n v="369900"/>
    <n v="4"/>
    <n v="3"/>
    <x v="2"/>
    <n v="2398"/>
    <n v="21127"/>
    <n v="1977"/>
    <n v="2"/>
    <n v="1"/>
    <x v="43"/>
    <s v="Active"/>
    <m/>
    <m/>
    <m/>
    <n v="42538"/>
    <n v="379900"/>
    <m/>
    <m/>
    <s v="http://www.redfin.com/MO/Chesterfield/15040-Claymont-Estates-Dr-63017/home/87927498"/>
    <s v="Mid America Realty Information Service"/>
    <n v="16034128"/>
    <s v="Berkshire Hathaway Select"/>
    <s v="N"/>
    <s v="Y"/>
    <n v="38.623275"/>
    <n v="-90.547821999999996"/>
    <b v="0"/>
  </r>
  <r>
    <s v="MLS Listing"/>
    <s v="Single Family Residential"/>
    <s v="14600 Big Timber Ln"/>
    <x v="2"/>
    <s v="MO"/>
    <x v="2"/>
    <n v="599000"/>
    <n v="5"/>
    <n v="4"/>
    <x v="4"/>
    <n v="3352"/>
    <n v="21301"/>
    <n v="1978"/>
    <n v="3"/>
    <n v="1"/>
    <x v="64"/>
    <s v="Active"/>
    <n v="42547"/>
    <n v="0.58333333333333337"/>
    <n v="0.66666666666666663"/>
    <m/>
    <n v="599000"/>
    <m/>
    <m/>
    <s v="http://www.redfin.com/MO/Chesterfield/14600-Big-Timber-Ln-63017/home/93482490"/>
    <s v="Mid America Realty Information Service"/>
    <n v="16040457"/>
    <s v="Red Key Realty St. Louis"/>
    <s v="N"/>
    <s v="Y"/>
    <n v="38.638773"/>
    <n v="-90.529325"/>
    <b v="0"/>
  </r>
  <r>
    <s v="MLS Listing"/>
    <s v="Single Family Residential"/>
    <s v="1378 Marsh Ave"/>
    <x v="0"/>
    <s v="MO"/>
    <x v="0"/>
    <n v="419500"/>
    <n v="4"/>
    <n v="4"/>
    <x v="0"/>
    <n v="2453"/>
    <n v="21344"/>
    <n v="2008"/>
    <n v="2"/>
    <n v="1"/>
    <x v="71"/>
    <s v="Active"/>
    <m/>
    <m/>
    <m/>
    <m/>
    <n v="419500"/>
    <d v="2007-07-27T00:00:00"/>
    <n v="70000"/>
    <s v="http://www.redfin.com/MO/Ellisville/1378-Marsh-Ave-63011/home/88912159"/>
    <s v="Mid America Realty Information Service"/>
    <n v="16030994"/>
    <s v="Coldwell Banker Gundaker"/>
    <s v="N"/>
    <s v="Y"/>
    <n v="38.597912600000001"/>
    <n v="-90.590612100000001"/>
    <b v="0"/>
  </r>
  <r>
    <s v="MLS Listing"/>
    <s v="Single Family Residential"/>
    <s v="2100 Brook Hill Ct"/>
    <x v="2"/>
    <s v="MO"/>
    <x v="2"/>
    <n v="789000"/>
    <n v="5"/>
    <n v="6"/>
    <x v="2"/>
    <n v="4451"/>
    <n v="21344"/>
    <n v="1993"/>
    <n v="3"/>
    <n v="1"/>
    <x v="83"/>
    <s v="Active"/>
    <m/>
    <m/>
    <m/>
    <n v="42517"/>
    <n v="819000"/>
    <m/>
    <m/>
    <s v="http://www.redfin.com/MO/Chesterfield/2100-Brook-Hill-Ct-63017/home/93493051"/>
    <s v="Mid America Realty Information Service"/>
    <n v="16025380"/>
    <s v="Coldwell Banker Gundaker"/>
    <s v="N"/>
    <s v="Y"/>
    <n v="38.627401900000002"/>
    <n v="-90.532820999999998"/>
    <b v="0"/>
  </r>
  <r>
    <s v="MLS Listing"/>
    <s v="Single Family Residential"/>
    <s v="2 Bb Bentley @ Marsh"/>
    <x v="0"/>
    <s v="MO"/>
    <x v="0"/>
    <n v="449990"/>
    <n v="3"/>
    <n v="2"/>
    <x v="0"/>
    <n v="1800"/>
    <n v="21519"/>
    <m/>
    <n v="3"/>
    <n v="1"/>
    <x v="91"/>
    <s v="Active"/>
    <m/>
    <m/>
    <m/>
    <m/>
    <n v="449990"/>
    <m/>
    <m/>
    <s v="http://www.redfin.com/MO/Ellisville/2-Bb-Bentley-Marsh-Unknown/home/103988564"/>
    <s v="Mid America Realty Information Service"/>
    <n v="16006549"/>
    <s v="J.Schmidt Properties, LLC"/>
    <s v="N"/>
    <s v="Y"/>
    <n v="38.597797"/>
    <n v="-90.590271000000001"/>
    <b v="0"/>
  </r>
  <r>
    <s v="MLS Listing"/>
    <s v="Single Family Residential"/>
    <s v="2 Bb Wyndsor @ Marsh"/>
    <x v="0"/>
    <s v="MO"/>
    <x v="0"/>
    <n v="499990"/>
    <n v="3"/>
    <n v="3"/>
    <x v="0"/>
    <n v="2400"/>
    <n v="21519"/>
    <m/>
    <n v="3"/>
    <n v="1"/>
    <x v="91"/>
    <s v="Active"/>
    <m/>
    <m/>
    <m/>
    <m/>
    <n v="499990"/>
    <m/>
    <m/>
    <s v="http://www.redfin.com/MO/Ellisville/2-Bb-Wyndsor-Marsh-Unknown/home/103988561"/>
    <s v="Mid America Realty Information Service"/>
    <n v="16006545"/>
    <s v="J.Schmidt Properties, LLC"/>
    <s v="N"/>
    <s v="Y"/>
    <n v="38.597797"/>
    <n v="-90.590271000000001"/>
    <b v="0"/>
  </r>
  <r>
    <s v="MLS Listing"/>
    <s v="Single Family Residential"/>
    <s v="2 Bb Hampton @ Marsh"/>
    <x v="0"/>
    <s v="MO"/>
    <x v="0"/>
    <n v="519990"/>
    <n v="5"/>
    <n v="4"/>
    <x v="0"/>
    <n v="3200"/>
    <n v="21519"/>
    <m/>
    <n v="3"/>
    <n v="1"/>
    <x v="91"/>
    <s v="Active"/>
    <m/>
    <m/>
    <m/>
    <m/>
    <n v="519990"/>
    <m/>
    <m/>
    <s v="http://www.redfin.com/MO/Ellisville/2-Bb-Hampton-Marsh-Unknown/home/103988560"/>
    <s v="Mid America Realty Information Service"/>
    <n v="16006544"/>
    <s v="J.Schmidt Properties, LLC"/>
    <s v="N"/>
    <s v="Y"/>
    <n v="38.597797"/>
    <n v="-90.590271000000001"/>
    <b v="0"/>
  </r>
  <r>
    <s v="MLS Listing"/>
    <s v="Single Family Residential"/>
    <s v="2 Bb Portland @ Marsh"/>
    <x v="0"/>
    <s v="MO"/>
    <x v="0"/>
    <n v="469990"/>
    <n v="4"/>
    <n v="4"/>
    <x v="0"/>
    <n v="3282"/>
    <n v="21519"/>
    <m/>
    <n v="3"/>
    <n v="1"/>
    <x v="91"/>
    <s v="Active"/>
    <m/>
    <m/>
    <m/>
    <m/>
    <n v="469990"/>
    <m/>
    <m/>
    <s v="http://www.redfin.com/MO/Ellisville/2-Bb-Portland-Marsh-Unknown/home/103988768"/>
    <s v="Mid America Realty Information Service"/>
    <n v="16011588"/>
    <s v="J.Schmidt Properties, LLC"/>
    <s v="N"/>
    <s v="Y"/>
    <n v="38.597797"/>
    <n v="-90.590271000000001"/>
    <b v="0"/>
  </r>
  <r>
    <s v="MLS Listing"/>
    <s v="Single Family Residential"/>
    <s v="2 Bb Oxford @ Marsh"/>
    <x v="0"/>
    <s v="MO"/>
    <x v="0"/>
    <n v="534990"/>
    <n v="4"/>
    <n v="4"/>
    <x v="0"/>
    <n v="3282"/>
    <n v="21519"/>
    <m/>
    <n v="3"/>
    <n v="1"/>
    <x v="91"/>
    <s v="Active"/>
    <m/>
    <m/>
    <m/>
    <m/>
    <n v="534990"/>
    <m/>
    <m/>
    <s v="http://www.redfin.com/MO/Ellisville/2-Bb-Oxford-Marsh-Unknown/home/103988562"/>
    <s v="Mid America Realty Information Service"/>
    <n v="16006547"/>
    <s v="J.Schmidt Properties, LLC"/>
    <s v="N"/>
    <s v="Y"/>
    <n v="38.597797"/>
    <n v="-90.590271000000001"/>
    <b v="0"/>
  </r>
  <r>
    <s v="MLS Listing"/>
    <s v="Single Family Residential"/>
    <s v="2 Bb Carrington @ Marsh"/>
    <x v="0"/>
    <s v="MO"/>
    <x v="0"/>
    <n v="609990"/>
    <n v="6"/>
    <n v="4"/>
    <x v="0"/>
    <n v="3800"/>
    <n v="21519"/>
    <m/>
    <n v="4"/>
    <n v="1"/>
    <x v="91"/>
    <s v="Active"/>
    <m/>
    <m/>
    <m/>
    <m/>
    <n v="609990"/>
    <m/>
    <m/>
    <s v="http://www.redfin.com/MO/Ellisville/2-Bb-Carrington-Marsh-Unknown/home/103988563"/>
    <s v="Mid America Realty Information Service"/>
    <n v="16006548"/>
    <s v="J.Schmidt Properties, LLC"/>
    <s v="N"/>
    <s v="Y"/>
    <n v="38.597797"/>
    <n v="-90.590271000000001"/>
    <b v="0"/>
  </r>
  <r>
    <s v="MLS Listing"/>
    <s v="Single Family Residential"/>
    <s v="491 Thunderhead Cyn"/>
    <x v="5"/>
    <s v="MO"/>
    <x v="0"/>
    <n v="329900"/>
    <n v="4"/>
    <n v="3"/>
    <x v="0"/>
    <n v="2520"/>
    <n v="21780"/>
    <n v="1982"/>
    <n v="2"/>
    <n v="1"/>
    <x v="78"/>
    <s v="Active"/>
    <m/>
    <m/>
    <m/>
    <d v="2016-06-15T00:00:00"/>
    <n v="340000"/>
    <d v="2009-10-16T00:00:00"/>
    <n v="270000"/>
    <s v="http://www.redfin.com/MO/Ballwin/491-Thunderhead-Canyon-Dr-63011/home/93521358"/>
    <s v="Mid America Realty Information Service"/>
    <n v="16037976"/>
    <s v="Berkshire Hathaway Alliance"/>
    <s v="N"/>
    <s v="Y"/>
    <n v="38.598827999999997"/>
    <n v="-90.622147999999996"/>
    <b v="0"/>
  </r>
  <r>
    <s v="MLS Listing"/>
    <s v="Single Family Residential"/>
    <s v="14798 Greenleaf Valley Dr"/>
    <x v="2"/>
    <s v="MO"/>
    <x v="2"/>
    <n v="329000"/>
    <n v="3"/>
    <n v="3"/>
    <x v="4"/>
    <n v="2144"/>
    <n v="21824"/>
    <n v="1985"/>
    <n v="2"/>
    <n v="1"/>
    <x v="92"/>
    <s v="Active"/>
    <n v="42547"/>
    <n v="0.54166666666666663"/>
    <n v="0.625"/>
    <n v="42545"/>
    <n v="339000"/>
    <m/>
    <m/>
    <s v="http://www.redfin.com/MO/Chesterfield/14798-Greenleaf-Valley-Dr-63017/home/79074328"/>
    <s v="Mid America Realty Information Service"/>
    <n v="16008912"/>
    <s v="Coldwell Banker Gundaker"/>
    <s v="N"/>
    <s v="Y"/>
    <n v="38.640743999999998"/>
    <n v="-90.536545000000004"/>
    <b v="0"/>
  </r>
  <r>
    <s v="MLS Listing"/>
    <s v="Single Family Residential"/>
    <s v="401 Hunters Hl"/>
    <x v="2"/>
    <s v="MO"/>
    <x v="2"/>
    <n v="425000"/>
    <n v="4"/>
    <n v="4"/>
    <x v="4"/>
    <n v="2438"/>
    <n v="22216"/>
    <n v="1986"/>
    <n v="2"/>
    <n v="1"/>
    <x v="93"/>
    <s v="Active"/>
    <m/>
    <m/>
    <m/>
    <n v="42527"/>
    <n v="445000"/>
    <n v="38903"/>
    <n v="425000"/>
    <s v="http://www.redfin.com/MO/Chesterfield/401-Hunters-Hill-Dr-63017/home/93474906"/>
    <s v="Mid America Realty Information Service"/>
    <n v="16024330"/>
    <s v="Red Key Realty St. Louis"/>
    <s v="N"/>
    <s v="Y"/>
    <n v="38.649225000000001"/>
    <n v="-90.519284999999996"/>
    <b v="0"/>
  </r>
  <r>
    <s v="MLS Listing"/>
    <s v="Single Family Residential"/>
    <s v="2113 Chesterfield Pl"/>
    <x v="2"/>
    <s v="MO"/>
    <x v="2"/>
    <n v="450000"/>
    <n v="3"/>
    <n v="4"/>
    <x v="9"/>
    <n v="3044"/>
    <n v="22216"/>
    <n v="1981"/>
    <n v="2"/>
    <n v="1"/>
    <x v="69"/>
    <s v="Active"/>
    <n v="42547"/>
    <n v="0.54166666666666663"/>
    <n v="0.625"/>
    <n v="42510"/>
    <n v="470000"/>
    <m/>
    <m/>
    <s v="http://www.redfin.com/MO/Chesterfield/2113-Chesterfield-Pl-63017/home/93495621"/>
    <s v="Mid America Realty Information Service"/>
    <n v="16013806"/>
    <s v="Berkshire Hathaway Alliance"/>
    <s v="N"/>
    <s v="Y"/>
    <n v="38.633219500000003"/>
    <n v="-90.572380800000005"/>
    <b v="0"/>
  </r>
  <r>
    <s v="MLS Listing"/>
    <s v="Single Family Residential"/>
    <s v="1 Sir Ryan Ct"/>
    <x v="2"/>
    <s v="MO"/>
    <x v="2"/>
    <n v="774900"/>
    <n v="4"/>
    <n v="6"/>
    <x v="2"/>
    <n v="3703"/>
    <n v="22651"/>
    <m/>
    <n v="3"/>
    <n v="1"/>
    <x v="61"/>
    <s v="Active"/>
    <m/>
    <m/>
    <m/>
    <n v="42527"/>
    <n v="787900"/>
    <m/>
    <m/>
    <s v="http://www.redfin.com/MO/Chesterfield/1-Sir-Ryan-Ct-63017/home/93493303"/>
    <s v="Mid America Realty Information Service"/>
    <n v="16026875"/>
    <s v="Red Key Realty West"/>
    <s v="N"/>
    <s v="Y"/>
    <n v="38.628909"/>
    <n v="-90.541820000000001"/>
    <b v="0"/>
  </r>
  <r>
    <s v="MLS Listing"/>
    <s v="Single Family Residential"/>
    <s v="128 Lighthorse Dr"/>
    <x v="2"/>
    <s v="MO"/>
    <x v="2"/>
    <n v="479900"/>
    <n v="4"/>
    <n v="4"/>
    <x v="4"/>
    <n v="3110"/>
    <n v="22695"/>
    <n v="1978"/>
    <n v="2"/>
    <n v="1"/>
    <x v="61"/>
    <s v="Active"/>
    <m/>
    <m/>
    <m/>
    <n v="42529"/>
    <n v="499900"/>
    <n v="42299"/>
    <n v="265000"/>
    <s v="http://www.redfin.com/MO/Chesterfield/128-Lighthorse-Dr-63017/home/93466719"/>
    <s v="Mid America Realty Information Service"/>
    <n v="16033085"/>
    <s v="Berkshire Hathaway Select"/>
    <s v="N"/>
    <s v="Y"/>
    <n v="38.666358000000002"/>
    <n v="-90.522790999999998"/>
    <b v="0"/>
  </r>
  <r>
    <s v="MLS Listing"/>
    <s v="Single Family Residential"/>
    <s v="2202 Stoneridge Terrace Ct"/>
    <x v="2"/>
    <s v="MO"/>
    <x v="2"/>
    <n v="669000"/>
    <n v="6"/>
    <n v="5"/>
    <x v="9"/>
    <n v="4182"/>
    <n v="23522"/>
    <n v="1990"/>
    <n v="3"/>
    <n v="1"/>
    <x v="4"/>
    <s v="Active"/>
    <m/>
    <m/>
    <m/>
    <m/>
    <n v="669000"/>
    <m/>
    <m/>
    <s v="http://www.redfin.com/MO/Chesterfield/2202-Stoneridge-Terrace-Ct-63017/home/93495203"/>
    <s v="Mid America Realty Information Service"/>
    <n v="16036278"/>
    <s v="Coldwell Banker Premier Group"/>
    <s v="N"/>
    <s v="Y"/>
    <n v="38.622233999999999"/>
    <n v="-90.572838000000004"/>
    <b v="0"/>
  </r>
  <r>
    <s v="MLS Listing"/>
    <s v="Single Family Residential"/>
    <s v="1207 Rivoli Dr"/>
    <x v="4"/>
    <s v="MO"/>
    <x v="0"/>
    <n v="205000"/>
    <n v="4"/>
    <n v="2"/>
    <x v="2"/>
    <n v="1451"/>
    <n v="24481"/>
    <n v="1966"/>
    <n v="2"/>
    <n v="1"/>
    <x v="28"/>
    <s v="Active"/>
    <m/>
    <m/>
    <m/>
    <m/>
    <n v="205000"/>
    <d v="2010-08-06T00:00:00"/>
    <n v="188250"/>
    <s v="http://www.redfin.com/MO/Ballwin/1207-Rivoli-Dr-63011/home/93517299"/>
    <s v="Mid America Realty Information Service"/>
    <n v="16042599"/>
    <s v="Coldwell Banker Gundaker"/>
    <s v="N"/>
    <s v="Y"/>
    <n v="38.601480000000002"/>
    <n v="-90.5003569"/>
    <b v="0"/>
  </r>
  <r>
    <s v="MLS Listing"/>
    <s v="Single Family Residential"/>
    <s v="41 Grantwood Ln"/>
    <x v="1"/>
    <s v="MO"/>
    <x v="1"/>
    <n v="379900"/>
    <n v="3"/>
    <n v="2"/>
    <x v="8"/>
    <n v="2462"/>
    <n v="24786"/>
    <n v="1957"/>
    <n v="2"/>
    <n v="1"/>
    <x v="28"/>
    <s v="Active"/>
    <m/>
    <m/>
    <m/>
    <m/>
    <n v="379900"/>
    <n v="40023"/>
    <n v="247500"/>
    <s v="http://www.redfin.com/MO/St-Louis/41-Grantwood-Ln-63123/home/93560340"/>
    <s v="Mid America Realty Information Service"/>
    <n v="16042854"/>
    <s v="RE/MAX Suburban"/>
    <s v="N"/>
    <s v="Y"/>
    <n v="38.552667999999997"/>
    <n v="-90.346829"/>
    <b v="0"/>
  </r>
  <r>
    <s v="MLS Listing"/>
    <s v="Single Family Residential"/>
    <s v="1849 Lone Trail Ln"/>
    <x v="2"/>
    <s v="MO"/>
    <x v="2"/>
    <n v="399000"/>
    <n v="4"/>
    <n v="3"/>
    <x v="9"/>
    <n v="3084"/>
    <n v="24829"/>
    <n v="1975"/>
    <n v="2"/>
    <n v="1"/>
    <x v="44"/>
    <s v="Active"/>
    <n v="42546"/>
    <n v="0.54166666666666663"/>
    <n v="0.625"/>
    <n v="42528"/>
    <n v="425000"/>
    <n v="40638"/>
    <n v="385000"/>
    <s v="http://www.redfin.com/MO/Chesterfield/1849-Lone-Trail-Ln-63017/home/93494365"/>
    <s v="Mid America Realty Information Service"/>
    <n v="16011679"/>
    <s v="Coldwell Banker Gundaker"/>
    <s v="N"/>
    <s v="Y"/>
    <n v="38.634827999999999"/>
    <n v="-90.568022999999997"/>
    <b v="0"/>
  </r>
  <r>
    <s v="MLS Listing"/>
    <s v="Single Family Residential"/>
    <s v="487 Sunstone Dr"/>
    <x v="4"/>
    <s v="MO"/>
    <x v="0"/>
    <n v="329900"/>
    <n v="4"/>
    <n v="3"/>
    <x v="2"/>
    <n v="2280"/>
    <n v="24873"/>
    <n v="1950"/>
    <n v="2"/>
    <n v="1"/>
    <x v="32"/>
    <s v="Active"/>
    <m/>
    <m/>
    <m/>
    <m/>
    <n v="329900"/>
    <m/>
    <m/>
    <s v="http://www.redfin.com/MO/Ballwin/487-Sunstone-Dr-63011/home/93503880"/>
    <s v="Mid America Realty Information Service"/>
    <n v="16028825"/>
    <s v="Coldwell Banker Gundaker"/>
    <s v="N"/>
    <s v="Y"/>
    <n v="38.607863000000002"/>
    <n v="-90.523812000000007"/>
    <b v="0"/>
  </r>
  <r>
    <s v="MLS Listing"/>
    <s v="Single Family Residential"/>
    <s v="8 Sir Ryan"/>
    <x v="2"/>
    <s v="MO"/>
    <x v="2"/>
    <n v="799000"/>
    <n v="5"/>
    <n v="7"/>
    <x v="2"/>
    <n v="4254"/>
    <n v="26136"/>
    <n v="1991"/>
    <n v="3"/>
    <n v="1"/>
    <x v="94"/>
    <s v="Active"/>
    <m/>
    <m/>
    <m/>
    <n v="42492"/>
    <n v="830000"/>
    <m/>
    <m/>
    <s v="http://www.redfin.com/MO/Chesterfield/8-Sir-Ryan-Ct-63017/home/93493301"/>
    <s v="Mid America Realty Information Service"/>
    <n v="16006955"/>
    <s v="Coldwell Banker Gundaker"/>
    <s v="N"/>
    <s v="Y"/>
    <n v="38.628672999999999"/>
    <n v="-90.540885000000003"/>
    <b v="0"/>
  </r>
  <r>
    <s v="MLS Listing"/>
    <s v="Single Family Residential"/>
    <s v="1844 Cabinwood Ct"/>
    <x v="2"/>
    <s v="MO"/>
    <x v="2"/>
    <n v="474900"/>
    <n v="4"/>
    <n v="4"/>
    <x v="9"/>
    <n v="2957"/>
    <n v="26572"/>
    <n v="1975"/>
    <n v="2"/>
    <n v="1"/>
    <x v="60"/>
    <s v="Active"/>
    <m/>
    <m/>
    <m/>
    <n v="42544"/>
    <n v="480000"/>
    <m/>
    <m/>
    <s v="http://www.redfin.com/MO/Chesterfield/1844-Cabinwood-Ct-63017/home/93483259"/>
    <s v="Mid America Realty Information Service"/>
    <n v="16024525"/>
    <s v="Johnson Realty, Inc"/>
    <s v="N"/>
    <s v="Y"/>
    <n v="38.636167"/>
    <n v="-90.567261999999999"/>
    <b v="0"/>
  </r>
  <r>
    <s v="MLS Listing"/>
    <s v="Single Family Residential"/>
    <s v="803 Heatherhaven"/>
    <x v="4"/>
    <s v="MO"/>
    <x v="0"/>
    <n v="639900"/>
    <n v="4"/>
    <n v="5"/>
    <x v="2"/>
    <n v="2770"/>
    <n v="27007"/>
    <n v="1994"/>
    <n v="3"/>
    <n v="1"/>
    <x v="26"/>
    <s v="Active"/>
    <m/>
    <m/>
    <m/>
    <m/>
    <n v="639900"/>
    <d v="2014-07-11T00:00:00"/>
    <n v="475000"/>
    <s v="http://www.redfin.com/MO/Ballwin/803-Heatherhaven-Dr-63011/home/62757389"/>
    <s v="Mid America Realty Information Service"/>
    <n v="16043566"/>
    <s v="Coldwell Banker Gundaker"/>
    <s v="N"/>
    <s v="Y"/>
    <n v="38.619363"/>
    <n v="-90.509568999999999"/>
    <b v="0"/>
  </r>
  <r>
    <s v="MLS Listing"/>
    <s v="Single Family Residential"/>
    <s v="2329 Crimson View Ct"/>
    <x v="0"/>
    <s v="MO"/>
    <x v="0"/>
    <n v="375000"/>
    <n v="4"/>
    <n v="3"/>
    <x v="0"/>
    <n v="2995"/>
    <n v="27007"/>
    <n v="1994"/>
    <n v="3"/>
    <n v="1"/>
    <x v="42"/>
    <s v="Active"/>
    <d v="2016-06-26T00:00:00"/>
    <d v="1899-12-30T13:00:00"/>
    <d v="1899-12-30T15:00:00"/>
    <d v="2016-05-26T00:00:00"/>
    <n v="379000"/>
    <m/>
    <m/>
    <s v="http://www.redfin.com/MO/Ellisville/2329-Crimson-View-Ct-63011/home/93537526"/>
    <s v="Mid America Realty Information Service"/>
    <n v="16031611"/>
    <s v="Keller Williams Realty West"/>
    <s v="N"/>
    <s v="Y"/>
    <n v="38.590515000000003"/>
    <n v="-90.614407"/>
    <b v="0"/>
  </r>
  <r>
    <s v="MLS Listing"/>
    <s v="Single Family Residential"/>
    <s v="497 Thunderhead Cyn"/>
    <x v="4"/>
    <s v="MO"/>
    <x v="0"/>
    <n v="369900"/>
    <n v="3"/>
    <n v="3"/>
    <x v="0"/>
    <n v="2427"/>
    <n v="27878"/>
    <n v="1983"/>
    <n v="2"/>
    <n v="1"/>
    <x v="83"/>
    <s v="Active"/>
    <d v="2016-06-26T00:00:00"/>
    <d v="1899-12-30T13:00:00"/>
    <d v="1899-12-30T15:00:00"/>
    <d v="2016-06-10T00:00:00"/>
    <n v="399900"/>
    <m/>
    <m/>
    <s v="http://www.redfin.com/MO/Ballwin/497-Thunderhead-Canyon-Dr-63011/home/93521326"/>
    <s v="Mid America Realty Information Service"/>
    <n v="16024995"/>
    <s v="Berkshire Hathaway Alliance"/>
    <s v="N"/>
    <s v="Y"/>
    <n v="38.599193"/>
    <n v="-90.622264999999999"/>
    <b v="0"/>
  </r>
  <r>
    <s v="MLS Listing"/>
    <s v="Single Family Residential"/>
    <s v="287 Timber Rock Ln"/>
    <x v="5"/>
    <s v="MO"/>
    <x v="0"/>
    <n v="337900"/>
    <n v="4"/>
    <n v="3"/>
    <x v="0"/>
    <n v="2578"/>
    <n v="28750"/>
    <n v="1994"/>
    <n v="2"/>
    <n v="1"/>
    <x v="78"/>
    <s v="Active"/>
    <m/>
    <m/>
    <m/>
    <d v="2016-06-13T00:00:00"/>
    <n v="350000"/>
    <m/>
    <m/>
    <s v="http://www.redfin.com/MO/Ballwin/287-Timber-Rock-Ln-63011/home/93521623"/>
    <s v="Mid America Realty Information Service"/>
    <n v="16037952"/>
    <s v="Assist 2 Sell Sell &amp; Buy Advan"/>
    <s v="N"/>
    <s v="Y"/>
    <n v="38.596794000000003"/>
    <n v="-90.608896000000001"/>
    <b v="0"/>
  </r>
  <r>
    <s v="MLS Listing"/>
    <s v="Single Family Residential"/>
    <s v="971 Kingscove Ct"/>
    <x v="6"/>
    <s v="MO"/>
    <x v="2"/>
    <n v="999000"/>
    <n v="5"/>
    <n v="6"/>
    <x v="2"/>
    <n v="4600"/>
    <n v="28750"/>
    <n v="1995"/>
    <n v="3"/>
    <n v="1"/>
    <x v="95"/>
    <s v="Active"/>
    <m/>
    <m/>
    <m/>
    <n v="42502"/>
    <n v="1097000"/>
    <m/>
    <m/>
    <s v="http://www.redfin.com/MO/Chesterfield/971-Kingscove-Ct-63017/home/93492392"/>
    <s v="Mid America Realty Information Service"/>
    <n v="15052759"/>
    <s v="Lauralei Properties, LLC"/>
    <s v="N"/>
    <s v="Y"/>
    <n v="38.628177000000001"/>
    <n v="-90.512884999999997"/>
    <b v="0"/>
  </r>
  <r>
    <s v="MLS Listing"/>
    <s v="Single Family Residential"/>
    <s v="1722 Big Horn Basin"/>
    <x v="4"/>
    <s v="MO"/>
    <x v="0"/>
    <n v="410000"/>
    <n v="3"/>
    <n v="3"/>
    <x v="0"/>
    <n v="2525"/>
    <n v="29185"/>
    <n v="1990"/>
    <n v="3"/>
    <n v="1"/>
    <x v="73"/>
    <s v="Active"/>
    <d v="2016-06-26T00:00:00"/>
    <d v="1899-12-30T13:00:00"/>
    <d v="1899-12-30T15:00:00"/>
    <d v="2016-06-23T00:00:00"/>
    <n v="429000"/>
    <m/>
    <m/>
    <s v="http://www.redfin.com/MO/Ballwin/1722-Big-Horn-Basin-Dr-63011/home/62689590"/>
    <s v="Mid America Realty Information Service"/>
    <n v="16028889"/>
    <s v="Keller Williams Realty STL"/>
    <s v="N"/>
    <s v="Y"/>
    <n v="38.603507"/>
    <n v="-90.6140829"/>
    <b v="0"/>
  </r>
  <r>
    <s v="MLS Listing"/>
    <s v="Single Family Residential"/>
    <s v="428 Sundowner Ridge Ct"/>
    <x v="4"/>
    <s v="MO"/>
    <x v="0"/>
    <n v="375000"/>
    <n v="4"/>
    <n v="4"/>
    <x v="0"/>
    <n v="2608"/>
    <n v="31102"/>
    <n v="1980"/>
    <n v="2"/>
    <n v="1"/>
    <x v="84"/>
    <s v="Active"/>
    <d v="2016-06-26T00:00:00"/>
    <d v="1899-12-30T13:00:00"/>
    <d v="1899-12-30T15:00:00"/>
    <m/>
    <n v="375000"/>
    <m/>
    <m/>
    <s v="http://www.redfin.com/MO/Ballwin/428-Sundowner-Ridge-Ct-63011/home/93522798"/>
    <s v="Mid America Realty Information Service"/>
    <n v="16041045"/>
    <s v="Coldwell Banker Gundaker"/>
    <s v="N"/>
    <s v="Y"/>
    <n v="38.598252000000002"/>
    <n v="-90.622844999999998"/>
    <b v="0"/>
  </r>
  <r>
    <s v="MLS Listing"/>
    <s v="Single Family Residential"/>
    <s v="35 Lake Mill Ln"/>
    <x v="6"/>
    <s v="MO"/>
    <x v="2"/>
    <n v="575000"/>
    <n v="4"/>
    <n v="4"/>
    <x v="2"/>
    <n v="2930"/>
    <n v="31712"/>
    <n v="1968"/>
    <n v="2"/>
    <n v="1"/>
    <x v="43"/>
    <s v="Active"/>
    <m/>
    <m/>
    <m/>
    <n v="42543"/>
    <n v="615000"/>
    <m/>
    <m/>
    <s v="http://www.redfin.com/MO/Chesterfield/35-Lake-Mill-Ln-63017/home/93492530"/>
    <s v="Mid America Realty Information Service"/>
    <n v="16028877"/>
    <s v="Dielmann Sotheby's Intl Realty"/>
    <s v="N"/>
    <s v="Y"/>
    <n v="38.633713999999998"/>
    <n v="-90.503870000000006"/>
    <b v="0"/>
  </r>
  <r>
    <s v="MLS Listing"/>
    <s v="Single Family Residential"/>
    <s v="1014 Devonworth Mnr"/>
    <x v="6"/>
    <s v="MO"/>
    <x v="2"/>
    <n v="1450000"/>
    <n v="5"/>
    <n v="5"/>
    <x v="2"/>
    <n v="4576"/>
    <n v="33236"/>
    <n v="2013"/>
    <n v="3"/>
    <n v="1"/>
    <x v="91"/>
    <s v="Active"/>
    <m/>
    <m/>
    <m/>
    <m/>
    <n v="1450000"/>
    <m/>
    <m/>
    <s v="http://www.redfin.com/MO/Town-and-Country/1014-Devonworth-Manor-Way-63017/home/87566183"/>
    <s v="Mid America Realty Information Service"/>
    <n v="16011670"/>
    <s v="Berkshire Hathaway Alliance"/>
    <s v="N"/>
    <s v="Y"/>
    <n v="38.624217899999998"/>
    <n v="-90.508614699999995"/>
    <b v="0"/>
  </r>
  <r>
    <s v="MLS Listing"/>
    <s v="Single Family Residential"/>
    <s v="1931 Rustic Oak Rd"/>
    <x v="2"/>
    <s v="MO"/>
    <x v="2"/>
    <n v="362750"/>
    <n v="3"/>
    <n v="4"/>
    <x v="9"/>
    <n v="2128"/>
    <n v="34412"/>
    <n v="1974"/>
    <n v="2"/>
    <n v="1"/>
    <x v="80"/>
    <s v="Active"/>
    <m/>
    <m/>
    <m/>
    <n v="42488"/>
    <n v="375000"/>
    <n v="39251"/>
    <n v="350000"/>
    <s v="http://www.redfin.com/MO/Chesterfield/1931-Rustic-Oak-Rd-63017/home/93494349"/>
    <s v="Mid America Realty Information Service"/>
    <n v="16023094"/>
    <s v="Berkshire Hathaway Alliance"/>
    <s v="N"/>
    <s v="Y"/>
    <n v="38.632821"/>
    <n v="-90.567914000000002"/>
    <b v="0"/>
  </r>
  <r>
    <s v="MLS Listing"/>
    <s v="Single Family Residential"/>
    <s v="14885 Olive Blvd"/>
    <x v="2"/>
    <s v="MO"/>
    <x v="2"/>
    <n v="279900"/>
    <n v="5"/>
    <n v="3"/>
    <x v="4"/>
    <n v="3086"/>
    <n v="34412"/>
    <n v="1930"/>
    <n v="2"/>
    <n v="1"/>
    <x v="67"/>
    <s v="Active"/>
    <m/>
    <m/>
    <m/>
    <n v="42542"/>
    <n v="549000"/>
    <m/>
    <m/>
    <s v="http://www.redfin.com/MO/Chesterfield/14885-Olive-Blvd-63017/home/93466491"/>
    <s v="Mid America Realty Information Service"/>
    <n v="15054371"/>
    <s v="RE/MAX Properties West"/>
    <s v="N"/>
    <s v="Y"/>
    <n v="38.668737499999999"/>
    <n v="-90.535756800000001"/>
    <b v="1"/>
  </r>
  <r>
    <s v="MLS Listing"/>
    <s v="Single Family Residential"/>
    <s v="2333 Kettington Rd"/>
    <x v="2"/>
    <s v="MO"/>
    <x v="2"/>
    <n v="609000"/>
    <n v="4"/>
    <n v="4"/>
    <x v="9"/>
    <n v="3356"/>
    <n v="35719"/>
    <n v="1977"/>
    <n v="2"/>
    <n v="1"/>
    <x v="96"/>
    <s v="Active"/>
    <m/>
    <m/>
    <m/>
    <n v="42528"/>
    <n v="629000"/>
    <m/>
    <m/>
    <s v="http://www.redfin.com/MO/Chesterfield/2333-Kettington-Rd-63017/home/93505994"/>
    <s v="Mid America Realty Information Service"/>
    <n v="16033137"/>
    <s v="Red Key Realty St. Louis"/>
    <s v="N"/>
    <s v="Y"/>
    <n v="38.610042"/>
    <n v="-90.576499999999996"/>
    <b v="0"/>
  </r>
  <r>
    <s v="MLS Listing"/>
    <s v="Single Family Residential"/>
    <s v="2187 White Ln"/>
    <x v="2"/>
    <s v="MO"/>
    <x v="2"/>
    <n v="859900"/>
    <n v="5"/>
    <n v="6"/>
    <x v="2"/>
    <n v="2848"/>
    <n v="37462"/>
    <n v="1995"/>
    <n v="3"/>
    <n v="1"/>
    <x v="24"/>
    <s v="Active"/>
    <m/>
    <m/>
    <m/>
    <m/>
    <n v="859900"/>
    <m/>
    <m/>
    <s v="http://www.redfin.com/MO/Chesterfield/2187-White-Lane-Dr-63017/home/93492895"/>
    <s v="Mid America Realty Information Service"/>
    <n v="16037235"/>
    <s v="BuySelf, Inc"/>
    <s v="N"/>
    <s v="Y"/>
    <n v="38.627369999999999"/>
    <n v="-90.539074999999997"/>
    <b v="0"/>
  </r>
  <r>
    <s v="MLS Listing"/>
    <s v="Single Family Residential"/>
    <s v="10237 Florinda"/>
    <x v="1"/>
    <s v="MO"/>
    <x v="1"/>
    <n v="150000"/>
    <n v="3"/>
    <n v="2"/>
    <x v="8"/>
    <n v="864"/>
    <n v="40075"/>
    <n v="1957"/>
    <n v="1"/>
    <n v="1"/>
    <x v="28"/>
    <s v="Active"/>
    <m/>
    <m/>
    <m/>
    <m/>
    <n v="150000"/>
    <n v="41164"/>
    <n v="127000"/>
    <s v="http://www.redfin.com/MO/St-Louis/10237-Florinda-Dr-63123/home/93584932"/>
    <s v="Mid America Realty Information Service"/>
    <n v="16042692"/>
    <s v="Johnson Realty, Inc"/>
    <s v="N"/>
    <s v="Y"/>
    <n v="38.535055999999997"/>
    <n v="-90.344830999999999"/>
    <b v="0"/>
  </r>
  <r>
    <s v="MLS Listing"/>
    <s v="Single Family Residential"/>
    <s v="23 Mar El Ct"/>
    <x v="0"/>
    <s v="MO"/>
    <x v="0"/>
    <n v="249900"/>
    <n v="4"/>
    <n v="2"/>
    <x v="9"/>
    <n v="2080"/>
    <n v="41992"/>
    <n v="1960"/>
    <n v="2"/>
    <n v="0"/>
    <x v="61"/>
    <s v="Active"/>
    <m/>
    <m/>
    <m/>
    <d v="2016-05-31T00:00:00"/>
    <n v="289900"/>
    <m/>
    <m/>
    <s v="http://www.redfin.com/MO/Ellisville/23-Mar-El-Ct-63011/home/93520966"/>
    <s v="Mid America Realty Information Service"/>
    <n v="16032278"/>
    <s v="Berkshire Hathaway Alliance"/>
    <s v="N"/>
    <s v="Y"/>
    <n v="38.594394999999999"/>
    <n v="-90.573223999999996"/>
    <b v="0"/>
  </r>
  <r>
    <s v="MLS Listing"/>
    <s v="Single Family Residential"/>
    <s v="900 Cabernet Dr"/>
    <x v="6"/>
    <s v="MO"/>
    <x v="2"/>
    <n v="975000"/>
    <n v="5"/>
    <n v="6"/>
    <x v="2"/>
    <n v="4102"/>
    <n v="43560"/>
    <n v="1981"/>
    <n v="3"/>
    <n v="1"/>
    <x v="45"/>
    <s v="Active"/>
    <m/>
    <m/>
    <m/>
    <m/>
    <n v="975000"/>
    <m/>
    <m/>
    <s v="http://www.redfin.com/MO/Chesterfield/900-Cabernet-Dr-63017/home/93492058"/>
    <s v="Mid America Realty Information Service"/>
    <n v="16031734"/>
    <s v="Red Key Realty St. Louis"/>
    <s v="N"/>
    <s v="Y"/>
    <n v="38.631453"/>
    <n v="-90.503287"/>
    <b v="0"/>
  </r>
  <r>
    <s v="MLS Listing"/>
    <s v="Single Family Residential"/>
    <s v="60 Brook Mill Ln"/>
    <x v="6"/>
    <s v="MO"/>
    <x v="2"/>
    <n v="449000"/>
    <n v="3"/>
    <n v="3"/>
    <x v="2"/>
    <n v="4258"/>
    <n v="43691"/>
    <n v="1964"/>
    <n v="2"/>
    <n v="0"/>
    <x v="13"/>
    <s v="Active"/>
    <m/>
    <m/>
    <m/>
    <m/>
    <n v="449000"/>
    <m/>
    <m/>
    <s v="http://www.redfin.com/MO/Chesterfield/60-Brook-Mill-Ln-63017/home/93492086"/>
    <s v="Mid America Realty Information Service"/>
    <n v="16044675"/>
    <s v="Red Key Realty St. Louis"/>
    <s v="N"/>
    <s v="Y"/>
    <n v="38.633567900000003"/>
    <n v="-90.511751000000004"/>
    <b v="0"/>
  </r>
  <r>
    <s v="MLS Listing"/>
    <s v="Single Family Residential"/>
    <s v="1912 Durango Pass Ct"/>
    <x v="5"/>
    <s v="MO"/>
    <x v="0"/>
    <n v="419000"/>
    <n v="4"/>
    <n v="4"/>
    <x v="0"/>
    <n v="3200"/>
    <n v="44867"/>
    <n v="1985"/>
    <n v="4"/>
    <n v="1"/>
    <x v="21"/>
    <s v="Active"/>
    <m/>
    <m/>
    <m/>
    <m/>
    <n v="419000"/>
    <m/>
    <m/>
    <s v="http://www.redfin.com/MO/Ballwin/1912-Durango-Pass-Ct-63011/home/93522283"/>
    <s v="Mid America Realty Information Service"/>
    <n v="16032787"/>
    <s v="Berkshire Hathaway Alliance"/>
    <s v="N"/>
    <s v="Y"/>
    <n v="38.607120000000002"/>
    <n v="-90.620502000000002"/>
    <b v="0"/>
  </r>
  <r>
    <s v="MLS Listing"/>
    <s v="Single Family Residential"/>
    <s v="29 Ridge Crest Dr"/>
    <x v="2"/>
    <s v="MO"/>
    <x v="2"/>
    <n v="529000"/>
    <n v="4"/>
    <n v="3"/>
    <x v="4"/>
    <n v="3101"/>
    <n v="45302"/>
    <n v="1963"/>
    <n v="2"/>
    <n v="1"/>
    <x v="78"/>
    <s v="Active"/>
    <n v="42547"/>
    <n v="0.58333333333333337"/>
    <n v="0.66666666666666663"/>
    <m/>
    <n v="529000"/>
    <m/>
    <m/>
    <s v="http://www.redfin.com/MO/Chesterfield/29-Ridge-Crest-Dr-63017/home/93455607"/>
    <s v="Mid America Realty Information Service"/>
    <n v="16031158"/>
    <s v="Berkshire Hathaway Select"/>
    <s v="N"/>
    <s v="Y"/>
    <n v="38.688110000000002"/>
    <n v="-90.509671999999995"/>
    <b v="0"/>
  </r>
  <r>
    <s v="MLS Listing"/>
    <s v="Single Family Residential"/>
    <s v="13820 Wellington Mnr"/>
    <x v="2"/>
    <s v="MO"/>
    <x v="2"/>
    <n v="925000"/>
    <n v="6"/>
    <n v="4"/>
    <x v="2"/>
    <n v="3617"/>
    <n v="46609"/>
    <n v="1984"/>
    <n v="3"/>
    <n v="1"/>
    <x v="15"/>
    <s v="Active"/>
    <n v="42547"/>
    <n v="0.54166666666666663"/>
    <n v="0.625"/>
    <m/>
    <n v="925000"/>
    <m/>
    <m/>
    <s v="http://www.redfin.com/MO/Chesterfield/13820-Wellington-Manor-Ct-63017/home/93492060"/>
    <s v="Mid America Realty Information Service"/>
    <n v="16043404"/>
    <s v="Coldwell Banker Gundaker"/>
    <s v="N"/>
    <s v="Y"/>
    <n v="38.630934000000003"/>
    <n v="-90.502133000000001"/>
    <b v="0"/>
  </r>
  <r>
    <s v="MLS Listing"/>
    <s v="Single Family Residential"/>
    <s v="141 Holloway Rd"/>
    <x v="4"/>
    <s v="MO"/>
    <x v="0"/>
    <n v="204900"/>
    <n v="3"/>
    <n v="2"/>
    <x v="9"/>
    <n v="1131"/>
    <n v="48787"/>
    <n v="1960"/>
    <n v="2"/>
    <n v="1"/>
    <x v="23"/>
    <s v="Active"/>
    <m/>
    <m/>
    <m/>
    <m/>
    <n v="204900"/>
    <m/>
    <m/>
    <s v="http://www.redfin.com/MO/Ballwin/141-Holloway-Rd-63011/home/93519759"/>
    <s v="Mid America Realty Information Service"/>
    <n v="16042876"/>
    <s v="Coldwell Banker Gundaker"/>
    <s v="N"/>
    <s v="Y"/>
    <n v="38.597565000000003"/>
    <n v="-90.543946000000005"/>
    <b v="0"/>
  </r>
  <r>
    <s v="MLS Listing"/>
    <s v="Single Family Residential"/>
    <s v="92 River Bend Dr"/>
    <x v="2"/>
    <s v="MO"/>
    <x v="2"/>
    <n v="1249900"/>
    <n v="4"/>
    <n v="4"/>
    <x v="4"/>
    <n v="3800"/>
    <n v="49658"/>
    <m/>
    <n v="3"/>
    <n v="1"/>
    <x v="28"/>
    <s v="Active"/>
    <m/>
    <m/>
    <m/>
    <m/>
    <n v="1249900"/>
    <m/>
    <m/>
    <s v="http://www.redfin.com/MO/Chesterfield/92-River-Bend-Dr-63017/home/103676037"/>
    <s v="Mid America Realty Information Service"/>
    <n v="16042846"/>
    <s v="Coldwell Banker Gundaker"/>
    <s v="N"/>
    <s v="Y"/>
    <n v="38.682613000000003"/>
    <n v="-90.510874000000001"/>
    <b v="0"/>
  </r>
  <r>
    <s v="MLS Listing"/>
    <s v="Single Family Residential"/>
    <s v="731 The Hamptons"/>
    <x v="2"/>
    <s v="MO"/>
    <x v="2"/>
    <n v="1725000"/>
    <n v="5"/>
    <n v="6"/>
    <x v="2"/>
    <n v="6512"/>
    <n v="52272"/>
    <n v="1991"/>
    <n v="3"/>
    <n v="1"/>
    <x v="42"/>
    <s v="Active"/>
    <m/>
    <m/>
    <m/>
    <m/>
    <n v="1725000"/>
    <m/>
    <m/>
    <s v="http://www.redfin.com/MO/Chesterfield/731-The-Hamptons-Ln-63017/home/93492564"/>
    <s v="Mid America Realty Information Service"/>
    <n v="16030762"/>
    <s v="Strait Realty"/>
    <s v="N"/>
    <s v="Y"/>
    <n v="38.634779000000002"/>
    <n v="-90.496825000000001"/>
    <b v="0"/>
  </r>
  <r>
    <s v="MLS Listing"/>
    <s v="Single Family Residential"/>
    <s v="16659 Highland Smt"/>
    <x v="4"/>
    <s v="MO"/>
    <x v="0"/>
    <n v="519900"/>
    <n v="4"/>
    <n v="5"/>
    <x v="0"/>
    <n v="3272"/>
    <n v="60113"/>
    <n v="1997"/>
    <n v="3"/>
    <n v="1"/>
    <x v="58"/>
    <s v="Active"/>
    <m/>
    <m/>
    <m/>
    <d v="2016-05-26T00:00:00"/>
    <n v="541900"/>
    <d v="2011-03-08T00:00:00"/>
    <n v="457000"/>
    <s v="http://www.redfin.com/MO/Ballwin/16659-Highland-Summit-Dr-63011/home/79235417"/>
    <s v="Mid America Realty Information Service"/>
    <n v="16014617"/>
    <s v="Weichert, REALTORS"/>
    <s v="N"/>
    <s v="Y"/>
    <n v="38.626147099999997"/>
    <n v="-90.625322199999999"/>
    <b v="0"/>
  </r>
  <r>
    <s v="MLS Listing"/>
    <s v="Single Family Residential"/>
    <s v="2259 Whitby"/>
    <x v="2"/>
    <s v="MO"/>
    <x v="2"/>
    <n v="579900"/>
    <n v="5"/>
    <n v="5"/>
    <x v="9"/>
    <n v="3378"/>
    <n v="66560"/>
    <n v="1970"/>
    <n v="2"/>
    <n v="1"/>
    <x v="60"/>
    <s v="Active"/>
    <m/>
    <m/>
    <m/>
    <n v="42506"/>
    <n v="599900"/>
    <m/>
    <m/>
    <s v="http://www.redfin.com/MO/Chesterfield/2259-Whitby-Rd-63017/home/93506044"/>
    <s v="Mid America Realty Information Service"/>
    <n v="16023119"/>
    <s v="Davis Real Estate"/>
    <s v="N"/>
    <s v="Y"/>
    <n v="38.611897900000002"/>
    <n v="-90.582541000000006"/>
    <b v="0"/>
  </r>
  <r>
    <s v="MLS Listing"/>
    <s v="Single Family Residential"/>
    <s v="13700 Clayton Rd"/>
    <x v="6"/>
    <s v="MO"/>
    <x v="2"/>
    <n v="800000"/>
    <n v="5"/>
    <n v="5"/>
    <x v="2"/>
    <n v="5248"/>
    <n v="66647"/>
    <n v="1950"/>
    <n v="3"/>
    <n v="1"/>
    <x v="78"/>
    <s v="Active"/>
    <m/>
    <m/>
    <m/>
    <m/>
    <n v="800000"/>
    <m/>
    <m/>
    <s v="http://www.redfin.com/MO/Chesterfield/13700-Clayton-Rd-63017/home/65639673"/>
    <s v="Mid America Realty Information Service"/>
    <n v="16037918"/>
    <s v="Keller Williams Realty STL"/>
    <s v="N"/>
    <s v="Y"/>
    <n v="38.630209000000001"/>
    <n v="-90.491861999999998"/>
    <b v="0"/>
  </r>
  <r>
    <s v="MLS Listing"/>
    <s v="Single Family Residential"/>
    <s v="1715 Millstream Dr"/>
    <x v="2"/>
    <s v="MO"/>
    <x v="2"/>
    <n v="749900"/>
    <n v="4"/>
    <n v="7"/>
    <x v="2"/>
    <n v="3932"/>
    <n v="73181"/>
    <n v="1990"/>
    <n v="2"/>
    <n v="1"/>
    <x v="85"/>
    <s v="Active"/>
    <m/>
    <m/>
    <m/>
    <n v="42541"/>
    <n v="799900"/>
    <m/>
    <m/>
    <s v="http://www.redfin.com/MO/Chesterfield/1715-Millstream-Dr-63017/home/93505692"/>
    <s v="Mid America Realty Information Service"/>
    <n v="16035691"/>
    <s v="Berkshire Hathaway Alliance"/>
    <s v="N"/>
    <s v="Y"/>
    <n v="38.618453000000002"/>
    <n v="-90.546401000000003"/>
    <b v="0"/>
  </r>
  <r>
    <s v="MLS Listing"/>
    <s v="Single Family Residential"/>
    <s v="1040 Tidewater Place Ct"/>
    <x v="2"/>
    <s v="MO"/>
    <x v="2"/>
    <n v="849000"/>
    <n v="4"/>
    <n v="5"/>
    <x v="2"/>
    <n v="4298"/>
    <n v="75794"/>
    <n v="1975"/>
    <n v="2"/>
    <n v="1"/>
    <x v="34"/>
    <s v="Active"/>
    <m/>
    <m/>
    <m/>
    <m/>
    <n v="849000"/>
    <m/>
    <m/>
    <s v="http://www.redfin.com/MO/Chesterfield/1040-Tidewater-Place-Ct-63017/home/93492635"/>
    <s v="Mid America Realty Information Service"/>
    <n v="16028447"/>
    <s v="Janet McAfee Inc."/>
    <s v="N"/>
    <s v="Y"/>
    <n v="38.630577000000002"/>
    <n v="-90.497179000000003"/>
    <b v="0"/>
  </r>
  <r>
    <s v="MLS Listing"/>
    <s v="Single Family Residential"/>
    <s v="10 Arrowhead Ests"/>
    <x v="2"/>
    <s v="MO"/>
    <x v="2"/>
    <n v="594900"/>
    <n v="4"/>
    <n v="3"/>
    <x v="4"/>
    <n v="2670"/>
    <n v="88122"/>
    <n v="1965"/>
    <n v="2"/>
    <n v="1"/>
    <x v="37"/>
    <s v="Active"/>
    <m/>
    <m/>
    <m/>
    <n v="42532"/>
    <n v="699900"/>
    <m/>
    <m/>
    <s v="http://www.redfin.com/MO/Chesterfield/10-Arrowhead-Estates-Ln-63017/home/93466788"/>
    <s v="Mid America Realty Information Service"/>
    <n v="16018885"/>
    <s v="Keller Williams Southwest"/>
    <s v="N"/>
    <s v="Y"/>
    <n v="38.668979999999998"/>
    <n v="-90.548471000000006"/>
    <b v="0"/>
  </r>
  <r>
    <s v="MLS Listing"/>
    <s v="Single Family Residential"/>
    <s v="215 Strecker"/>
    <x v="4"/>
    <s v="MO"/>
    <x v="0"/>
    <n v="275000"/>
    <n v="3"/>
    <n v="3"/>
    <x v="9"/>
    <n v="1472"/>
    <n v="117612"/>
    <n v="1975"/>
    <n v="2"/>
    <n v="1"/>
    <x v="97"/>
    <s v="Active"/>
    <m/>
    <m/>
    <m/>
    <d v="2016-05-11T00:00:00"/>
    <n v="300000"/>
    <m/>
    <m/>
    <s v="http://www.redfin.com/MO/Ballwin/215-Strecker-Rd-63011/home/93521716"/>
    <s v="Mid America Realty Information Service"/>
    <n v="16005754"/>
    <s v="Route 66, REALTORS"/>
    <s v="N"/>
    <s v="Y"/>
    <n v="38.598044999999999"/>
    <n v="-90.608103"/>
    <b v="0"/>
  </r>
  <r>
    <s v="MLS Listing"/>
    <s v="Single Family Residential"/>
    <s v="640 Strecker"/>
    <x v="4"/>
    <s v="MO"/>
    <x v="0"/>
    <n v="249900"/>
    <n v="4"/>
    <n v="3"/>
    <x v="0"/>
    <n v="2160"/>
    <n v="130724"/>
    <n v="1975"/>
    <n v="2"/>
    <n v="1"/>
    <x v="36"/>
    <s v="Active"/>
    <m/>
    <m/>
    <m/>
    <m/>
    <n v="249900"/>
    <m/>
    <m/>
    <s v="http://www.redfin.com/MO/Ballwin/640-Strecker-Rd-63011/home/62692117"/>
    <s v="Mid America Realty Information Service"/>
    <n v="16017508"/>
    <s v="RE/MAX Suburban"/>
    <s v="N"/>
    <s v="Y"/>
    <n v="38.614586000000003"/>
    <n v="-90.614064999999997"/>
    <b v="0"/>
  </r>
  <r>
    <s v="MLS Listing"/>
    <s v="Single Family Residential"/>
    <s v="4 Glaizeview Rd"/>
    <x v="6"/>
    <s v="MO"/>
    <x v="2"/>
    <n v="1295000"/>
    <n v="4"/>
    <n v="7"/>
    <x v="2"/>
    <n v="5316"/>
    <n v="148104"/>
    <n v="1993"/>
    <n v="3"/>
    <n v="1"/>
    <x v="98"/>
    <s v="Active"/>
    <m/>
    <m/>
    <m/>
    <n v="42527"/>
    <n v="1565000"/>
    <m/>
    <m/>
    <s v="http://www.redfin.com/MO/Chesterfield/4-Glaizeview-Rd-63017/home/85404279"/>
    <s v="Mid America Realty Information Service"/>
    <n v="15034008"/>
    <s v="Keller Williams Realty West"/>
    <s v="N"/>
    <s v="Y"/>
    <n v="38.627397999999999"/>
    <n v="-90.4985839"/>
    <b v="0"/>
  </r>
  <r>
    <s v="MLS Listing"/>
    <s v="Single Family Residential"/>
    <s v="14790 Sugarwood Trl"/>
    <x v="2"/>
    <s v="MO"/>
    <x v="2"/>
    <n v="1195000"/>
    <n v="5"/>
    <n v="6"/>
    <x v="4"/>
    <n v="5372"/>
    <n v="152024"/>
    <n v="1986"/>
    <n v="3"/>
    <n v="1"/>
    <x v="87"/>
    <s v="Active"/>
    <m/>
    <m/>
    <m/>
    <n v="42461"/>
    <n v="1295000"/>
    <m/>
    <m/>
    <s v="http://www.redfin.com/MO/Chesterfield/14790-Sugarwood-Trail-Dr-63017/home/69760636"/>
    <s v="Mid America Realty Information Service"/>
    <n v="15016437"/>
    <s v="Janet McAfee Inc."/>
    <s v="N"/>
    <s v="Y"/>
    <n v="38.639733999999997"/>
    <n v="-90.533604999999994"/>
    <b v="0"/>
  </r>
  <r>
    <s v="MLS Listing"/>
    <s v="Single Family Residential"/>
    <s v="14780 Sugarwood Trl"/>
    <x v="2"/>
    <s v="MO"/>
    <x v="2"/>
    <n v="1149000"/>
    <n v="5"/>
    <n v="6"/>
    <x v="4"/>
    <n v="6014"/>
    <n v="230868"/>
    <n v="1976"/>
    <n v="3"/>
    <n v="1"/>
    <x v="83"/>
    <s v="Active"/>
    <m/>
    <m/>
    <m/>
    <m/>
    <n v="1149000"/>
    <m/>
    <m/>
    <s v="http://www.redfin.com/MO/Chesterfield/14780-Sugarwood-Trail-Dr-63017/home/74832402"/>
    <s v="Mid America Realty Information Service"/>
    <n v="16025182"/>
    <s v="Laura McCarthy- Town &amp; Country"/>
    <s v="N"/>
    <s v="Y"/>
    <n v="38.640554999999999"/>
    <n v="-90.533503899999999"/>
    <b v="0"/>
  </r>
  <r>
    <s v="MLS Listing"/>
    <s v="Single Family Residential"/>
    <s v="636 Strecker Rd"/>
    <x v="5"/>
    <s v="MO"/>
    <x v="0"/>
    <n v="549900"/>
    <n v="4"/>
    <n v="4"/>
    <x v="0"/>
    <n v="2828"/>
    <n v="295772"/>
    <n v="1971"/>
    <n v="3"/>
    <n v="0"/>
    <x v="99"/>
    <s v="Active"/>
    <m/>
    <m/>
    <m/>
    <m/>
    <n v="549900"/>
    <m/>
    <m/>
    <s v="http://www.redfin.com/MO/Ballwin/636-Strecker-Rd-63011/home/93507143"/>
    <s v="Mid America Realty Information Service"/>
    <n v="16039130"/>
    <s v="RE/MAX Suburban"/>
    <s v="N"/>
    <s v="Y"/>
    <n v="38.614587"/>
    <n v="-90.616045999999997"/>
    <b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0">
  <r>
    <s v="MLS Listing"/>
    <s v="Single Family Residential"/>
    <s v="113 Strecker Rd"/>
    <x v="0"/>
    <s v="MO"/>
    <x v="0"/>
    <n v="285000"/>
    <n v="5"/>
    <n v="2"/>
    <s v="Lafayette"/>
    <n v="2462"/>
    <n v="1655"/>
    <n v="1980"/>
    <n v="2"/>
    <n v="1"/>
    <x v="0"/>
    <s v="Active"/>
    <m/>
    <m/>
    <m/>
    <d v="2016-06-14T00:00:00"/>
    <n v="295000"/>
    <d v="2005-04-08T00:00:00"/>
    <n v="245750"/>
    <s v="http://www.redfin.com/MO/Ellisville/113-Strecker-Rd-63011/home/93521892"/>
    <s v="Mid America Realty Information Service"/>
    <n v="16033314"/>
    <s v="RE/MAX Results"/>
    <s v="N"/>
    <s v="Y"/>
    <n v="38.596139000000001"/>
    <n v="-90.601768000000007"/>
    <b v="0"/>
  </r>
  <r>
    <s v="MLS Listing"/>
    <s v="Single Family Residential"/>
    <s v="9535 Mackenzie Circle Dr"/>
    <x v="1"/>
    <s v="MO"/>
    <x v="1"/>
    <n v="149900"/>
    <n v="2"/>
    <n v="3"/>
    <s v="Affton"/>
    <n v="1073"/>
    <n v="2614"/>
    <n v="1985"/>
    <n v="2"/>
    <n v="1"/>
    <x v="1"/>
    <s v="Active"/>
    <n v="42547"/>
    <n v="0.54166666666666663"/>
    <n v="0.625"/>
    <m/>
    <n v="149900"/>
    <m/>
    <m/>
    <s v="http://www.redfin.com/MO/Affton/9535-Mackenzie-Circle-Dr-63123/home/93571715"/>
    <s v="Mid America Realty Information Service"/>
    <n v="16037193"/>
    <s v="Laura McCarthy- Town &amp; Country"/>
    <s v="N"/>
    <s v="Y"/>
    <n v="38.54363"/>
    <n v="-90.322704000000002"/>
    <b v="0"/>
  </r>
  <r>
    <s v="MLS Listing"/>
    <s v="Single Family Residential"/>
    <s v="2428 Clayton Pointe Ct"/>
    <x v="2"/>
    <s v="MO"/>
    <x v="2"/>
    <n v="429900"/>
    <n v="4"/>
    <n v="3"/>
    <s v="Parkway West"/>
    <n v="1792"/>
    <n v="2614"/>
    <n v="2002"/>
    <n v="2"/>
    <n v="1"/>
    <x v="2"/>
    <s v="Active"/>
    <m/>
    <m/>
    <m/>
    <n v="42543"/>
    <n v="450000"/>
    <n v="41432"/>
    <n v="291000"/>
    <s v="http://www.redfin.com/MO/Chesterfield/2428-Clayton-Pointe-Ct-63017/home/62720159"/>
    <s v="Mid America Realty Information Service"/>
    <n v="16033322"/>
    <s v="Keller Williams Realty Chester"/>
    <s v="N"/>
    <s v="Y"/>
    <n v="38.618699900000003"/>
    <n v="-90.537752999999995"/>
    <b v="0"/>
  </r>
  <r>
    <s v="MLS Listing"/>
    <s v="Single Family Residential"/>
    <s v="4674 Oldenburg Ave"/>
    <x v="1"/>
    <s v="MO"/>
    <x v="1"/>
    <n v="49900"/>
    <n v="2"/>
    <n v="1"/>
    <s v="Bayless"/>
    <n v="688"/>
    <n v="3006"/>
    <n v="1901"/>
    <n v="0"/>
    <n v="0"/>
    <x v="3"/>
    <s v="Active"/>
    <m/>
    <m/>
    <m/>
    <n v="42545"/>
    <n v="65000"/>
    <n v="38499"/>
    <n v="20000"/>
    <s v="http://www.redfin.com/MO/St-Louis/4674-Oldenburg-Ave-63123/home/93557294"/>
    <s v="Mid America Realty Information Service"/>
    <n v="16011997"/>
    <s v="Keller Williams Realty Chester"/>
    <s v="N"/>
    <s v="Y"/>
    <n v="38.557543099999997"/>
    <n v="-90.293243399999994"/>
    <b v="0"/>
  </r>
  <r>
    <s v="MLS Listing"/>
    <s v="Single Family Residential"/>
    <s v="9520 Mackenzie Circle Dr"/>
    <x v="3"/>
    <s v="MO"/>
    <x v="1"/>
    <n v="144900"/>
    <n v="2"/>
    <n v="2"/>
    <s v="Affton"/>
    <n v="1065"/>
    <n v="3049"/>
    <n v="1984"/>
    <n v="2"/>
    <n v="1"/>
    <x v="4"/>
    <s v="Active"/>
    <n v="42547"/>
    <n v="0.54166666666666663"/>
    <n v="0.625"/>
    <m/>
    <n v="144900"/>
    <m/>
    <m/>
    <s v="http://www.redfin.com/MO/Affton/9520-Mackenzie-Circle-Dr-63123/home/93571796"/>
    <s v="Mid America Realty Information Service"/>
    <n v="16040753"/>
    <s v="Mayer Realty Group"/>
    <s v="N"/>
    <s v="Y"/>
    <n v="38.543326999999998"/>
    <n v="-90.322372000000001"/>
    <b v="0"/>
  </r>
  <r>
    <s v="MLS Listing"/>
    <s v="Single Family Residential"/>
    <s v="4938 Hummelsheim Ave"/>
    <x v="1"/>
    <s v="MO"/>
    <x v="1"/>
    <n v="79900"/>
    <n v="1"/>
    <n v="2"/>
    <s v="Bayless"/>
    <n v="1042"/>
    <n v="3093"/>
    <n v="1905"/>
    <n v="0"/>
    <n v="0"/>
    <x v="5"/>
    <s v="Active"/>
    <m/>
    <m/>
    <m/>
    <m/>
    <n v="79900"/>
    <m/>
    <m/>
    <s v="http://www.redfin.com/MO/St-Louis/4938-Hummelsheim-Ave-63123/home/93557886"/>
    <s v="Mid America Realty Information Service"/>
    <n v="16041496"/>
    <s v="Wood Brothers Realty"/>
    <s v="N"/>
    <s v="Y"/>
    <n v="38.5595906"/>
    <n v="-90.298563799999997"/>
    <b v="0"/>
  </r>
  <r>
    <s v="MLS Listing"/>
    <s v="Single Family Residential"/>
    <s v="5312 Langley Ave"/>
    <x v="1"/>
    <s v="MO"/>
    <x v="1"/>
    <n v="84900"/>
    <n v="2"/>
    <n v="2"/>
    <s v="Bayless"/>
    <n v="910"/>
    <n v="3136"/>
    <n v="1931"/>
    <n v="0"/>
    <n v="0"/>
    <x v="6"/>
    <s v="Active"/>
    <m/>
    <m/>
    <m/>
    <m/>
    <n v="84900"/>
    <m/>
    <m/>
    <s v="http://www.redfin.com/MO/Affton/5312-Langley-Ave-63123/home/81563812"/>
    <s v="Mid America Realty Information Service"/>
    <n v="16041474"/>
    <s v="Coldwell Banker Gundaker"/>
    <s v="N"/>
    <s v="Y"/>
    <n v="38.5587424"/>
    <n v="-90.309478999999996"/>
    <b v="0"/>
  </r>
  <r>
    <s v="MLS Listing"/>
    <s v="Single Family Residential"/>
    <s v="8604 Virgil Ave"/>
    <x v="1"/>
    <s v="MO"/>
    <x v="1"/>
    <n v="127900"/>
    <n v="3"/>
    <n v="3"/>
    <s v="Bayless"/>
    <n v="1665"/>
    <n v="3136"/>
    <n v="1936"/>
    <n v="0"/>
    <n v="0"/>
    <x v="7"/>
    <s v="Active"/>
    <m/>
    <m/>
    <m/>
    <n v="42487"/>
    <n v="129900"/>
    <m/>
    <m/>
    <s v="http://www.redfin.com/MO/St-Louis/8604-Virgil-Ave-63123/home/80157533"/>
    <s v="Mid America Realty Information Service"/>
    <n v="16017481"/>
    <s v="Coldwell Banker Gundaker"/>
    <s v="N"/>
    <s v="Y"/>
    <n v="38.555891000000003"/>
    <n v="-90.307181"/>
    <b v="0"/>
  </r>
  <r>
    <s v="MLS Listing"/>
    <s v="Single Family Residential"/>
    <s v="4928 Tiemann Ave"/>
    <x v="1"/>
    <s v="MO"/>
    <x v="1"/>
    <n v="82500"/>
    <n v="2"/>
    <n v="1"/>
    <s v="Bayless"/>
    <n v="832"/>
    <n v="3311"/>
    <n v="1921"/>
    <n v="1"/>
    <n v="0"/>
    <x v="8"/>
    <s v="Active"/>
    <m/>
    <m/>
    <m/>
    <m/>
    <n v="82500"/>
    <m/>
    <m/>
    <s v="http://www.redfin.com/MO/St-Louis/4928-Tieman-Ave-63123/home/74785752"/>
    <s v="Mid America Realty Information Service"/>
    <n v="16037295"/>
    <s v="Worth Clark Realty"/>
    <s v="N"/>
    <s v="Y"/>
    <n v="38.558824999999999"/>
    <n v="-90.299047000000002"/>
    <b v="0"/>
  </r>
  <r>
    <s v="MLS Listing"/>
    <s v="Single Family Residential"/>
    <s v="4840 Heidelberg Ave"/>
    <x v="1"/>
    <s v="MO"/>
    <x v="1"/>
    <n v="77900"/>
    <n v="2"/>
    <n v="1"/>
    <s v="Bayless"/>
    <n v="781"/>
    <n v="3354"/>
    <n v="1905"/>
    <n v="1"/>
    <n v="1"/>
    <x v="9"/>
    <s v="Active"/>
    <m/>
    <m/>
    <m/>
    <n v="42506"/>
    <n v="84900"/>
    <m/>
    <m/>
    <s v="http://www.redfin.com/MO/St-Louis/4840-Heidelberg-Ave-63123/home/69357178"/>
    <s v="Mid America Realty Information Service"/>
    <n v="16022284"/>
    <s v="Realty Executives of St. Louis"/>
    <s v="N"/>
    <s v="Y"/>
    <n v="38.559652"/>
    <n v="-90.297377999999995"/>
    <b v="0"/>
  </r>
  <r>
    <s v="MLS Listing"/>
    <s v="Single Family Residential"/>
    <s v="2412 Himalayan Pass"/>
    <x v="4"/>
    <s v="MO"/>
    <x v="0"/>
    <n v="200000"/>
    <n v="2"/>
    <n v="3"/>
    <s v="Lafayette"/>
    <n v="1464"/>
    <n v="3485"/>
    <n v="1986"/>
    <n v="2"/>
    <n v="1"/>
    <x v="10"/>
    <s v="Active"/>
    <m/>
    <m/>
    <m/>
    <d v="2016-06-02T00:00:00"/>
    <n v="214900"/>
    <d v="2004-12-28T00:00:00"/>
    <n v="183500"/>
    <s v="http://www.redfin.com/MO/Ballwin/2412-Himalayan-Pass-63011/home/93536953"/>
    <s v="Mid America Realty Information Service"/>
    <n v="16016721"/>
    <s v="Circa Properties, Inc."/>
    <s v="N"/>
    <s v="Y"/>
    <n v="38.585222999999999"/>
    <n v="-90.619153999999995"/>
    <b v="0"/>
  </r>
  <r>
    <s v="MLS Listing"/>
    <s v="Single Family Residential"/>
    <s v="4752 Hannover Ave"/>
    <x v="1"/>
    <s v="MO"/>
    <x v="1"/>
    <n v="38900"/>
    <n v="2"/>
    <n v="1"/>
    <s v="Bayless"/>
    <n v="1219"/>
    <n v="3615"/>
    <n v="1921"/>
    <n v="0"/>
    <n v="0"/>
    <x v="11"/>
    <s v="Active"/>
    <m/>
    <m/>
    <m/>
    <m/>
    <n v="38900"/>
    <m/>
    <m/>
    <s v="http://www.redfin.com/MO/St-Louis/4752-Hanover-Ave-63123/home/93557875"/>
    <s v="Mid America Realty Information Service"/>
    <n v="16036649"/>
    <s v="Realty Exchange"/>
    <s v="N"/>
    <s v="Y"/>
    <n v="38.559950200000003"/>
    <n v="-90.294826200000003"/>
    <b v="0"/>
  </r>
  <r>
    <s v="MLS Listing"/>
    <s v="Single Family Residential"/>
    <s v="14773 Thornbird Manor Pkwy"/>
    <x v="2"/>
    <s v="MO"/>
    <x v="2"/>
    <n v="425000"/>
    <n v="3"/>
    <n v="3"/>
    <s v="Parkway Central"/>
    <n v="1576"/>
    <n v="3920"/>
    <n v="2005"/>
    <n v="2"/>
    <n v="1"/>
    <x v="1"/>
    <s v="Active"/>
    <n v="42547"/>
    <n v="0.54166666666666663"/>
    <n v="0.625"/>
    <m/>
    <n v="425000"/>
    <m/>
    <m/>
    <s v="http://www.redfin.com/MO/Chesterfield/14773-Thornbird-Manor-Pkwy-63017/home/93318122"/>
    <s v="Mid America Realty Information Service"/>
    <n v="16037817"/>
    <s v="Coldwell Banker Gundaker"/>
    <s v="N"/>
    <s v="Y"/>
    <n v="38.663958999999998"/>
    <n v="-90.537407000000002"/>
    <b v="0"/>
  </r>
  <r>
    <s v="MLS Listing"/>
    <s v="Single Family Residential"/>
    <s v="7839 Delmont"/>
    <x v="1"/>
    <s v="MO"/>
    <x v="1"/>
    <n v="109500"/>
    <n v="3"/>
    <n v="2"/>
    <s v="Bayless"/>
    <n v="1370"/>
    <n v="4008"/>
    <n v="1927"/>
    <n v="1"/>
    <n v="0"/>
    <x v="12"/>
    <s v="Active"/>
    <m/>
    <m/>
    <m/>
    <m/>
    <n v="109500"/>
    <n v="40707"/>
    <n v="50000"/>
    <s v="http://www.redfin.com/MO/St-Louis/7839-Delmont-St-63123/home/93557860"/>
    <s v="Mid America Realty Information Service"/>
    <n v="16037844"/>
    <s v="Berkshire Hathaway Advantage"/>
    <s v="N"/>
    <s v="Y"/>
    <n v="38.56617"/>
    <n v="-90.307203000000001"/>
    <b v="0"/>
  </r>
  <r>
    <s v="MLS Listing"/>
    <s v="Single Family Residential"/>
    <s v="16304 Bellingham Dr"/>
    <x v="2"/>
    <s v="MO"/>
    <x v="2"/>
    <n v="259900"/>
    <n v="3"/>
    <n v="2"/>
    <s v="Parkway Central"/>
    <n v="1638"/>
    <n v="4095"/>
    <n v="1978"/>
    <n v="2"/>
    <n v="1"/>
    <x v="13"/>
    <s v="Active"/>
    <n v="42547"/>
    <n v="0.5"/>
    <n v="0.58333333333333337"/>
    <m/>
    <n v="259900"/>
    <m/>
    <m/>
    <s v="http://www.redfin.com/MO/Chesterfield/16304-Bellingham-Dr-63017/home/93484179"/>
    <s v="Mid America Realty Information Service"/>
    <n v="16044658"/>
    <s v="Worth Clark Realty"/>
    <s v="N"/>
    <s v="Y"/>
    <n v="38.646543999999999"/>
    <n v="-90.565575899999999"/>
    <b v="0"/>
  </r>
  <r>
    <s v="MLS Listing"/>
    <s v="Single Family Residential"/>
    <s v="4849 Tiemann Ave"/>
    <x v="1"/>
    <s v="MO"/>
    <x v="1"/>
    <n v="124900"/>
    <n v="3"/>
    <n v="1"/>
    <s v="Bayless"/>
    <n v="768"/>
    <n v="4835"/>
    <n v="1925"/>
    <n v="1"/>
    <n v="0"/>
    <x v="14"/>
    <s v="Active"/>
    <m/>
    <m/>
    <m/>
    <n v="42543"/>
    <n v="134900"/>
    <m/>
    <m/>
    <s v="http://www.redfin.com/MO/St-Louis/4849-Tieman-Ave-63123/home/93557251"/>
    <s v="Mid America Realty Information Service"/>
    <n v="16027401"/>
    <s v="Realty Executives of St. Louis"/>
    <s v="N"/>
    <s v="Y"/>
    <n v="38.558000999999997"/>
    <n v="-90.296958000000004"/>
    <b v="0"/>
  </r>
  <r>
    <s v="MLS Listing"/>
    <s v="Single Family Residential"/>
    <s v="4957 Tiemann Ave"/>
    <x v="1"/>
    <s v="MO"/>
    <x v="1"/>
    <n v="126500"/>
    <n v="2"/>
    <n v="1"/>
    <s v="Bayless"/>
    <n v="910"/>
    <n v="4835"/>
    <n v="1950"/>
    <n v="1"/>
    <n v="1"/>
    <x v="15"/>
    <s v="Active"/>
    <n v="42547"/>
    <n v="0.58333333333333337"/>
    <n v="0.66666666666666663"/>
    <m/>
    <n v="126500"/>
    <m/>
    <m/>
    <s v="http://www.redfin.com/MO/St-Louis/4957-Tieman-Ave-63123/home/93557793"/>
    <s v="Mid America Realty Information Service"/>
    <n v="16042642"/>
    <s v="Berkshire Hathaway Select"/>
    <s v="N"/>
    <s v="Y"/>
    <n v="38.559789000000002"/>
    <n v="-90.299491000000003"/>
    <b v="0"/>
  </r>
  <r>
    <s v="MLS Listing"/>
    <s v="Single Family Residential"/>
    <s v="3921 Crosby Dr"/>
    <x v="1"/>
    <s v="MO"/>
    <x v="1"/>
    <n v="109900"/>
    <n v="2"/>
    <n v="1"/>
    <s v="South City"/>
    <n v="792"/>
    <n v="4879"/>
    <n v="1953"/>
    <n v="1"/>
    <n v="0"/>
    <x v="16"/>
    <s v="Active"/>
    <m/>
    <m/>
    <m/>
    <n v="42520"/>
    <n v="112000"/>
    <n v="41453"/>
    <n v="57000"/>
    <s v="http://www.redfin.com/MO/St-Louis/3921-Crosby-Dr-63123/home/62726946"/>
    <s v="Mid America Realty Information Service"/>
    <n v="16036795"/>
    <s v="RE/MAX Realty Cafe"/>
    <s v="N"/>
    <s v="Y"/>
    <n v="38.554205099999997"/>
    <n v="-90.278017899999995"/>
    <b v="0"/>
  </r>
  <r>
    <s v="MLS Listing"/>
    <s v="Single Family Residential"/>
    <s v="9101 Flores Dr"/>
    <x v="1"/>
    <s v="MO"/>
    <x v="1"/>
    <n v="113000"/>
    <n v="2"/>
    <n v="1"/>
    <s v="Affton"/>
    <n v="1085"/>
    <n v="4966"/>
    <n v="1940"/>
    <n v="0"/>
    <n v="0"/>
    <x v="17"/>
    <s v="Active"/>
    <n v="42546"/>
    <n v="0.58333333333333337"/>
    <n v="0.66666666666666663"/>
    <n v="42509"/>
    <n v="120000"/>
    <m/>
    <m/>
    <s v="http://www.redfin.com/MO/Affton/9101-Flores-Dr-63123/home/93558831"/>
    <s v="Mid America Realty Information Service"/>
    <n v="16010581"/>
    <s v="Coldwell Banker Gundaker OF"/>
    <s v="N"/>
    <s v="Y"/>
    <n v="38.554129000000003"/>
    <n v="-90.313502999999997"/>
    <b v="0"/>
  </r>
  <r>
    <s v="MLS Listing"/>
    <s v="Single Family Residential"/>
    <s v="8614 Gravois"/>
    <x v="1"/>
    <s v="MO"/>
    <x v="1"/>
    <n v="92500"/>
    <n v="2"/>
    <n v="1"/>
    <s v="Bayless"/>
    <n v="1000"/>
    <n v="5009"/>
    <n v="1967"/>
    <n v="4"/>
    <n v="1"/>
    <x v="18"/>
    <s v="Active"/>
    <m/>
    <m/>
    <m/>
    <n v="42226"/>
    <n v="99900"/>
    <m/>
    <m/>
    <s v="http://www.redfin.com/MO/St-Louis/8614-Gravois-Rd-63123/home/62691547"/>
    <s v="Mid America Realty Information Service"/>
    <n v="14023941"/>
    <s v="Coldwell Banker Gundaker"/>
    <s v="N"/>
    <s v="Y"/>
    <n v="38.556458900000003"/>
    <n v="-90.308171000000002"/>
    <b v="0"/>
  </r>
  <r>
    <s v="MLS Listing"/>
    <s v="Single Family Residential"/>
    <s v="8617 Virgil Ave"/>
    <x v="1"/>
    <s v="MO"/>
    <x v="1"/>
    <n v="139000"/>
    <n v="2"/>
    <n v="1"/>
    <s v="Affton"/>
    <n v="1092"/>
    <n v="5009"/>
    <n v="1939"/>
    <n v="1"/>
    <n v="1"/>
    <x v="13"/>
    <s v="Active"/>
    <m/>
    <m/>
    <m/>
    <m/>
    <n v="139000"/>
    <n v="38695"/>
    <n v="139000"/>
    <s v="http://www.redfin.com/MO/St-Louis/8617-Virgil-Ave-63123/home/93559020/maris-16044384"/>
    <s v="Mid America Realty Information Service"/>
    <n v="16044384"/>
    <s v="Red Key Realty St. Louis"/>
    <s v="N"/>
    <s v="Y"/>
    <n v="38.556083000000001"/>
    <n v="-90.308003999999997"/>
    <b v="0"/>
  </r>
  <r>
    <s v="MLS Listing"/>
    <s v="Single Family Residential"/>
    <s v="8618 Gravois"/>
    <x v="1"/>
    <s v="MO"/>
    <x v="1"/>
    <n v="114900"/>
    <n v="3"/>
    <n v="1"/>
    <s v="Affton"/>
    <n v="1261"/>
    <n v="5009"/>
    <n v="1931"/>
    <n v="2"/>
    <n v="0"/>
    <x v="19"/>
    <s v="Active"/>
    <m/>
    <m/>
    <m/>
    <m/>
    <n v="114900"/>
    <m/>
    <m/>
    <s v="http://www.redfin.com/MO/St-Louis/8618-Gravois-Rd-63123/home/92508404"/>
    <s v="Mid America Realty Information Service"/>
    <n v="15046323"/>
    <s v="Coldwell Banker Gundaker"/>
    <s v="N"/>
    <s v="Y"/>
    <n v="38.556423000000002"/>
    <n v="-90.308302999999995"/>
    <b v="0"/>
  </r>
  <r>
    <s v="MLS Listing"/>
    <s v="Single Family Residential"/>
    <s v="3801 Tesson Ct"/>
    <x v="1"/>
    <s v="MO"/>
    <x v="1"/>
    <n v="116900"/>
    <n v="2"/>
    <n v="2"/>
    <s v="South City"/>
    <n v="1017"/>
    <n v="5053"/>
    <n v="1964"/>
    <n v="0"/>
    <n v="0"/>
    <x v="10"/>
    <s v="Active"/>
    <m/>
    <m/>
    <m/>
    <n v="42529"/>
    <n v="119900"/>
    <n v="41978"/>
    <n v="105000"/>
    <s v="http://www.redfin.com/MO/St-Louis/3801-Tesson-Ct-63123/home/62766967"/>
    <s v="Mid America Realty Information Service"/>
    <n v="16031021"/>
    <s v="Coldwell Banker Gundaker"/>
    <s v="N"/>
    <s v="Y"/>
    <n v="38.553749600000003"/>
    <n v="-90.276638300000002"/>
    <b v="0"/>
  </r>
  <r>
    <s v="MLS Listing"/>
    <s v="Single Family Residential"/>
    <s v="5211 Weber Rd"/>
    <x v="1"/>
    <s v="MO"/>
    <x v="1"/>
    <n v="125000"/>
    <n v="2"/>
    <n v="1"/>
    <s v="Affton"/>
    <n v="1828"/>
    <n v="5184"/>
    <n v="1934"/>
    <n v="1"/>
    <n v="1"/>
    <x v="20"/>
    <s v="Active"/>
    <m/>
    <m/>
    <m/>
    <m/>
    <n v="125000"/>
    <m/>
    <m/>
    <s v="http://www.redfin.com/MO/Affton/5211-Weber-Rd-63123/home/93558537"/>
    <s v="Mid America Realty Information Service"/>
    <n v="16042448"/>
    <s v="The Green House"/>
    <s v="N"/>
    <s v="Y"/>
    <n v="38.554198200000002"/>
    <n v="-90.312854900000005"/>
    <b v="0"/>
  </r>
  <r>
    <s v="MLS Listing"/>
    <s v="Single Family Residential"/>
    <s v="16432 Baja Ct"/>
    <x v="5"/>
    <s v="MO"/>
    <x v="0"/>
    <n v="229989"/>
    <n v="3"/>
    <n v="3"/>
    <s v="Lafayette"/>
    <n v="1460"/>
    <n v="5227"/>
    <n v="1994"/>
    <n v="2"/>
    <n v="1"/>
    <x v="21"/>
    <s v="Active"/>
    <d v="2016-06-26T00:00:00"/>
    <d v="1899-12-30T13:00:00"/>
    <d v="1899-12-30T15:00:00"/>
    <d v="2016-06-22T00:00:00"/>
    <n v="239989"/>
    <m/>
    <m/>
    <s v="http://www.redfin.com/MO/Ballwin/16432-Baja-Ct-63011/home/93537026"/>
    <s v="Mid America Realty Information Service"/>
    <n v="16030151"/>
    <s v="Gerard Realty Group"/>
    <s v="N"/>
    <s v="Y"/>
    <n v="38.583993"/>
    <n v="-90.622496999999996"/>
    <b v="0"/>
  </r>
  <r>
    <s v="MLS Listing"/>
    <s v="Single Family Residential"/>
    <s v="8471 Mackenzie"/>
    <x v="1"/>
    <s v="MO"/>
    <x v="1"/>
    <n v="94900"/>
    <n v="2"/>
    <n v="1"/>
    <s v="Affton"/>
    <n v="768"/>
    <n v="5271"/>
    <n v="1953"/>
    <n v="0"/>
    <n v="0"/>
    <x v="22"/>
    <s v="Active"/>
    <m/>
    <m/>
    <m/>
    <n v="42534"/>
    <n v="104900"/>
    <m/>
    <m/>
    <s v="http://www.redfin.com/MO/Affton/8471-Mackenzie-Circle-Ct-63123/home/104327465"/>
    <s v="Mid America Realty Information Service"/>
    <n v="16021818"/>
    <s v="RE/MAX Results"/>
    <s v="N"/>
    <s v="Y"/>
    <n v="38.543183900000002"/>
    <n v="-90.321599899999995"/>
    <b v="0"/>
  </r>
  <r>
    <s v="MLS Listing"/>
    <s v="Single Family Residential"/>
    <s v="7809 Parkwood Dr"/>
    <x v="1"/>
    <s v="MO"/>
    <x v="1"/>
    <n v="132900"/>
    <n v="2"/>
    <n v="1"/>
    <s v="South City"/>
    <n v="989"/>
    <n v="5271"/>
    <n v="1950"/>
    <n v="1"/>
    <n v="0"/>
    <x v="10"/>
    <s v="Active"/>
    <m/>
    <m/>
    <m/>
    <n v="42544"/>
    <n v="139900"/>
    <n v="42429"/>
    <n v="73000"/>
    <s v="http://www.redfin.com/MO/St-Louis/7809-Parkwood-Dr-63123/home/93783864"/>
    <s v="Mid America Realty Information Service"/>
    <n v="16031284"/>
    <s v="Medley &amp; Associates, LLC"/>
    <s v="N"/>
    <s v="Y"/>
    <n v="38.559342000000001"/>
    <n v="-90.284976999999998"/>
    <b v="0"/>
  </r>
  <r>
    <s v="MLS Listing"/>
    <s v="Single Family Residential"/>
    <s v="9426 Upland Dr"/>
    <x v="1"/>
    <s v="MO"/>
    <x v="1"/>
    <n v="124900"/>
    <n v="2"/>
    <n v="1"/>
    <s v="Affton"/>
    <n v="864"/>
    <n v="5314"/>
    <n v="1945"/>
    <n v="1"/>
    <n v="0"/>
    <x v="23"/>
    <s v="Active"/>
    <m/>
    <m/>
    <m/>
    <m/>
    <n v="124900"/>
    <n v="39913"/>
    <n v="124000"/>
    <s v="http://www.redfin.com/MO/Affton/9426-Upland-Dr-63123/home/87394641"/>
    <s v="Mid America Realty Information Service"/>
    <n v="16039547"/>
    <s v="St. Louis Property Investments"/>
    <s v="N"/>
    <s v="Y"/>
    <n v="38.543815000000002"/>
    <n v="-90.320969000000005"/>
    <b v="0"/>
  </r>
  <r>
    <s v="MLS Listing"/>
    <s v="Single Family Residential"/>
    <s v="4736 Oldenburg Ave"/>
    <x v="1"/>
    <s v="MO"/>
    <x v="1"/>
    <n v="42000"/>
    <n v="2"/>
    <n v="2"/>
    <s v="Bayless"/>
    <n v="980"/>
    <n v="5401"/>
    <n v="1909"/>
    <n v="0"/>
    <n v="0"/>
    <x v="24"/>
    <s v="Active"/>
    <m/>
    <m/>
    <m/>
    <m/>
    <n v="42000"/>
    <m/>
    <m/>
    <s v="http://www.redfin.com/MO/St-Louis/4736-Oldenburg-Ave-63123/home/93557162"/>
    <s v="Mid America Realty Information Service"/>
    <n v="16035524"/>
    <s v="Top Real Estate Professionals"/>
    <s v="N"/>
    <s v="Y"/>
    <n v="38.558816999999998"/>
    <n v="-90.294967999999997"/>
    <b v="0"/>
  </r>
  <r>
    <s v="MLS Listing"/>
    <s v="Single Family Residential"/>
    <s v="8113 Hildesheim Ave"/>
    <x v="1"/>
    <s v="MO"/>
    <x v="1"/>
    <n v="109000"/>
    <n v="2"/>
    <n v="1"/>
    <s v="Bayless"/>
    <n v="1066"/>
    <n v="5401"/>
    <n v="1937"/>
    <n v="0"/>
    <n v="0"/>
    <x v="25"/>
    <s v="Active"/>
    <m/>
    <m/>
    <m/>
    <n v="42543"/>
    <n v="112500"/>
    <m/>
    <m/>
    <s v="http://www.redfin.com/MO/St-Louis/8113-Hildesheim-Ave-63123/home/93556762"/>
    <s v="Mid America Realty Information Service"/>
    <n v="16019566"/>
    <s v="Wood Brothers Realty"/>
    <s v="N"/>
    <s v="Y"/>
    <n v="38.556342999999998"/>
    <n v="-90.2955659"/>
    <b v="0"/>
  </r>
  <r>
    <s v="MLS Listing"/>
    <s v="Single Family Residential"/>
    <s v="8612 Neier Ln"/>
    <x v="1"/>
    <s v="MO"/>
    <x v="1"/>
    <n v="120000"/>
    <n v="2"/>
    <n v="1"/>
    <s v="Affton"/>
    <n v="864"/>
    <n v="5445"/>
    <n v="1940"/>
    <n v="1"/>
    <n v="1"/>
    <x v="26"/>
    <s v="Active"/>
    <m/>
    <m/>
    <m/>
    <m/>
    <n v="120000"/>
    <n v="39934"/>
    <n v="119000"/>
    <s v="http://www.redfin.com/MO/Affton/8612-Neier-Ln-63123/home/93558785"/>
    <s v="Mid America Realty Information Service"/>
    <n v="16041129"/>
    <s v="Elizabeth Real Estate GroupLLC"/>
    <s v="N"/>
    <s v="Y"/>
    <n v="38.556392000000002"/>
    <n v="-90.318485899999999"/>
    <b v="0"/>
  </r>
  <r>
    <s v="MLS Listing"/>
    <s v="Single Family Residential"/>
    <s v="8700 Neier Ln"/>
    <x v="1"/>
    <s v="MO"/>
    <x v="1"/>
    <n v="139900"/>
    <n v="2"/>
    <n v="2"/>
    <s v="Affton"/>
    <n v="1020"/>
    <n v="5445"/>
    <n v="1940"/>
    <n v="0"/>
    <n v="0"/>
    <x v="20"/>
    <s v="Active"/>
    <m/>
    <m/>
    <m/>
    <m/>
    <n v="139900"/>
    <m/>
    <m/>
    <s v="http://www.redfin.com/MO/Affton/8700-Neier-Ln-63123/home/93558422"/>
    <s v="Mid America Realty Information Service"/>
    <n v="16041665"/>
    <s v="Keller Williams Southwest"/>
    <s v="N"/>
    <s v="Y"/>
    <n v="38.555276900000003"/>
    <n v="-90.318686"/>
    <b v="0"/>
  </r>
  <r>
    <s v="MLS Listing"/>
    <s v="Single Family Residential"/>
    <s v="9629 Hale"/>
    <x v="1"/>
    <s v="MO"/>
    <x v="1"/>
    <n v="139900"/>
    <n v="3"/>
    <n v="1"/>
    <s v="Affton"/>
    <n v="1102"/>
    <n v="5663"/>
    <n v="1963"/>
    <n v="1"/>
    <n v="1"/>
    <x v="12"/>
    <s v="Active"/>
    <m/>
    <m/>
    <m/>
    <m/>
    <n v="139900"/>
    <m/>
    <m/>
    <s v="http://www.redfin.com/MO/Affton/9629-Hale-Dr-63123/home/93572242"/>
    <s v="Mid America Realty Information Service"/>
    <n v="16037684"/>
    <s v="Coldwell Banker Gundaker"/>
    <s v="N"/>
    <s v="Y"/>
    <n v="38.543728000000002"/>
    <n v="-90.315537000000006"/>
    <b v="0"/>
  </r>
  <r>
    <s v="MLS Listing"/>
    <s v="Single Family Residential"/>
    <s v="4938 Heege Rd"/>
    <x v="3"/>
    <s v="MO"/>
    <x v="1"/>
    <n v="82000"/>
    <n v="3"/>
    <n v="2"/>
    <s v="Bayless"/>
    <n v="1540"/>
    <n v="5663"/>
    <n v="1923"/>
    <n v="0"/>
    <n v="0"/>
    <x v="27"/>
    <s v="Active"/>
    <m/>
    <m/>
    <m/>
    <m/>
    <n v="82000"/>
    <n v="38217"/>
    <n v="135000"/>
    <s v="http://www.redfin.com/MO/St-Louis/4938-Heege-Rd-63123/home/93556923"/>
    <s v="Mid America Realty Information Service"/>
    <n v="16036852"/>
    <s v="Realty Executives of St. Louis"/>
    <s v="N"/>
    <s v="Y"/>
    <n v="38.557364300000003"/>
    <n v="-90.301000000000002"/>
    <b v="0"/>
  </r>
  <r>
    <s v="MLS Listing"/>
    <s v="Single Family Residential"/>
    <s v="4832 Hershey Dr"/>
    <x v="1"/>
    <s v="MO"/>
    <x v="1"/>
    <n v="164900"/>
    <n v="3"/>
    <n v="2"/>
    <s v="Bayless"/>
    <n v="1400"/>
    <n v="5837"/>
    <n v="1940"/>
    <n v="0"/>
    <n v="0"/>
    <x v="28"/>
    <s v="Active"/>
    <m/>
    <m/>
    <m/>
    <m/>
    <n v="164900"/>
    <n v="42488"/>
    <n v="80000"/>
    <s v="http://www.redfin.com/MO/St-Louis/4832-Hershey-Dr-63123/home/93573603"/>
    <s v="Mid America Realty Information Service"/>
    <n v="16040547"/>
    <s v="Weichert, REALTORS"/>
    <s v="N"/>
    <s v="Y"/>
    <n v="38.551110999999999"/>
    <n v="-90.308672000000001"/>
    <b v="0"/>
  </r>
  <r>
    <s v="MLS Listing"/>
    <s v="Single Family Residential"/>
    <s v="4301 Big Chief Dr"/>
    <x v="1"/>
    <s v="MO"/>
    <x v="1"/>
    <n v="136900"/>
    <n v="3"/>
    <n v="3"/>
    <s v="Bayless"/>
    <n v="1100"/>
    <n v="5924"/>
    <n v="1956"/>
    <n v="0"/>
    <n v="0"/>
    <x v="29"/>
    <s v="Active"/>
    <n v="42547"/>
    <n v="0.54166666666666663"/>
    <n v="0.625"/>
    <n v="42480"/>
    <n v="147000"/>
    <m/>
    <m/>
    <s v="http://www.redfin.com/MO/St-Louis/4301-Big-Chief-Dr-63123/home/93569096"/>
    <s v="Mid America Realty Information Service"/>
    <n v="15060087"/>
    <s v="Wood Brothers Realty"/>
    <s v="N"/>
    <s v="Y"/>
    <n v="38.543256"/>
    <n v="-90.299346999999997"/>
    <b v="0"/>
  </r>
  <r>
    <s v="MLS Listing"/>
    <s v="Single Family Residential"/>
    <s v="8510 Rosemary Ave"/>
    <x v="1"/>
    <s v="MO"/>
    <x v="1"/>
    <n v="97500"/>
    <n v="2"/>
    <n v="1"/>
    <s v="Bayless"/>
    <n v="971"/>
    <n v="6011"/>
    <n v="1950"/>
    <n v="1"/>
    <n v="1"/>
    <x v="20"/>
    <s v="Active"/>
    <m/>
    <m/>
    <m/>
    <m/>
    <n v="97500"/>
    <m/>
    <m/>
    <s v="http://www.redfin.com/MO/Affton/8510-Rosemary-Ave-63123/home/93556637"/>
    <s v="Mid America Realty Information Service"/>
    <n v="16041093"/>
    <s v="Keller Williams Realty Chester"/>
    <s v="N"/>
    <s v="Y"/>
    <n v="38.5581046"/>
    <n v="-90.307631599999993"/>
    <b v="0"/>
  </r>
  <r>
    <s v="MLS Listing"/>
    <s v="Single Family Residential"/>
    <s v="9110 Pueblo Dr"/>
    <x v="1"/>
    <s v="MO"/>
    <x v="1"/>
    <n v="159900"/>
    <n v="3"/>
    <n v="3"/>
    <s v="Bayless"/>
    <n v="1030"/>
    <n v="6011"/>
    <n v="1955"/>
    <n v="1"/>
    <n v="1"/>
    <x v="30"/>
    <s v="Active"/>
    <m/>
    <m/>
    <m/>
    <m/>
    <n v="159900"/>
    <m/>
    <m/>
    <s v="http://www.redfin.com/MO/St-Louis/9110-Pueblo-Dr-63123/home/93569345"/>
    <s v="Mid America Realty Information Service"/>
    <n v="16026127"/>
    <s v="Coldwell Banker Gundaker"/>
    <s v="N"/>
    <s v="Y"/>
    <n v="38.544717499999997"/>
    <n v="-90.299475999999999"/>
    <b v="0"/>
  </r>
  <r>
    <s v="MLS Listing"/>
    <s v="Single Family Residential"/>
    <s v="4627 Frankfort Ave"/>
    <x v="1"/>
    <s v="MO"/>
    <x v="1"/>
    <n v="95500"/>
    <n v="3"/>
    <n v="1"/>
    <s v="Bayless"/>
    <n v="1050"/>
    <n v="6011"/>
    <n v="1956"/>
    <n v="0"/>
    <n v="0"/>
    <x v="31"/>
    <s v="Active"/>
    <m/>
    <m/>
    <m/>
    <m/>
    <n v="95500"/>
    <m/>
    <m/>
    <s v="http://www.redfin.com/MO/St-Louis/4627-Frankfort-Ave-63123/home/87972165"/>
    <s v="Mid America Realty Information Service"/>
    <n v="15038526"/>
    <s v="Realty Team"/>
    <s v="N"/>
    <s v="Y"/>
    <n v="38.552491000000003"/>
    <n v="-90.296053000000001"/>
    <b v="0"/>
  </r>
  <r>
    <s v="MLS Listing"/>
    <s v="Single Family Residential"/>
    <s v="8507 Lacey Ave"/>
    <x v="1"/>
    <s v="MO"/>
    <x v="1"/>
    <n v="99900"/>
    <n v="2"/>
    <n v="2"/>
    <s v="Bayless"/>
    <n v="1070"/>
    <n v="6011"/>
    <n v="1929"/>
    <n v="1"/>
    <n v="1"/>
    <x v="26"/>
    <s v="Active"/>
    <m/>
    <m/>
    <m/>
    <m/>
    <n v="99900"/>
    <n v="40849"/>
    <n v="30000"/>
    <s v="http://www.redfin.com/MO/Affton/8507-Lacey-Ave-63123/home/92895340"/>
    <s v="Mid America Realty Information Service"/>
    <n v="16040928"/>
    <s v="Keller Williams Realty West"/>
    <s v="N"/>
    <s v="Y"/>
    <n v="38.558135999999998"/>
    <n v="-90.306996999999996"/>
    <b v="0"/>
  </r>
  <r>
    <s v="MLS Listing"/>
    <s v="Single Family Residential"/>
    <s v="6215 Weber Rd"/>
    <x v="1"/>
    <s v="MO"/>
    <x v="1"/>
    <n v="104900"/>
    <n v="2"/>
    <n v="1"/>
    <s v="Affton"/>
    <n v="864"/>
    <n v="6098"/>
    <m/>
    <n v="0"/>
    <n v="0"/>
    <x v="32"/>
    <s v="Active"/>
    <m/>
    <m/>
    <m/>
    <n v="42500"/>
    <n v="109900"/>
    <n v="38581"/>
    <n v="125500"/>
    <s v="http://www.redfin.com/MO/Affton/6215-Weber-Rd-63123/home/79055809"/>
    <s v="Mid America Realty Information Service"/>
    <n v="16029696"/>
    <s v="St. Louis Property Investments"/>
    <s v="N"/>
    <s v="Y"/>
    <n v="38.555011999999998"/>
    <n v="-90.321976000000006"/>
    <b v="0"/>
  </r>
  <r>
    <s v="MLS Listing"/>
    <s v="Single Family Residential"/>
    <s v="7920 Radnor Dr"/>
    <x v="1"/>
    <s v="MO"/>
    <x v="1"/>
    <n v="205000"/>
    <n v="4"/>
    <n v="2"/>
    <s v="Affton"/>
    <n v="1688"/>
    <n v="6098"/>
    <n v="1996"/>
    <n v="0"/>
    <n v="0"/>
    <x v="33"/>
    <s v="Active"/>
    <m/>
    <m/>
    <m/>
    <m/>
    <n v="205000"/>
    <m/>
    <m/>
    <s v="http://www.redfin.com/MO/St-Louis/7920-Radnor-Dr-63123/home/93541313"/>
    <s v="Mid America Realty Information Service"/>
    <n v="16029332"/>
    <s v="Coldwell Banker Gundaker"/>
    <s v="N"/>
    <s v="Y"/>
    <n v="38.570726999999998"/>
    <n v="-90.334931999999995"/>
    <b v="0"/>
  </r>
  <r>
    <s v="MLS Listing"/>
    <s v="Single Family Residential"/>
    <s v="7240 Mackenzie Rd"/>
    <x v="1"/>
    <s v="MO"/>
    <x v="1"/>
    <n v="154900"/>
    <n v="2"/>
    <n v="1"/>
    <s v="Affton"/>
    <n v="978"/>
    <n v="6142"/>
    <n v="1953"/>
    <n v="1"/>
    <n v="0"/>
    <x v="13"/>
    <s v="Active"/>
    <n v="42547"/>
    <n v="0.52083333333333337"/>
    <n v="0.58333333333333337"/>
    <m/>
    <n v="154900"/>
    <m/>
    <m/>
    <s v="http://www.redfin.com/MO/St-Louis/7240-MacKenzie-Rd-63123/home/93540263"/>
    <s v="Mid America Realty Information Service"/>
    <n v="16044659"/>
    <s v="Berkshire Hathaway Alliance"/>
    <s v="N"/>
    <s v="Y"/>
    <n v="38.578257000000001"/>
    <n v="-90.318462999999994"/>
    <b v="0"/>
  </r>
  <r>
    <s v="MLS Listing"/>
    <s v="Single Family Residential"/>
    <s v="9714 Hale"/>
    <x v="1"/>
    <s v="MO"/>
    <x v="1"/>
    <n v="143900"/>
    <n v="3"/>
    <n v="1"/>
    <s v="Bayless"/>
    <n v="1102"/>
    <n v="6403"/>
    <n v="1964"/>
    <n v="0"/>
    <n v="0"/>
    <x v="11"/>
    <s v="Active"/>
    <n v="42547"/>
    <n v="0.54166666666666663"/>
    <n v="0.625"/>
    <n v="42522"/>
    <n v="147500"/>
    <m/>
    <m/>
    <s v="http://www.redfin.com/MO/Affton/9714-Hale-Dr-63123/home/93572213"/>
    <s v="Mid America Realty Information Service"/>
    <n v="16036628"/>
    <s v="Berkshire Hathaway Select"/>
    <s v="N"/>
    <s v="Y"/>
    <n v="38.542971999999999"/>
    <n v="-90.313817999999998"/>
    <b v="0"/>
  </r>
  <r>
    <s v="MLS Listing"/>
    <s v="Single Family Residential"/>
    <s v="7935 Joel Ave"/>
    <x v="1"/>
    <s v="MO"/>
    <x v="1"/>
    <n v="97000"/>
    <n v="2"/>
    <n v="1"/>
    <s v="Affton"/>
    <n v="768"/>
    <n v="6534"/>
    <n v="1940"/>
    <n v="0"/>
    <n v="0"/>
    <x v="34"/>
    <s v="Active"/>
    <m/>
    <m/>
    <m/>
    <n v="42531"/>
    <n v="102000"/>
    <n v="39029"/>
    <n v="94000"/>
    <s v="http://www.redfin.com/MO/St-Louis/7935-Joel-Ave-63123/home/93559810"/>
    <s v="Mid America Realty Information Service"/>
    <n v="16036145"/>
    <s v="Coldwell Banker Gundaker"/>
    <s v="N"/>
    <s v="Y"/>
    <n v="38.565122000000002"/>
    <n v="-90.314363"/>
    <b v="0"/>
  </r>
  <r>
    <s v="MLS Listing"/>
    <s v="Single Family Residential"/>
    <s v="7068 Itaska Dr"/>
    <x v="1"/>
    <s v="MO"/>
    <x v="1"/>
    <n v="142500"/>
    <n v="3"/>
    <n v="2"/>
    <s v="South City"/>
    <n v="1085"/>
    <n v="6534"/>
    <n v="1952"/>
    <n v="1"/>
    <n v="1"/>
    <x v="35"/>
    <s v="Active"/>
    <m/>
    <m/>
    <m/>
    <n v="42543"/>
    <n v="170000"/>
    <n v="42396"/>
    <n v="154000"/>
    <s v="http://www.redfin.com/MO/St-Louis/7068-Itaska-Dr-63123/home/93782939"/>
    <s v="Mid America Realty Information Service"/>
    <n v="16006510"/>
    <s v="Berkshire Hathaway Alliance"/>
    <s v="N"/>
    <s v="Y"/>
    <n v="38.583703999999997"/>
    <n v="-90.315546999999995"/>
    <b v="0"/>
  </r>
  <r>
    <s v="MLS Listing"/>
    <s v="Single Family Residential"/>
    <s v="9031 Big Chief Dr"/>
    <x v="1"/>
    <s v="MO"/>
    <x v="1"/>
    <n v="155000"/>
    <n v="3"/>
    <n v="2"/>
    <s v="Bayless"/>
    <n v="1110"/>
    <n v="6534"/>
    <n v="1955"/>
    <n v="0"/>
    <n v="0"/>
    <x v="36"/>
    <s v="Active"/>
    <m/>
    <m/>
    <m/>
    <n v="42545"/>
    <n v="164900"/>
    <m/>
    <m/>
    <s v="http://www.redfin.com/MO/St-Louis/9031-Big-Chief-Dr-63123/home/93570419"/>
    <s v="Mid America Realty Information Service"/>
    <n v="16010115"/>
    <s v="Grant Hickman R.E. Advisors"/>
    <s v="N"/>
    <s v="Y"/>
    <n v="38.547136000000002"/>
    <n v="-90.301852999999994"/>
    <b v="0"/>
  </r>
  <r>
    <s v="MLS Listing"/>
    <s v="Single Family Residential"/>
    <s v="9814 Chesterton Dr"/>
    <x v="3"/>
    <s v="MO"/>
    <x v="1"/>
    <n v="147900"/>
    <n v="3"/>
    <n v="2"/>
    <s v="Affton"/>
    <n v="1365"/>
    <n v="6534"/>
    <n v="1949"/>
    <n v="0"/>
    <n v="0"/>
    <x v="37"/>
    <s v="Active"/>
    <m/>
    <m/>
    <m/>
    <m/>
    <n v="144900"/>
    <n v="39294"/>
    <n v="111539"/>
    <s v="http://www.redfin.com/MO/St-Louis/9814-Chesterton-Dr-63123/home/93583493"/>
    <s v="Mid America Realty Information Service"/>
    <n v="16019005"/>
    <s v="Heern Properties"/>
    <s v="N"/>
    <s v="Y"/>
    <n v="38.538397000000003"/>
    <n v="-90.312370999999999"/>
    <b v="0"/>
  </r>
  <r>
    <s v="MLS Listing"/>
    <s v="Single Family Residential"/>
    <s v="9647 Antonette Hls"/>
    <x v="1"/>
    <s v="MO"/>
    <x v="1"/>
    <n v="149475"/>
    <n v="3"/>
    <n v="2"/>
    <s v="Bayless"/>
    <n v="988"/>
    <n v="6578"/>
    <n v="1977"/>
    <n v="2"/>
    <n v="1"/>
    <x v="38"/>
    <s v="Active"/>
    <m/>
    <m/>
    <m/>
    <n v="42542"/>
    <n v="152350"/>
    <m/>
    <m/>
    <s v="http://www.redfin.com/MO/Affton/9647-Antonette-Hills-Dr-63123/home/93572279"/>
    <s v="Mid America Realty Information Service"/>
    <n v="16035226"/>
    <s v="RE/MAX Results"/>
    <s v="N"/>
    <s v="Y"/>
    <n v="38.541333000000002"/>
    <n v="-90.309370700000002"/>
    <b v="0"/>
  </r>
  <r>
    <s v="MLS Listing"/>
    <s v="Single Family Residential"/>
    <s v="8153 Parkridge Ave"/>
    <x v="1"/>
    <s v="MO"/>
    <x v="1"/>
    <n v="129900"/>
    <n v="2"/>
    <n v="2"/>
    <s v="South City"/>
    <n v="1000"/>
    <n v="6578"/>
    <n v="1954"/>
    <n v="1"/>
    <n v="0"/>
    <x v="6"/>
    <s v="Active"/>
    <m/>
    <m/>
    <m/>
    <m/>
    <n v="129900"/>
    <m/>
    <m/>
    <s v="http://www.redfin.com/MO/St-Louis/8153-Parkridge-Dr-63123/home/93784786"/>
    <s v="Mid America Realty Information Service"/>
    <n v="16040094"/>
    <s v="RE/MAX Results"/>
    <s v="N"/>
    <s v="Y"/>
    <n v="38.558681"/>
    <n v="-90.290948999999998"/>
    <b v="0"/>
  </r>
  <r>
    <s v="MLS Listing"/>
    <s v="Single Family Residential"/>
    <s v="3728 Carondelet"/>
    <x v="1"/>
    <s v="MO"/>
    <x v="1"/>
    <n v="89000"/>
    <n v="2"/>
    <n v="1"/>
    <s v="South City"/>
    <n v="768"/>
    <n v="6621"/>
    <n v="1951"/>
    <n v="0"/>
    <n v="0"/>
    <x v="13"/>
    <s v="Active"/>
    <m/>
    <m/>
    <m/>
    <m/>
    <n v="89000"/>
    <n v="41592"/>
    <n v="43000"/>
    <s v="http://www.redfin.com/MO/St-Louis/3728-Carondelet-Blvd-63123/home/62727895"/>
    <s v="Mid America Realty Information Service"/>
    <n v="16042267"/>
    <s v="RE/MAX Gold"/>
    <s v="N"/>
    <s v="Y"/>
    <n v="38.554684000000002"/>
    <n v="-90.273128999999997"/>
    <b v="0"/>
  </r>
  <r>
    <s v="MLS Listing"/>
    <s v="Single Family Residential"/>
    <s v="9509 Reavis Barracks Rd"/>
    <x v="1"/>
    <s v="MO"/>
    <x v="1"/>
    <n v="125000"/>
    <n v="2"/>
    <n v="1"/>
    <s v="Affton"/>
    <n v="864"/>
    <n v="6621"/>
    <n v="1952"/>
    <n v="1"/>
    <n v="1"/>
    <x v="39"/>
    <s v="Active"/>
    <m/>
    <m/>
    <m/>
    <n v="42528"/>
    <n v="128900"/>
    <n v="42452"/>
    <n v="72500"/>
    <s v="http://www.redfin.com/MO/Affton/9509-Reavis-Barracks-Rd-63123/home/93582837"/>
    <s v="Mid America Realty Information Service"/>
    <n v="16033530"/>
    <s v="Equity Missouri Confluence"/>
    <s v="N"/>
    <s v="Y"/>
    <n v="38.536538999999998"/>
    <n v="-90.321749999999994"/>
    <b v="0"/>
  </r>
  <r>
    <s v="MLS Listing"/>
    <s v="Single Family Residential"/>
    <s v="9811 Ione"/>
    <x v="1"/>
    <s v="MO"/>
    <x v="1"/>
    <n v="105000"/>
    <n v="3"/>
    <n v="3"/>
    <s v="Bayless"/>
    <n v="1040"/>
    <n v="6621"/>
    <n v="1956"/>
    <n v="0"/>
    <n v="0"/>
    <x v="6"/>
    <s v="Active"/>
    <m/>
    <m/>
    <m/>
    <n v="42541"/>
    <n v="125000"/>
    <n v="39133"/>
    <n v="137125"/>
    <s v="http://www.redfin.com/MO/Affton/9811-Ione-Ln-63123/home/93572181"/>
    <s v="Mid America Realty Information Service"/>
    <n v="16041606"/>
    <s v="RE/MAX Results"/>
    <s v="N"/>
    <s v="Y"/>
    <n v="38.539672000000003"/>
    <n v="-90.308631000000005"/>
    <b v="1"/>
  </r>
  <r>
    <s v="MLS Listing"/>
    <s v="Single Family Residential"/>
    <s v="7636 Elton"/>
    <x v="1"/>
    <s v="MO"/>
    <x v="1"/>
    <n v="46900"/>
    <n v="2"/>
    <n v="1"/>
    <s v="Bayless"/>
    <n v="830"/>
    <n v="6752"/>
    <n v="1953"/>
    <n v="0"/>
    <n v="0"/>
    <x v="4"/>
    <s v="Active"/>
    <m/>
    <m/>
    <m/>
    <m/>
    <n v="46900"/>
    <m/>
    <m/>
    <s v="http://www.redfin.com/MO/St-Louis/7636-Elton-St-63123/home/93539291"/>
    <s v="Mid America Realty Information Service"/>
    <n v="16041007"/>
    <s v="Realty Exchange"/>
    <s v="N"/>
    <s v="Y"/>
    <n v="38.570245999999997"/>
    <n v="-90.306988000000004"/>
    <b v="0"/>
  </r>
  <r>
    <s v="MLS Listing"/>
    <s v="Single Family Residential"/>
    <s v="7625 Genesta St"/>
    <x v="1"/>
    <s v="MO"/>
    <x v="1"/>
    <n v="130000"/>
    <n v="3"/>
    <n v="2"/>
    <s v="Affton"/>
    <n v="1074"/>
    <n v="6752"/>
    <n v="1962"/>
    <n v="0"/>
    <n v="0"/>
    <x v="40"/>
    <s v="Active"/>
    <m/>
    <m/>
    <m/>
    <n v="42518"/>
    <n v="135000"/>
    <m/>
    <m/>
    <s v="http://www.redfin.com/MO/St-Louis/7625-Genesta-St-63123/home/93540030"/>
    <s v="Mid America Realty Information Service"/>
    <n v="16000564"/>
    <s v="RE/MAX Results"/>
    <s v="N"/>
    <s v="Y"/>
    <n v="38.570827999999999"/>
    <n v="-90.309905999999998"/>
    <b v="0"/>
  </r>
  <r>
    <s v="MLS Listing"/>
    <s v="Single Family Residential"/>
    <s v="7752 Genesta St"/>
    <x v="1"/>
    <s v="MO"/>
    <x v="1"/>
    <n v="124900"/>
    <n v="3"/>
    <n v="2"/>
    <s v="Affton"/>
    <n v="1100"/>
    <n v="6752"/>
    <n v="1948"/>
    <n v="0"/>
    <n v="0"/>
    <x v="41"/>
    <s v="Active"/>
    <m/>
    <m/>
    <m/>
    <m/>
    <n v="124900"/>
    <n v="42076"/>
    <n v="40480"/>
    <s v="http://www.redfin.com/MO/St-Louis/7752-Genesta-St-63123/home/68484497"/>
    <s v="Mid America Realty Information Service"/>
    <n v="16021322"/>
    <s v="Real Living Gateway Real Est."/>
    <s v="N"/>
    <s v="Y"/>
    <n v="38.568416900000003"/>
    <n v="-90.309628000000004"/>
    <b v="0"/>
  </r>
  <r>
    <s v="MLS Listing"/>
    <s v="Single Family Residential"/>
    <s v="9321 Radio Dr"/>
    <x v="1"/>
    <s v="MO"/>
    <x v="1"/>
    <n v="139700"/>
    <n v="3"/>
    <n v="2"/>
    <s v="Affton"/>
    <n v="1120"/>
    <n v="6752"/>
    <n v="1960"/>
    <n v="0"/>
    <n v="0"/>
    <x v="15"/>
    <s v="Active"/>
    <m/>
    <m/>
    <m/>
    <m/>
    <n v="139700"/>
    <m/>
    <m/>
    <s v="http://www.redfin.com/MO/Affton/9321-Radio-Dr-63123/home/93573103"/>
    <s v="Mid America Realty Information Service"/>
    <n v="16041733"/>
    <s v="Berkshire Hathaway Advantage"/>
    <s v="N"/>
    <s v="Y"/>
    <n v="38.550012000000002"/>
    <n v="-90.318734000000006"/>
    <b v="0"/>
  </r>
  <r>
    <s v="MLS Listing"/>
    <s v="Single Family Residential"/>
    <s v="Undisclosed"/>
    <x v="1"/>
    <s v="MO"/>
    <x v="1"/>
    <n v="85500"/>
    <n v="3"/>
    <n v="2"/>
    <s v="Sign in to see"/>
    <n v="1780"/>
    <n v="6752"/>
    <n v="1947"/>
    <n v="0"/>
    <n v="0"/>
    <x v="42"/>
    <s v="Active"/>
    <m/>
    <m/>
    <m/>
    <n v="42521"/>
    <n v="90000"/>
    <m/>
    <m/>
    <s v="http://www.redfin.com/MO/St-Louis/Undisclosed-address-63123/home/105514921"/>
    <s v="Mid America Realty Information Service"/>
    <n v="16031067"/>
    <s v="Exit Elite Realty"/>
    <s v="N"/>
    <s v="Y"/>
    <m/>
    <m/>
    <b v="0"/>
  </r>
  <r>
    <s v="MLS Listing"/>
    <s v="Single Family Residential"/>
    <s v="7923 Birkenhead Dr"/>
    <x v="1"/>
    <s v="MO"/>
    <x v="1"/>
    <n v="150000"/>
    <n v="3"/>
    <n v="2"/>
    <s v="Affton"/>
    <n v="1000"/>
    <n v="6882"/>
    <n v="1954"/>
    <n v="1"/>
    <n v="1"/>
    <x v="26"/>
    <s v="Active"/>
    <n v="42547"/>
    <n v="0.54166666666666663"/>
    <n v="0.625"/>
    <m/>
    <n v="150000"/>
    <n v="38912"/>
    <n v="171000"/>
    <s v="http://www.redfin.com/MO/St-Louis/7923-Birkenhead-Dr-63123/home/93541217"/>
    <s v="Mid America Realty Information Service"/>
    <n v="16043569"/>
    <s v="AntroBuy Realty, LLC"/>
    <s v="N"/>
    <s v="Y"/>
    <n v="38.569400000000002"/>
    <n v="-90.3348929"/>
    <b v="0"/>
  </r>
  <r>
    <s v="MLS Listing"/>
    <s v="Single Family Residential"/>
    <s v="6235 Bixby Ave"/>
    <x v="3"/>
    <s v="MO"/>
    <x v="1"/>
    <n v="134900"/>
    <n v="4"/>
    <n v="1"/>
    <s v="Affton"/>
    <n v="1370"/>
    <n v="6882"/>
    <n v="1939"/>
    <n v="0"/>
    <n v="0"/>
    <x v="43"/>
    <s v="Active"/>
    <m/>
    <m/>
    <m/>
    <m/>
    <n v="134900"/>
    <n v="38737"/>
    <n v="94000"/>
    <s v="http://www.redfin.com/MO/Affton/6235-Bixby-Ave-63123/home/93558790"/>
    <s v="Mid America Realty Information Service"/>
    <n v="16034910"/>
    <s v="Coldwell Banker Gundaker"/>
    <s v="N"/>
    <s v="Y"/>
    <n v="38.556655900000003"/>
    <n v="-90.322211899999999"/>
    <b v="0"/>
  </r>
  <r>
    <s v="MLS Listing"/>
    <s v="Single Family Residential"/>
    <s v="6015 Staely Ave"/>
    <x v="1"/>
    <s v="MO"/>
    <x v="1"/>
    <n v="129900"/>
    <n v="3"/>
    <n v="2"/>
    <s v="Affton"/>
    <n v="864"/>
    <n v="6970"/>
    <m/>
    <n v="3"/>
    <n v="1"/>
    <x v="44"/>
    <s v="Active"/>
    <m/>
    <m/>
    <m/>
    <n v="42494"/>
    <n v="135000"/>
    <n v="42289"/>
    <n v="76975"/>
    <s v="http://www.redfin.com/MO/Affton/6015-Staely-Ave-63123/home/93559398"/>
    <s v="Mid America Realty Information Service"/>
    <n v="16012413"/>
    <s v="Berkshire Hathaway Select"/>
    <s v="N"/>
    <s v="Y"/>
    <n v="38.563329000000003"/>
    <n v="-90.318734000000006"/>
    <b v="0"/>
  </r>
  <r>
    <s v="MLS Listing"/>
    <s v="Single Family Residential"/>
    <s v="4840 Hamburg Ave"/>
    <x v="1"/>
    <s v="MO"/>
    <x v="1"/>
    <n v="124900"/>
    <n v="3"/>
    <n v="1"/>
    <s v="South City"/>
    <n v="936"/>
    <n v="6970"/>
    <n v="1906"/>
    <n v="0"/>
    <n v="0"/>
    <x v="12"/>
    <s v="Active"/>
    <m/>
    <m/>
    <m/>
    <m/>
    <n v="124900"/>
    <n v="38663"/>
    <n v="98000"/>
    <s v="http://www.redfin.com/MO/St-Louis/4840-Hamburg-Ave-63123/home/93759326"/>
    <s v="Mid America Realty Information Service"/>
    <n v="16037607"/>
    <s v="Berkshire Hathaway Advantage"/>
    <s v="N"/>
    <s v="Y"/>
    <n v="38.561275999999999"/>
    <n v="-90.295139000000006"/>
    <b v="0"/>
  </r>
  <r>
    <s v="MLS Listing"/>
    <s v="Single Family Residential"/>
    <s v="4409 Fatima"/>
    <x v="1"/>
    <s v="MO"/>
    <x v="1"/>
    <n v="199900"/>
    <n v="3"/>
    <n v="3"/>
    <s v="Bayless"/>
    <n v="1314"/>
    <n v="6970"/>
    <n v="1970"/>
    <n v="2"/>
    <n v="1"/>
    <x v="15"/>
    <s v="Active"/>
    <m/>
    <m/>
    <m/>
    <m/>
    <n v="199900"/>
    <m/>
    <m/>
    <s v="http://www.redfin.com/MO/St-Louis/4409-Fatima-Dr-63123/home/93570805"/>
    <s v="Mid America Realty Information Service"/>
    <n v="16044427"/>
    <s v="Luxemberg Realty"/>
    <s v="N"/>
    <s v="Y"/>
    <n v="38.549347300000001"/>
    <n v="-90.297916000000001"/>
    <b v="0"/>
  </r>
  <r>
    <s v="MLS Listing"/>
    <s v="Single Family Residential"/>
    <s v="11049 Kohrs"/>
    <x v="1"/>
    <s v="MO"/>
    <x v="1"/>
    <n v="229900"/>
    <n v="3"/>
    <n v="4"/>
    <s v="Mehlville"/>
    <n v="1622"/>
    <n v="6970"/>
    <n v="1997"/>
    <n v="2"/>
    <n v="1"/>
    <x v="28"/>
    <s v="Active"/>
    <n v="42547"/>
    <n v="0.54166666666666663"/>
    <n v="0.625"/>
    <m/>
    <n v="229900"/>
    <m/>
    <m/>
    <s v="http://www.redfin.com/MO/St-Louis/11049-Kohrs-Ln-63123/home/93593865"/>
    <s v="Mid America Realty Information Service"/>
    <n v="16042254"/>
    <s v="RE/MAX Results"/>
    <s v="N"/>
    <s v="Y"/>
    <n v="38.520516000000001"/>
    <n v="-90.337968000000004"/>
    <b v="0"/>
  </r>
  <r>
    <s v="MLS Listing"/>
    <s v="Single Family Residential"/>
    <s v="4107 Poepping St"/>
    <x v="1"/>
    <s v="MO"/>
    <x v="1"/>
    <n v="124900"/>
    <n v="3"/>
    <n v="2"/>
    <s v="South City"/>
    <n v="1230"/>
    <n v="7100"/>
    <n v="1950"/>
    <n v="1"/>
    <n v="0"/>
    <x v="45"/>
    <s v="Active"/>
    <m/>
    <m/>
    <m/>
    <n v="42543"/>
    <n v="130000"/>
    <n v="41023"/>
    <n v="157633"/>
    <s v="http://www.redfin.com/MO/St-Louis/4107-Poepping-St-63123/home/93784178"/>
    <s v="Mid America Realty Information Service"/>
    <n v="16039346"/>
    <s v="Coldwell Banker Gundaker"/>
    <s v="N"/>
    <s v="Y"/>
    <n v="38.556130000000003"/>
    <n v="-90.281959000000001"/>
    <b v="0"/>
  </r>
  <r>
    <s v="MLS Listing"/>
    <s v="Single Family Residential"/>
    <s v="747 Savannah Crossing Way"/>
    <x v="6"/>
    <s v="MO"/>
    <x v="2"/>
    <n v="649900"/>
    <n v="4"/>
    <n v="4"/>
    <s v="Parkway West"/>
    <n v="2968"/>
    <n v="7144"/>
    <n v="2014"/>
    <n v="3"/>
    <n v="1"/>
    <x v="15"/>
    <s v="Active"/>
    <n v="42547"/>
    <n v="0.54166666666666663"/>
    <n v="0.625"/>
    <m/>
    <n v="649900"/>
    <n v="41788"/>
    <n v="563804"/>
    <s v="http://www.redfin.com/MO/Town-and-Country/747-Savannah-Crossing-Way-63017/home/103205733"/>
    <s v="Mid America Realty Information Service"/>
    <n v="16043481"/>
    <s v="Keller Williams Southwest"/>
    <s v="N"/>
    <s v="Y"/>
    <n v="38.620829999999998"/>
    <n v="-90.520210399999996"/>
    <b v="0"/>
  </r>
  <r>
    <s v="MLS Listing"/>
    <s v="Single Family Residential"/>
    <s v="5137 Lode Ave"/>
    <x v="1"/>
    <s v="MO"/>
    <x v="1"/>
    <n v="55900"/>
    <n v="1"/>
    <n v="1"/>
    <s v="Bayless"/>
    <n v="848"/>
    <n v="7187"/>
    <n v="1917"/>
    <n v="0"/>
    <n v="0"/>
    <x v="10"/>
    <s v="Active"/>
    <m/>
    <m/>
    <m/>
    <m/>
    <n v="55900"/>
    <n v="42299"/>
    <n v="31137"/>
    <s v="http://www.redfin.com/MO/Affton/5137-Lode-Ave-63123/home/63473313"/>
    <s v="Mid America Realty Information Service"/>
    <n v="16031232"/>
    <s v="Lucerne Properties, LLC"/>
    <s v="N"/>
    <s v="Y"/>
    <n v="38.560515100000003"/>
    <n v="-90.308278799999997"/>
    <b v="0"/>
  </r>
  <r>
    <s v="MLS Listing"/>
    <s v="Single Family Residential"/>
    <s v="4764 Hannover Ave"/>
    <x v="1"/>
    <s v="MO"/>
    <x v="1"/>
    <n v="49900"/>
    <n v="2"/>
    <n v="2"/>
    <s v="Bayless"/>
    <n v="1653"/>
    <n v="7187"/>
    <n v="1914"/>
    <n v="2"/>
    <n v="0"/>
    <x v="28"/>
    <s v="Active"/>
    <m/>
    <m/>
    <m/>
    <m/>
    <n v="49900"/>
    <m/>
    <m/>
    <s v="http://www.redfin.com/MO/St-Louis/4764-Hanover-Ave-63123/home/93557999"/>
    <s v="Mid America Realty Information Service"/>
    <n v="16043008"/>
    <s v="St. Louis Realty"/>
    <s v="N"/>
    <s v="Y"/>
    <n v="38.560184999999997"/>
    <n v="-90.295221999999995"/>
    <b v="0"/>
  </r>
  <r>
    <s v="MLS Listing"/>
    <s v="Single Family Residential"/>
    <s v="705 Don Ron"/>
    <x v="1"/>
    <s v="MO"/>
    <x v="1"/>
    <n v="179900"/>
    <n v="3"/>
    <n v="3"/>
    <s v="Bayless"/>
    <n v="1136"/>
    <n v="7231"/>
    <n v="1965"/>
    <n v="2"/>
    <n v="1"/>
    <x v="1"/>
    <s v="Active"/>
    <n v="42547"/>
    <n v="0.54166666666666663"/>
    <n v="0.625"/>
    <m/>
    <n v="179900"/>
    <n v="41914"/>
    <n v="165000"/>
    <s v="http://www.redfin.com/MO/St-Louis/705-Donron-Dr-63123/home/62764271"/>
    <s v="Mid America Realty Information Service"/>
    <n v="16037886"/>
    <s v="RE/MAX Gold"/>
    <s v="N"/>
    <s v="Y"/>
    <n v="38.551603999999998"/>
    <n v="-90.302661999999998"/>
    <b v="0"/>
  </r>
  <r>
    <s v="MLS Listing"/>
    <s v="Single Family Residential"/>
    <s v="9759 Brittleigh Ter"/>
    <x v="1"/>
    <s v="MO"/>
    <x v="1"/>
    <n v="214900"/>
    <n v="3"/>
    <n v="2"/>
    <s v="Lindbergh"/>
    <n v="1323"/>
    <n v="7318"/>
    <n v="1975"/>
    <n v="2"/>
    <n v="1"/>
    <x v="46"/>
    <s v="Active"/>
    <m/>
    <m/>
    <m/>
    <n v="42513"/>
    <n v="220000"/>
    <m/>
    <m/>
    <s v="http://www.redfin.com/MO/St-Louis/9759-Brittleigh-Ter-63123/home/93574057"/>
    <s v="Mid America Realty Information Service"/>
    <n v="16027722"/>
    <s v="Berkshire Hathaway Select"/>
    <s v="N"/>
    <s v="Y"/>
    <n v="38.544069"/>
    <n v="-90.356210000000004"/>
    <b v="0"/>
  </r>
  <r>
    <s v="MLS Listing"/>
    <s v="Single Family Residential"/>
    <s v="8442 Hampstead"/>
    <x v="1"/>
    <s v="MO"/>
    <x v="1"/>
    <n v="154900"/>
    <n v="3"/>
    <n v="1"/>
    <s v="Affton"/>
    <n v="1213"/>
    <n v="7362"/>
    <n v="1955"/>
    <n v="0"/>
    <n v="0"/>
    <x v="47"/>
    <s v="Active"/>
    <m/>
    <m/>
    <m/>
    <m/>
    <n v="154900"/>
    <n v="40655"/>
    <n v="88000"/>
    <s v="http://www.redfin.com/MO/Affton/8442-Hampstead-Dr-63123/home/93559134"/>
    <s v="Mid America Realty Information Service"/>
    <n v="16016679"/>
    <s v="Trident Inc"/>
    <s v="N"/>
    <s v="Y"/>
    <n v="38.559477000000001"/>
    <n v="-90.326938999999996"/>
    <b v="0"/>
  </r>
  <r>
    <s v="MLS Listing"/>
    <s v="Single Family Residential"/>
    <s v="231 Clearpoint Ln"/>
    <x v="1"/>
    <s v="MO"/>
    <x v="1"/>
    <n v="131000"/>
    <n v="2"/>
    <n v="2"/>
    <s v="Bayless"/>
    <n v="912"/>
    <n v="7405"/>
    <n v="1956"/>
    <n v="1"/>
    <n v="1"/>
    <x v="48"/>
    <s v="Active"/>
    <n v="42547"/>
    <n v="0.54166666666666663"/>
    <n v="0.625"/>
    <m/>
    <n v="131000"/>
    <m/>
    <m/>
    <s v="http://www.redfin.com/MO/St-Louis/231-Clearpoint-Ln-63123/home/93571343"/>
    <s v="Mid America Realty Information Service"/>
    <n v="16043919"/>
    <s v="Coldwell Banker Premier Group"/>
    <s v="N"/>
    <s v="Y"/>
    <n v="38.551495000000003"/>
    <n v="-90.284308899999999"/>
    <b v="0"/>
  </r>
  <r>
    <s v="MLS Listing"/>
    <s v="Single Family Residential"/>
    <s v="10128 Mullally Dr"/>
    <x v="1"/>
    <s v="MO"/>
    <x v="1"/>
    <n v="129900"/>
    <n v="3"/>
    <n v="2"/>
    <s v="Mehlville"/>
    <n v="1008"/>
    <n v="7405"/>
    <n v="1963"/>
    <n v="1"/>
    <n v="1"/>
    <x v="49"/>
    <s v="Active"/>
    <m/>
    <m/>
    <m/>
    <n v="42543"/>
    <n v="139900"/>
    <n v="39087"/>
    <n v="125000"/>
    <s v="http://www.redfin.com/MO/Affton/10128-Mullally-Dr-63123/home/93582555"/>
    <s v="Mid America Realty Information Service"/>
    <n v="16022883"/>
    <s v="Coldwell Banker Gundaker"/>
    <s v="N"/>
    <s v="Y"/>
    <n v="38.532659000000002"/>
    <n v="-90.313883000000004"/>
    <b v="0"/>
  </r>
  <r>
    <s v="MLS Listing"/>
    <s v="Single Family Residential"/>
    <s v="356 Meadowbrook Country Clb"/>
    <x v="4"/>
    <s v="MO"/>
    <x v="0"/>
    <n v="997000"/>
    <n v="3"/>
    <n v="4"/>
    <s v="Parkway West"/>
    <n v="1784"/>
    <n v="7405"/>
    <n v="2013"/>
    <n v="2"/>
    <n v="1"/>
    <x v="3"/>
    <s v="Active"/>
    <m/>
    <m/>
    <m/>
    <m/>
    <n v="997000"/>
    <d v="2014-12-08T00:00:00"/>
    <n v="971067"/>
    <s v="http://www.redfin.com/MO/Ballwin/356-Meadowbrook-Country-Club-Ests-63011/home/62745177"/>
    <s v="Mid America Realty Information Service"/>
    <n v="16014176"/>
    <s v="Coldwell Banker Gundaker"/>
    <s v="N"/>
    <s v="Y"/>
    <n v="38.624098099999998"/>
    <n v="-90.5665403"/>
    <b v="0"/>
  </r>
  <r>
    <s v="MLS Listing"/>
    <s v="Single Family Residential"/>
    <s v="356 Meadowbrook Country Clb"/>
    <x v="4"/>
    <s v="MO"/>
    <x v="0"/>
    <n v="997000"/>
    <n v="3"/>
    <n v="4"/>
    <s v="Parkway West"/>
    <n v="1784"/>
    <n v="7405"/>
    <n v="2013"/>
    <n v="2"/>
    <n v="1"/>
    <x v="3"/>
    <s v="Active"/>
    <m/>
    <m/>
    <m/>
    <m/>
    <n v="997000"/>
    <n v="41981"/>
    <n v="971067"/>
    <s v="http://www.redfin.com/MO/Ballwin/356-Meadowbrook-Country-Club-Ests-63011/home/62745177"/>
    <s v="Mid America Realty Information Service"/>
    <n v="16014176"/>
    <s v="Coldwell Banker Gundaker"/>
    <s v="N"/>
    <s v="Y"/>
    <n v="38.624098099999998"/>
    <n v="-90.5665403"/>
    <b v="0"/>
  </r>
  <r>
    <s v="MLS Listing"/>
    <s v="Single Family Residential"/>
    <s v="743 Savannah Crossing Way"/>
    <x v="6"/>
    <s v="MO"/>
    <x v="2"/>
    <n v="599000"/>
    <n v="4"/>
    <n v="3"/>
    <s v="Parkway West"/>
    <n v="3248"/>
    <n v="7405"/>
    <n v="2014"/>
    <n v="3"/>
    <n v="1"/>
    <x v="16"/>
    <s v="Active"/>
    <m/>
    <m/>
    <m/>
    <m/>
    <n v="599000"/>
    <n v="41908"/>
    <n v="523583"/>
    <s v="http://www.redfin.com/MO/Town-and-Country/743-Savannah-Crossing-Way-63017/home/62767750"/>
    <s v="Mid America Realty Information Service"/>
    <n v="16034647"/>
    <s v="Coldwell Banker Premier Group"/>
    <s v="N"/>
    <s v="Y"/>
    <n v="38.620829999999998"/>
    <n v="-90.520210399999996"/>
    <b v="0"/>
  </r>
  <r>
    <s v="MLS Listing"/>
    <s v="Single Family Residential"/>
    <s v="10559 Kamping Ln"/>
    <x v="1"/>
    <s v="MO"/>
    <x v="1"/>
    <n v="134900"/>
    <n v="2"/>
    <n v="1"/>
    <s v="Lindbergh"/>
    <n v="864"/>
    <n v="7492"/>
    <n v="1957"/>
    <n v="0"/>
    <n v="0"/>
    <x v="23"/>
    <s v="Active"/>
    <m/>
    <m/>
    <m/>
    <m/>
    <n v="134900"/>
    <m/>
    <m/>
    <s v="http://www.redfin.com/MO/St-Louis/10559-Kamping-Ln-63123/home/93584846"/>
    <s v="Mid America Realty Information Service"/>
    <n v="16043424"/>
    <s v="Coldwell Banker Gundaker"/>
    <s v="N"/>
    <s v="Y"/>
    <n v="38.532660999999997"/>
    <n v="-90.346172899999999"/>
    <b v="0"/>
  </r>
  <r>
    <s v="MLS Listing"/>
    <s v="Single Family Residential"/>
    <s v="10228 Dandridge"/>
    <x v="1"/>
    <s v="MO"/>
    <x v="1"/>
    <n v="149900"/>
    <n v="3"/>
    <n v="1"/>
    <s v="Lindbergh"/>
    <n v="960"/>
    <n v="7492"/>
    <n v="1956"/>
    <n v="0"/>
    <n v="0"/>
    <x v="50"/>
    <s v="Active"/>
    <m/>
    <m/>
    <m/>
    <n v="42538"/>
    <n v="154900"/>
    <m/>
    <m/>
    <s v="http://www.redfin.com/MO/St-Louis/10228-Dandridge-Dr-63123/home/93584522"/>
    <s v="Mid America Realty Information Service"/>
    <n v="16040068"/>
    <s v="Coldwell Banker Gundaker"/>
    <s v="N"/>
    <s v="Y"/>
    <n v="38.5319948"/>
    <n v="-90.357305100000005"/>
    <b v="0"/>
  </r>
  <r>
    <s v="MLS Listing"/>
    <s v="Single Family Residential"/>
    <s v="7236 Rockspring Dr"/>
    <x v="3"/>
    <s v="MO"/>
    <x v="1"/>
    <n v="189900"/>
    <n v="3"/>
    <n v="2"/>
    <s v="Affton"/>
    <n v="1562"/>
    <n v="7492"/>
    <n v="1960"/>
    <n v="1"/>
    <n v="1"/>
    <x v="20"/>
    <s v="Active"/>
    <m/>
    <m/>
    <m/>
    <m/>
    <n v="189900"/>
    <m/>
    <m/>
    <s v="http://www.redfin.com/MO/Affton/7236-Rockspring-Dr-63123/home/93561305"/>
    <s v="Mid America Realty Information Service"/>
    <n v="16040813"/>
    <s v="Coldwell Banker Premier Group"/>
    <s v="N"/>
    <s v="Y"/>
    <n v="38.559629999999999"/>
    <n v="-90.340537999999995"/>
    <b v="0"/>
  </r>
  <r>
    <s v="MLS Listing"/>
    <s v="Single Family Residential"/>
    <s v="10616 Brookmere Dr"/>
    <x v="1"/>
    <s v="MO"/>
    <x v="1"/>
    <n v="219900"/>
    <n v="3"/>
    <n v="2"/>
    <s v="Lindbergh"/>
    <n v="1608"/>
    <n v="7492"/>
    <n v="1969"/>
    <n v="2"/>
    <n v="1"/>
    <x v="21"/>
    <s v="Active"/>
    <m/>
    <m/>
    <m/>
    <n v="42516"/>
    <n v="224900"/>
    <m/>
    <m/>
    <s v="http://www.redfin.com/MO/St-Louis/10616-Brookmere-Dr-63123/home/93573991"/>
    <s v="Mid America Realty Information Service"/>
    <n v="16032599"/>
    <s v="Berkshire Hathaway Select"/>
    <s v="N"/>
    <s v="Y"/>
    <n v="38.542605000000002"/>
    <n v="-90.352602000000005"/>
    <b v="0"/>
  </r>
  <r>
    <s v="MLS Listing"/>
    <s v="Single Family Residential"/>
    <s v="730 Savannah Crossing Way"/>
    <x v="6"/>
    <s v="MO"/>
    <x v="2"/>
    <n v="599900"/>
    <n v="4"/>
    <n v="4"/>
    <s v="Parkway West"/>
    <n v="2687"/>
    <n v="7492"/>
    <n v="2015"/>
    <n v="3"/>
    <n v="1"/>
    <x v="51"/>
    <s v="Active"/>
    <m/>
    <m/>
    <m/>
    <n v="42535"/>
    <n v="624900"/>
    <m/>
    <m/>
    <s v="http://www.redfin.com/MO/Town-and-Country/730-Savannah-Crossing-Way-63017/home/105516740"/>
    <s v="Mid America Realty Information Service"/>
    <n v="16028736"/>
    <s v="K. C. Bailey Realty"/>
    <s v="N"/>
    <s v="Y"/>
    <n v="38.620829999999998"/>
    <n v="-90.520210399999996"/>
    <b v="0"/>
  </r>
  <r>
    <s v="MLS Listing"/>
    <s v="Single Family Residential"/>
    <s v="7930 Sunray Ln"/>
    <x v="1"/>
    <s v="MO"/>
    <x v="1"/>
    <n v="279000"/>
    <n v="4"/>
    <n v="3"/>
    <s v="Lindbergh"/>
    <n v="1958"/>
    <n v="7623"/>
    <n v="1968"/>
    <n v="2"/>
    <n v="1"/>
    <x v="48"/>
    <s v="Active"/>
    <n v="42546"/>
    <n v="0.54166666666666663"/>
    <n v="0.625"/>
    <m/>
    <n v="279000"/>
    <n v="40700"/>
    <n v="155500"/>
    <s v="http://www.redfin.com/MO/St-Louis/7930-Sunray-Ln-63123/home/62695821"/>
    <s v="Mid America Realty Information Service"/>
    <n v="16042845"/>
    <s v="Keller Williams Realty Chester"/>
    <s v="N"/>
    <s v="Y"/>
    <n v="38.558795099999998"/>
    <n v="-90.360312300000004"/>
    <b v="0"/>
  </r>
  <r>
    <s v="MLS Listing"/>
    <s v="Single Family Residential"/>
    <s v="10717 Antrill Dr"/>
    <x v="1"/>
    <s v="MO"/>
    <x v="1"/>
    <n v="129900"/>
    <n v="3"/>
    <n v="1"/>
    <s v="Mehlville"/>
    <n v="950"/>
    <n v="7710"/>
    <n v="1964"/>
    <n v="0"/>
    <n v="0"/>
    <x v="52"/>
    <s v="Active"/>
    <m/>
    <m/>
    <m/>
    <n v="42524"/>
    <n v="137900"/>
    <n v="39387"/>
    <n v="145000"/>
    <s v="http://www.redfin.com/MO/St-Louis/10717-Antrill-Dr-63123/home/93584504"/>
    <s v="Mid America Realty Information Service"/>
    <n v="16023125"/>
    <s v="Weichert, REALTORS"/>
    <s v="N"/>
    <s v="Y"/>
    <n v="38.525393000000001"/>
    <n v="-90.336774000000005"/>
    <b v="0"/>
  </r>
  <r>
    <s v="MLS Listing"/>
    <s v="Single Family Residential"/>
    <s v="718 Clayton Corners Dr"/>
    <x v="4"/>
    <s v="MO"/>
    <x v="0"/>
    <n v="635000"/>
    <n v="2"/>
    <n v="3"/>
    <s v="Parkway West"/>
    <n v="2178"/>
    <n v="7841"/>
    <n v="2006"/>
    <n v="2"/>
    <n v="1"/>
    <x v="33"/>
    <s v="Active"/>
    <m/>
    <m/>
    <m/>
    <d v="2016-06-04T00:00:00"/>
    <n v="665000"/>
    <m/>
    <m/>
    <s v="http://www.redfin.com/MO/Ballwin/718-Clayton-Corners-Dr-63011/home/93322066"/>
    <s v="Mid America Realty Information Service"/>
    <n v="16029174"/>
    <s v="Keller Williams Realty Chester"/>
    <s v="N"/>
    <s v="Y"/>
    <n v="38.619936000000003"/>
    <n v="-90.522295999999997"/>
    <b v="0"/>
  </r>
  <r>
    <s v="MLS Listing"/>
    <s v="Single Family Residential"/>
    <s v="718 Clayton Corners Dr"/>
    <x v="4"/>
    <s v="MO"/>
    <x v="0"/>
    <n v="635000"/>
    <n v="2"/>
    <n v="3"/>
    <s v="Parkway West"/>
    <n v="2178"/>
    <n v="7841"/>
    <n v="2006"/>
    <n v="2"/>
    <n v="1"/>
    <x v="33"/>
    <s v="Active"/>
    <m/>
    <m/>
    <m/>
    <n v="42525"/>
    <n v="665000"/>
    <m/>
    <m/>
    <s v="http://www.redfin.com/MO/Ballwin/718-Clayton-Corners-Dr-63011/home/93322066"/>
    <s v="Mid America Realty Information Service"/>
    <n v="16029174"/>
    <s v="Keller Williams Realty Chester"/>
    <s v="N"/>
    <s v="Y"/>
    <n v="38.619936000000003"/>
    <n v="-90.522295999999997"/>
    <b v="0"/>
  </r>
  <r>
    <s v="MLS Listing"/>
    <s v="Single Family Residential"/>
    <s v="10349 Topaz Spring Dr"/>
    <x v="1"/>
    <s v="MO"/>
    <x v="1"/>
    <n v="279000"/>
    <n v="4"/>
    <n v="3"/>
    <s v="Mehlville"/>
    <n v="2200"/>
    <n v="7841"/>
    <n v="1991"/>
    <n v="2"/>
    <n v="1"/>
    <x v="53"/>
    <s v="Active"/>
    <m/>
    <m/>
    <m/>
    <m/>
    <n v="279000"/>
    <m/>
    <m/>
    <s v="http://www.redfin.com/MO/Affton/10349-Topaz-Spring-Dr-63123/home/93585162"/>
    <s v="Mid America Realty Information Service"/>
    <n v="16034057"/>
    <s v="RE/MAX ONE"/>
    <s v="N"/>
    <s v="Y"/>
    <n v="38.534134000000002"/>
    <n v="-90.335227000000003"/>
    <b v="0"/>
  </r>
  <r>
    <s v="MLS Listing"/>
    <s v="Single Family Residential"/>
    <s v="770 Savannah Crossing Way"/>
    <x v="6"/>
    <s v="MO"/>
    <x v="2"/>
    <n v="634900"/>
    <n v="4"/>
    <n v="3"/>
    <s v="Parkway West"/>
    <n v="2997"/>
    <n v="7841"/>
    <n v="2015"/>
    <n v="3"/>
    <n v="1"/>
    <x v="16"/>
    <s v="Active"/>
    <m/>
    <m/>
    <m/>
    <m/>
    <n v="634900"/>
    <n v="41960"/>
    <n v="604866"/>
    <s v="http://www.redfin.com/MO/Town-and-Country/770-Savannah-Crossing-Way-63017/home/62768404"/>
    <s v="Mid America Realty Information Service"/>
    <n v="16037152"/>
    <s v="Janet McAfee Inc."/>
    <s v="N"/>
    <s v="Y"/>
    <n v="38.620829999999998"/>
    <n v="-90.520210399999996"/>
    <b v="0"/>
  </r>
  <r>
    <s v="MLS Listing"/>
    <s v="Single Family Residential"/>
    <s v="8706 Holbrook Dr"/>
    <x v="1"/>
    <s v="MO"/>
    <x v="1"/>
    <n v="139900"/>
    <n v="3"/>
    <n v="2"/>
    <s v="Affton"/>
    <n v="1212"/>
    <n v="8059"/>
    <n v="1956"/>
    <n v="0"/>
    <n v="0"/>
    <x v="26"/>
    <s v="Active"/>
    <n v="42547"/>
    <n v="0.54166666666666663"/>
    <n v="0.625"/>
    <m/>
    <n v="139900"/>
    <m/>
    <m/>
    <s v="http://www.redfin.com/MO/Affton/8706-Holbrook-Dr-63123/home/93569132"/>
    <s v="Mid America Realty Information Service"/>
    <n v="16043621"/>
    <s v="RE/MAX Best Choice"/>
    <s v="N"/>
    <s v="Y"/>
    <n v="38.542299"/>
    <n v="-90.307672999999994"/>
    <b v="0"/>
  </r>
  <r>
    <s v="MLS Listing"/>
    <s v="Single Family Residential"/>
    <s v="7850 Adkins Ave"/>
    <x v="1"/>
    <s v="MO"/>
    <x v="1"/>
    <n v="130000"/>
    <n v="3"/>
    <n v="1"/>
    <s v="South City"/>
    <n v="1395"/>
    <n v="8102"/>
    <n v="1950"/>
    <n v="1"/>
    <n v="1"/>
    <x v="28"/>
    <s v="Active"/>
    <n v="42547"/>
    <n v="0.54166666666666663"/>
    <n v="0.625"/>
    <m/>
    <n v="130000"/>
    <m/>
    <m/>
    <s v="http://www.redfin.com/MO/St-Louis/7850-Adkins-Ave-63123/home/93784431"/>
    <s v="Mid America Realty Information Service"/>
    <n v="16042840"/>
    <s v="Berkshire Hathaway Alliance"/>
    <s v="N"/>
    <s v="Y"/>
    <n v="38.556750700000002"/>
    <n v="-90.284057500000003"/>
    <b v="0"/>
  </r>
  <r>
    <s v="MLS Listing"/>
    <s v="Single Family Residential"/>
    <s v="2289 Hill House Rd"/>
    <x v="2"/>
    <s v="MO"/>
    <x v="2"/>
    <n v="284500"/>
    <n v="4"/>
    <n v="3"/>
    <s v="Marquette"/>
    <n v="1872"/>
    <n v="8146"/>
    <n v="1974"/>
    <n v="4"/>
    <n v="1"/>
    <x v="54"/>
    <s v="Active"/>
    <m/>
    <m/>
    <m/>
    <n v="42541"/>
    <n v="300000"/>
    <m/>
    <m/>
    <s v="http://www.redfin.com/MO/Chesterfield/2289-Hill-House-Rd-63017/home/93506516"/>
    <s v="Mid America Realty Information Service"/>
    <n v="16025522"/>
    <s v="Assist 2 Sell Sell &amp; Buy Advan"/>
    <s v="N"/>
    <s v="Y"/>
    <n v="38.618780000000001"/>
    <n v="-90.572246000000007"/>
    <b v="0"/>
  </r>
  <r>
    <s v="MLS Listing"/>
    <s v="Single Family Residential"/>
    <s v="9706 Grantview"/>
    <x v="1"/>
    <s v="MO"/>
    <x v="1"/>
    <n v="214500"/>
    <n v="3"/>
    <n v="3"/>
    <s v="Lindbergh"/>
    <n v="1361"/>
    <n v="8233"/>
    <n v="1961"/>
    <n v="2"/>
    <n v="1"/>
    <x v="43"/>
    <s v="Active"/>
    <n v="42547"/>
    <n v="0.54166666666666663"/>
    <n v="0.625"/>
    <n v="42543"/>
    <n v="219900"/>
    <m/>
    <m/>
    <s v="http://www.redfin.com/MO/St-Louis/9706-Grantview-Dr-63123/home/62730637"/>
    <s v="Mid America Realty Information Service"/>
    <n v="16034119"/>
    <s v="Dream Home Realty Inc"/>
    <s v="N"/>
    <s v="Y"/>
    <n v="38.543396999999999"/>
    <n v="-90.357449000000003"/>
    <b v="0"/>
  </r>
  <r>
    <s v="MLS Listing"/>
    <s v="Single Family Residential"/>
    <s v="9522 Brenda Ave"/>
    <x v="1"/>
    <s v="MO"/>
    <x v="1"/>
    <n v="84000"/>
    <n v="2"/>
    <n v="1"/>
    <s v="Affton"/>
    <n v="936"/>
    <n v="8276"/>
    <n v="1949"/>
    <n v="0"/>
    <n v="0"/>
    <x v="20"/>
    <s v="Active"/>
    <m/>
    <m/>
    <m/>
    <m/>
    <n v="84000"/>
    <m/>
    <m/>
    <s v="http://www.redfin.com/MO/Affton/9522-Brenda-Ave-63123/home/93571636"/>
    <s v="Mid America Realty Information Service"/>
    <n v="16042701"/>
    <s v="RE/MAX Properties West"/>
    <s v="N"/>
    <s v="Y"/>
    <n v="38.544781"/>
    <n v="-90.324263000000002"/>
    <b v="0"/>
  </r>
  <r>
    <s v="MLS Listing"/>
    <s v="Single Family Residential"/>
    <s v="16882 Paradise Peak Cir"/>
    <x v="4"/>
    <s v="MO"/>
    <x v="0"/>
    <n v="267000"/>
    <n v="4"/>
    <n v="3"/>
    <s v="Lafayette"/>
    <n v="2098"/>
    <n v="8276"/>
    <n v="1993"/>
    <n v="2"/>
    <n v="1"/>
    <x v="43"/>
    <s v="Active"/>
    <m/>
    <m/>
    <m/>
    <d v="2016-06-22T00:00:00"/>
    <n v="272000"/>
    <d v="2013-10-17T00:00:00"/>
    <n v="245000"/>
    <s v="http://www.redfin.com/MO/Ballwin/16882-Paradise-Peak-Cir-63011/home/62728605"/>
    <s v="Mid America Realty Information Service"/>
    <n v="16034348"/>
    <s v="Coldwell Banker Gundaker"/>
    <s v="N"/>
    <s v="Y"/>
    <n v="38.593496999999999"/>
    <n v="-90.638659000000004"/>
    <b v="0"/>
  </r>
  <r>
    <s v="MLS Listing"/>
    <s v="Single Family Residential"/>
    <s v="15728 Hill House"/>
    <x v="2"/>
    <s v="MO"/>
    <x v="2"/>
    <n v="329900"/>
    <n v="4"/>
    <n v="3"/>
    <s v="Marquette"/>
    <n v="1908"/>
    <n v="8494"/>
    <n v="1975"/>
    <n v="2"/>
    <n v="1"/>
    <x v="48"/>
    <s v="Active"/>
    <m/>
    <m/>
    <m/>
    <m/>
    <n v="329900"/>
    <m/>
    <m/>
    <s v="http://www.redfin.com/MO/Chesterfield/15728-Hill-House-Rd-63017/home/93506559"/>
    <s v="Mid America Realty Information Service"/>
    <n v="16043992"/>
    <s v="McAvoy Realty"/>
    <s v="N"/>
    <s v="Y"/>
    <n v="38.618318000000002"/>
    <n v="-90.574866"/>
    <b v="0"/>
  </r>
  <r>
    <s v="MLS Listing"/>
    <s v="Single Family Residential"/>
    <s v="3849 Primm"/>
    <x v="1"/>
    <s v="MO"/>
    <x v="1"/>
    <n v="112500"/>
    <n v="3"/>
    <n v="1"/>
    <s v="South City"/>
    <n v="845"/>
    <n v="8712"/>
    <n v="1954"/>
    <n v="2"/>
    <n v="0"/>
    <x v="5"/>
    <s v="Active"/>
    <m/>
    <m/>
    <m/>
    <m/>
    <n v="112500"/>
    <m/>
    <m/>
    <s v="http://www.redfin.com/MO/St-Louis/3849-Primm-St-63123/home/93712268"/>
    <s v="Mid America Realty Information Service"/>
    <n v="16041792"/>
    <s v="RE/MAX Results"/>
    <s v="N"/>
    <s v="Y"/>
    <n v="38.555152"/>
    <n v="-90.276482000000001"/>
    <b v="0"/>
  </r>
  <r>
    <s v="MLS Listing"/>
    <s v="Single Family Residential"/>
    <s v="9055 Radiom"/>
    <x v="1"/>
    <s v="MO"/>
    <x v="1"/>
    <n v="159900"/>
    <n v="3"/>
    <n v="2"/>
    <s v="Affton"/>
    <n v="1102"/>
    <n v="8843"/>
    <n v="1972"/>
    <n v="2"/>
    <n v="1"/>
    <x v="5"/>
    <s v="Active"/>
    <n v="42547"/>
    <n v="0.54166666666666663"/>
    <n v="0.625"/>
    <m/>
    <n v="159900"/>
    <m/>
    <m/>
    <s v="http://www.redfin.com/MO/Affton/9055-Radio-Dr-63123/home/107326140"/>
    <s v="Mid America Realty Information Service"/>
    <n v="16040786"/>
    <s v="Mogul Realty"/>
    <s v="N"/>
    <s v="Y"/>
    <n v="38.552080599999996"/>
    <n v="-90.319261400000002"/>
    <b v="0"/>
  </r>
  <r>
    <s v="MLS Listing"/>
    <s v="Single Family Residential"/>
    <s v="10720 Lavier"/>
    <x v="1"/>
    <s v="MO"/>
    <x v="1"/>
    <n v="275000"/>
    <n v="3"/>
    <n v="2"/>
    <s v="Lindbergh"/>
    <n v="1400"/>
    <n v="8843"/>
    <n v="1971"/>
    <n v="2"/>
    <n v="1"/>
    <x v="13"/>
    <s v="Active"/>
    <m/>
    <m/>
    <m/>
    <m/>
    <n v="275000"/>
    <n v="39188"/>
    <n v="190000"/>
    <s v="http://www.redfin.com/MO/St-Louis/10720-Lavier-Ct-63123/home/93583995"/>
    <s v="Mid America Realty Information Service"/>
    <n v="16040243"/>
    <s v="Weichert, REALTORS"/>
    <s v="N"/>
    <s v="Y"/>
    <n v="38.529782400000002"/>
    <n v="-90.353580500000007"/>
    <b v="0"/>
  </r>
  <r>
    <s v="MLS Listing"/>
    <s v="Single Family Residential"/>
    <s v="9159 Overton Dr"/>
    <x v="1"/>
    <s v="MO"/>
    <x v="1"/>
    <n v="175000"/>
    <n v="3"/>
    <n v="3"/>
    <s v="Bayless"/>
    <n v="1674"/>
    <n v="8843"/>
    <n v="1940"/>
    <n v="1"/>
    <n v="1"/>
    <x v="4"/>
    <s v="Active"/>
    <m/>
    <m/>
    <m/>
    <m/>
    <n v="175000"/>
    <n v="38996"/>
    <n v="150000"/>
    <s v="http://www.redfin.com/MO/St-Louis/9159-Overton-Dr-63123/home/93573607"/>
    <s v="Mid America Realty Information Service"/>
    <n v="16040822"/>
    <s v="Berkshire Hathaway Select"/>
    <s v="N"/>
    <s v="Y"/>
    <n v="38.551141999999999"/>
    <n v="-90.308899999999994"/>
    <b v="0"/>
  </r>
  <r>
    <s v="MLS Listing"/>
    <s v="Single Family Residential"/>
    <s v="8615 Elgin Ave"/>
    <x v="1"/>
    <s v="MO"/>
    <x v="1"/>
    <n v="95000"/>
    <n v="2"/>
    <n v="1"/>
    <s v="Affton"/>
    <n v="949"/>
    <n v="9017"/>
    <n v="1938"/>
    <n v="0"/>
    <n v="0"/>
    <x v="55"/>
    <s v="Active"/>
    <m/>
    <m/>
    <m/>
    <m/>
    <n v="95000"/>
    <m/>
    <m/>
    <s v="http://www.redfin.com/MO/Affton/8615-Elgin-Ave-63123/home/93558566"/>
    <s v="Mid America Realty Information Service"/>
    <n v="16013446"/>
    <s v="Berkshire Hathaway Select"/>
    <s v="N"/>
    <s v="Y"/>
    <n v="38.555931000000001"/>
    <n v="-90.315264999999997"/>
    <b v="0"/>
  </r>
  <r>
    <s v="MLS Listing"/>
    <s v="Single Family Residential"/>
    <s v="6041 Maxwell Ave"/>
    <x v="1"/>
    <s v="MO"/>
    <x v="1"/>
    <n v="139999"/>
    <n v="2"/>
    <n v="1"/>
    <s v="Affton"/>
    <n v="1216"/>
    <n v="9148"/>
    <n v="1940"/>
    <n v="0"/>
    <n v="0"/>
    <x v="22"/>
    <s v="Active"/>
    <m/>
    <m/>
    <m/>
    <n v="42513"/>
    <n v="142000"/>
    <m/>
    <m/>
    <s v="http://www.redfin.com/MO/Affton/6041-Maxwell-Ave-63123/home/93558764"/>
    <s v="Mid America Realty Information Service"/>
    <n v="16021961"/>
    <s v="Realty Executives Five Star"/>
    <s v="N"/>
    <s v="Y"/>
    <n v="38.557352999999999"/>
    <n v="-90.319795999999997"/>
    <b v="0"/>
  </r>
  <r>
    <s v="MLS Listing"/>
    <s v="Single Family Residential"/>
    <s v="1224 Havenhurst Rd"/>
    <x v="4"/>
    <s v="MO"/>
    <x v="0"/>
    <n v="234900"/>
    <n v="3"/>
    <n v="3"/>
    <s v="Parkway West"/>
    <n v="1234"/>
    <n v="9148"/>
    <n v="1968"/>
    <n v="1"/>
    <n v="1"/>
    <x v="15"/>
    <s v="Active"/>
    <m/>
    <m/>
    <m/>
    <m/>
    <n v="234900"/>
    <m/>
    <m/>
    <s v="http://www.redfin.com/MO/Ballwin/1224-Havenhurst-Rd-63011/home/93517533"/>
    <s v="Mid America Realty Information Service"/>
    <n v="16044455"/>
    <s v="Custom Service Realty, LLC"/>
    <s v="N"/>
    <s v="Y"/>
    <n v="38.6006663"/>
    <n v="-90.495984800000002"/>
    <b v="0"/>
  </r>
  <r>
    <s v="MLS Listing"/>
    <s v="Single Family Residential"/>
    <s v="16542 Branchwood Dr"/>
    <x v="4"/>
    <s v="MO"/>
    <x v="0"/>
    <n v="254900"/>
    <n v="4"/>
    <n v="3"/>
    <s v="Lafayette"/>
    <n v="1536"/>
    <n v="9148"/>
    <n v="1985"/>
    <n v="2"/>
    <n v="1"/>
    <x v="56"/>
    <s v="Active"/>
    <d v="2016-06-26T00:00:00"/>
    <d v="1899-12-30T13:00:00"/>
    <d v="1899-12-30T15:00:00"/>
    <d v="2016-06-20T00:00:00"/>
    <n v="259000"/>
    <m/>
    <m/>
    <s v="http://www.redfin.com/MO/Ballwin/16542-Branch-Wood-Dr-63011/home/93538787"/>
    <s v="Mid America Realty Information Service"/>
    <n v="16030221"/>
    <s v="Berkshire Hathaway Select"/>
    <s v="N"/>
    <s v="Y"/>
    <n v="38.588898999999998"/>
    <n v="-90.625714000000002"/>
    <b v="0"/>
  </r>
  <r>
    <s v="MLS Listing"/>
    <s v="Single Family Residential"/>
    <s v="16507 Birch Forest Dr"/>
    <x v="4"/>
    <s v="MO"/>
    <x v="0"/>
    <n v="272000"/>
    <n v="4"/>
    <n v="3"/>
    <s v="Lafayette"/>
    <n v="1832"/>
    <n v="9148"/>
    <n v="1984"/>
    <n v="2"/>
    <n v="1"/>
    <x v="0"/>
    <s v="Active"/>
    <m/>
    <m/>
    <m/>
    <m/>
    <n v="272000"/>
    <m/>
    <m/>
    <s v="http://www.redfin.com/MO/Ballwin/16507-Birch-Forest-Dr-63011/home/93538795"/>
    <s v="Mid America Realty Information Service"/>
    <n v="16032760"/>
    <s v="Coldwell Banker Gundaker"/>
    <s v="N"/>
    <s v="Y"/>
    <n v="38.588937999999999"/>
    <n v="-90.624557899999999"/>
    <b v="0"/>
  </r>
  <r>
    <s v="MLS Listing"/>
    <s v="Single Family Residential"/>
    <s v="10100 Grant Meadow Ln"/>
    <x v="1"/>
    <s v="MO"/>
    <x v="1"/>
    <n v="244900"/>
    <n v="4"/>
    <n v="4"/>
    <s v="Mehlville"/>
    <n v="2024"/>
    <n v="9148"/>
    <n v="1993"/>
    <n v="2"/>
    <n v="1"/>
    <x v="57"/>
    <s v="Active"/>
    <m/>
    <m/>
    <m/>
    <n v="42472"/>
    <n v="249900"/>
    <m/>
    <m/>
    <s v="http://www.redfin.com/MO/Affton/10100-Grant-Meadow-Ln-63123/home/93582305"/>
    <s v="Mid America Realty Information Service"/>
    <n v="16000381"/>
    <s v="Keller Williams Realty STL"/>
    <s v="N"/>
    <s v="Y"/>
    <n v="38.534979999999997"/>
    <n v="-90.328064999999995"/>
    <b v="0"/>
  </r>
  <r>
    <s v="MLS Listing"/>
    <s v="Single Family Residential"/>
    <s v="299 Meadowbrook Country Club Dr"/>
    <x v="4"/>
    <s v="MO"/>
    <x v="0"/>
    <n v="954000"/>
    <n v="4"/>
    <n v="5"/>
    <s v="Parkway West"/>
    <n v="4250"/>
    <n v="9148"/>
    <n v="2015"/>
    <n v="3"/>
    <n v="1"/>
    <x v="4"/>
    <s v="Active"/>
    <m/>
    <m/>
    <m/>
    <d v="2016-06-23T00:00:00"/>
    <n v="965000"/>
    <m/>
    <m/>
    <s v="http://www.redfin.com/MO/Ballwin/299-Meadowbrook-Country-Club-Dr-63011/home/106433354"/>
    <s v="Mid America Realty Information Service"/>
    <n v="16040178"/>
    <s v="Red Key Realty St. Louis"/>
    <s v="N"/>
    <s v="Y"/>
    <n v="38.620251000000003"/>
    <n v="-90.566376000000005"/>
    <b v="0"/>
  </r>
  <r>
    <s v="MLS Listing"/>
    <s v="Single Family Residential"/>
    <s v="299 Meadowbrook Country Club Dr"/>
    <x v="4"/>
    <s v="MO"/>
    <x v="0"/>
    <n v="954000"/>
    <n v="4"/>
    <n v="5"/>
    <s v="Parkway West"/>
    <n v="4250"/>
    <n v="9148"/>
    <n v="2015"/>
    <n v="3"/>
    <n v="1"/>
    <x v="4"/>
    <s v="Active"/>
    <m/>
    <m/>
    <m/>
    <n v="42544"/>
    <n v="965000"/>
    <m/>
    <m/>
    <s v="http://www.redfin.com/MO/Ballwin/299-Meadowbrook-Country-Club-Dr-63011/home/106433354"/>
    <s v="Mid America Realty Information Service"/>
    <n v="16040178"/>
    <s v="Red Key Realty St. Louis"/>
    <s v="N"/>
    <s v="Y"/>
    <n v="38.620251000000003"/>
    <n v="-90.566376000000005"/>
    <b v="0"/>
  </r>
  <r>
    <s v="MLS Listing"/>
    <s v="Single Family Residential"/>
    <s v="4501 Tomahawk Dr"/>
    <x v="1"/>
    <s v="MO"/>
    <x v="1"/>
    <n v="155000"/>
    <n v="3"/>
    <n v="2"/>
    <s v="Bayless"/>
    <n v="1300"/>
    <n v="9191"/>
    <n v="1960"/>
    <n v="1"/>
    <n v="1"/>
    <x v="13"/>
    <s v="Active"/>
    <m/>
    <m/>
    <m/>
    <m/>
    <n v="155000"/>
    <m/>
    <m/>
    <s v="http://www.redfin.com/MO/St-Louis/4501-Tomahawk-Dr-63123/home/93570630"/>
    <s v="Mid America Realty Information Service"/>
    <n v="16042905"/>
    <s v="Realty Executives of St. Louis"/>
    <s v="N"/>
    <s v="Y"/>
    <n v="38.549357999999998"/>
    <n v="-90.302631000000005"/>
    <b v="0"/>
  </r>
  <r>
    <s v="MLS Listing"/>
    <s v="Single Family Residential"/>
    <s v="1253 Hidden Oak Rd"/>
    <x v="2"/>
    <s v="MO"/>
    <x v="2"/>
    <n v="298900"/>
    <n v="4"/>
    <n v="4"/>
    <s v="Parkway Central"/>
    <n v="2056"/>
    <n v="9365"/>
    <n v="1976"/>
    <n v="2"/>
    <n v="1"/>
    <x v="26"/>
    <s v="Active"/>
    <m/>
    <m/>
    <m/>
    <m/>
    <n v="298900"/>
    <n v="42079"/>
    <n v="275000"/>
    <s v="http://www.redfin.com/MO/Chesterfield/1253-Hidden-Oak-Dr-63017/home/62698072"/>
    <s v="Mid America Realty Information Service"/>
    <n v="16043398"/>
    <s v="Coldwell Banker Gundaker"/>
    <s v="N"/>
    <s v="Y"/>
    <n v="38.653374900000003"/>
    <n v="-90.539568000000003"/>
    <b v="0"/>
  </r>
  <r>
    <s v="MLS Listing"/>
    <s v="Single Family Residential"/>
    <s v="16505 Forest Pine Dr"/>
    <x v="4"/>
    <s v="MO"/>
    <x v="0"/>
    <n v="259900"/>
    <n v="3"/>
    <n v="2"/>
    <s v="Lafayette"/>
    <n v="1469"/>
    <n v="9583"/>
    <n v="1983"/>
    <n v="2"/>
    <n v="1"/>
    <x v="0"/>
    <s v="Active"/>
    <d v="2016-06-26T00:00:00"/>
    <d v="1899-12-30T14:00:00"/>
    <d v="1899-12-30T16:00:00"/>
    <d v="2016-06-20T00:00:00"/>
    <n v="275000"/>
    <m/>
    <m/>
    <s v="http://www.redfin.com/MO/Ballwin/16505-Forest-Pine-Dr-63011/home/93538765"/>
    <s v="Mid America Realty Information Service"/>
    <n v="16032204"/>
    <s v="Coldwell Banker Gundaker"/>
    <s v="N"/>
    <s v="Y"/>
    <n v="38.587529000000004"/>
    <n v="-90.623524000000003"/>
    <b v="0"/>
  </r>
  <r>
    <s v="MLS Listing"/>
    <s v="Single Family Residential"/>
    <s v="16515 Westglen Farms"/>
    <x v="4"/>
    <s v="MO"/>
    <x v="0"/>
    <n v="283300"/>
    <n v="4"/>
    <n v="3"/>
    <s v="Lafayette"/>
    <n v="2142"/>
    <n v="9583"/>
    <n v="1986"/>
    <n v="2"/>
    <n v="1"/>
    <x v="58"/>
    <s v="Active"/>
    <m/>
    <m/>
    <m/>
    <d v="2016-05-26T00:00:00"/>
    <n v="284900"/>
    <m/>
    <m/>
    <s v="http://www.redfin.com/MO/Ballwin/16515-Westglen-Farms-Dr-63011/home/92217220"/>
    <s v="Mid America Realty Information Service"/>
    <n v="16014771"/>
    <s v="Keller Williams Realty Chester"/>
    <s v="N"/>
    <s v="Y"/>
    <n v="38.591214999999998"/>
    <n v="-90.622693999999996"/>
    <b v="0"/>
  </r>
  <r>
    <s v="MLS Listing"/>
    <s v="Single Family Residential"/>
    <s v="11108 Flori Dr"/>
    <x v="1"/>
    <s v="MO"/>
    <x v="1"/>
    <n v="159900"/>
    <n v="3"/>
    <n v="2"/>
    <s v="Mehlville"/>
    <n v="1196"/>
    <n v="9627"/>
    <n v="1959"/>
    <n v="1"/>
    <n v="1"/>
    <x v="48"/>
    <s v="Active"/>
    <m/>
    <m/>
    <m/>
    <m/>
    <n v="159900"/>
    <n v="40092"/>
    <n v="146900"/>
    <s v="http://www.redfin.com/MO/St-Louis/11108-Flori-Dr-63123/home/93593797"/>
    <s v="Mid America Realty Information Service"/>
    <n v="16043912"/>
    <s v="Homecoming Realty, LLC"/>
    <s v="N"/>
    <s v="Y"/>
    <n v="38.521819000000001"/>
    <n v="-90.341140899999999"/>
    <b v="0"/>
  </r>
  <r>
    <s v="MLS Listing"/>
    <s v="Single Family Residential"/>
    <s v="8613 Elgin Ave"/>
    <x v="1"/>
    <s v="MO"/>
    <x v="1"/>
    <n v="56500"/>
    <n v="1"/>
    <n v="1"/>
    <s v="Affton"/>
    <n v="780"/>
    <n v="9670"/>
    <n v="1928"/>
    <n v="2"/>
    <n v="0"/>
    <x v="48"/>
    <s v="Active"/>
    <m/>
    <m/>
    <m/>
    <m/>
    <n v="56500"/>
    <m/>
    <m/>
    <s v="http://www.redfin.com/MO/Affton/8613-Elgin-Ave-63123/home/93558570"/>
    <s v="Mid America Realty Information Service"/>
    <n v="16043965"/>
    <s v="Coldwell Banker Gundaker"/>
    <s v="N"/>
    <s v="Y"/>
    <n v="38.5561072"/>
    <n v="-90.315116099999997"/>
    <b v="0"/>
  </r>
  <r>
    <s v="MLS Listing"/>
    <s v="Single Family Residential"/>
    <s v="9301 Leona"/>
    <x v="1"/>
    <s v="MO"/>
    <x v="1"/>
    <n v="99000"/>
    <n v="2"/>
    <n v="1"/>
    <s v="Affton"/>
    <n v="1128"/>
    <n v="9714"/>
    <n v="1951"/>
    <n v="1"/>
    <n v="1"/>
    <x v="54"/>
    <s v="Active"/>
    <m/>
    <m/>
    <m/>
    <m/>
    <n v="99000"/>
    <m/>
    <m/>
    <s v="http://www.redfin.com/MO/Affton/9301-Leona-Ct-63123/home/93573108"/>
    <s v="Mid America Realty Information Service"/>
    <n v="16009398"/>
    <s v="Coldwell Banker Premier Group"/>
    <s v="N"/>
    <s v="Y"/>
    <n v="38.550254000000002"/>
    <n v="-90.317618899999999"/>
    <b v="0"/>
  </r>
  <r>
    <s v="MLS Listing"/>
    <s v="Single Family Residential"/>
    <s v="8901 Ulysses Ct"/>
    <x v="1"/>
    <s v="MO"/>
    <x v="1"/>
    <n v="239000"/>
    <n v="3"/>
    <n v="2"/>
    <s v="Lindbergh"/>
    <n v="1304"/>
    <n v="9714"/>
    <n v="1956"/>
    <n v="0"/>
    <n v="0"/>
    <x v="59"/>
    <s v="Active"/>
    <n v="42547"/>
    <n v="0.45833333333333331"/>
    <n v="0.54166666666666663"/>
    <n v="42543"/>
    <n v="250000"/>
    <m/>
    <m/>
    <s v="http://www.redfin.com/MO/St-Louis/8901-Ulysses-Ct-63123/home/93562879"/>
    <s v="Mid America Realty Information Service"/>
    <n v="16041117"/>
    <s v="Keller Williams Realty STL"/>
    <s v="N"/>
    <s v="Y"/>
    <n v="38.559547000000002"/>
    <n v="-90.363073999999997"/>
    <b v="0"/>
  </r>
  <r>
    <s v="MLS Listing"/>
    <s v="Single Family Residential"/>
    <s v="10503 Lavinia Dr"/>
    <x v="1"/>
    <s v="MO"/>
    <x v="1"/>
    <n v="159900"/>
    <n v="3"/>
    <n v="2"/>
    <s v="Lindbergh"/>
    <n v="1462"/>
    <n v="9757"/>
    <n v="1961"/>
    <n v="1"/>
    <n v="1"/>
    <x v="4"/>
    <s v="Active"/>
    <m/>
    <m/>
    <m/>
    <m/>
    <n v="159900"/>
    <m/>
    <m/>
    <s v="http://www.redfin.com/MO/St-Louis/10503-Lavinia-Dr-63123/home/93584808"/>
    <s v="Mid America Realty Information Service"/>
    <n v="16040853"/>
    <s v="Coldwell Banker Gundaker"/>
    <s v="N"/>
    <s v="Y"/>
    <n v="38.534680999999999"/>
    <n v="-90.349486999999996"/>
    <b v="0"/>
  </r>
  <r>
    <s v="MLS Listing"/>
    <s v="Single Family Residential"/>
    <s v="61 White Plains Dr"/>
    <x v="2"/>
    <s v="MO"/>
    <x v="2"/>
    <n v="225000"/>
    <n v="3"/>
    <n v="3"/>
    <s v="Parkway Central"/>
    <n v="1338"/>
    <n v="10019"/>
    <n v="1967"/>
    <n v="2"/>
    <n v="1"/>
    <x v="5"/>
    <s v="Active"/>
    <m/>
    <m/>
    <m/>
    <m/>
    <n v="225000"/>
    <m/>
    <m/>
    <s v="http://www.redfin.com/MO/Chesterfield/61-White-Plains-Dr-63017/home/93475895"/>
    <s v="Mid America Realty Information Service"/>
    <n v="16041880"/>
    <s v="Coldwell Banker Gundaker"/>
    <s v="N"/>
    <s v="Y"/>
    <n v="38.658289000000003"/>
    <n v="-90.549767000000003"/>
    <b v="0"/>
  </r>
  <r>
    <s v="MLS Listing"/>
    <s v="Single Family Residential"/>
    <s v="7657 Capilia Dr"/>
    <x v="1"/>
    <s v="MO"/>
    <x v="1"/>
    <n v="234900"/>
    <n v="3"/>
    <n v="2"/>
    <s v="Lindbergh"/>
    <n v="1526"/>
    <n v="10019"/>
    <n v="1962"/>
    <n v="2"/>
    <n v="1"/>
    <x v="37"/>
    <s v="Active"/>
    <m/>
    <m/>
    <m/>
    <n v="42523"/>
    <n v="264999"/>
    <n v="40392"/>
    <n v="147900"/>
    <s v="http://www.redfin.com/MO/St-Louis/7657-Capilia-Dr-63123/home/93560250"/>
    <s v="Mid America Realty Information Service"/>
    <n v="16018935"/>
    <s v="Berkshire Hathaway Select"/>
    <s v="N"/>
    <s v="Y"/>
    <n v="38.556721000000003"/>
    <n v="-90.352406000000002"/>
    <b v="0"/>
  </r>
  <r>
    <s v="MLS Listing"/>
    <s v="Single Family Residential"/>
    <s v="16460 Birch Forest Dr"/>
    <x v="5"/>
    <s v="MO"/>
    <x v="0"/>
    <n v="354900"/>
    <n v="4"/>
    <n v="4"/>
    <s v="Lafayette"/>
    <n v="2090"/>
    <n v="10019"/>
    <n v="1984"/>
    <n v="2"/>
    <n v="1"/>
    <x v="48"/>
    <s v="Active"/>
    <d v="2016-06-26T00:00:00"/>
    <d v="1899-12-30T13:00:00"/>
    <d v="1899-12-30T15:00:00"/>
    <m/>
    <n v="354900"/>
    <m/>
    <m/>
    <s v="http://www.redfin.com/MO/Ballwin/16460-Birch-Forest-Dr-63011/home/93538714"/>
    <s v="Mid America Realty Information Service"/>
    <n v="16043813"/>
    <s v="Coldwell Banker Gundaker"/>
    <s v="N"/>
    <s v="Y"/>
    <n v="38.589691000000002"/>
    <n v="-90.622725000000003"/>
    <b v="0"/>
  </r>
  <r>
    <s v="MLS Listing"/>
    <s v="Single Family Residential"/>
    <s v="1159 Chavaniac"/>
    <x v="4"/>
    <s v="MO"/>
    <x v="0"/>
    <n v="389900"/>
    <n v="4"/>
    <n v="4"/>
    <s v="Parkway West"/>
    <n v="2390"/>
    <n v="10019"/>
    <n v="1984"/>
    <n v="2"/>
    <n v="1"/>
    <x v="32"/>
    <s v="Active"/>
    <m/>
    <m/>
    <m/>
    <d v="2016-06-01T00:00:00"/>
    <n v="399900"/>
    <m/>
    <m/>
    <s v="http://www.redfin.com/MO/Ballwin/1159-Chavaniac-Dr-63011/home/93503403"/>
    <s v="Mid America Realty Information Service"/>
    <n v="16029941"/>
    <s v="RE/MAX Suburban"/>
    <s v="N"/>
    <s v="Y"/>
    <n v="38.617179999999998"/>
    <n v="-90.506497899999999"/>
    <b v="0"/>
  </r>
  <r>
    <s v="MLS Listing"/>
    <s v="Single Family Residential"/>
    <s v="323 Calliope Pl"/>
    <x v="2"/>
    <s v="MO"/>
    <x v="2"/>
    <n v="520000"/>
    <n v="3"/>
    <n v="4"/>
    <s v="Parkway Central"/>
    <n v="2792"/>
    <n v="10019"/>
    <n v="2003"/>
    <n v="2"/>
    <n v="1"/>
    <x v="13"/>
    <s v="Active"/>
    <m/>
    <m/>
    <m/>
    <m/>
    <n v="520000"/>
    <m/>
    <m/>
    <s v="http://www.redfin.com/MO/Chesterfield/323-Calliope-Pl-63017/home/93318066"/>
    <s v="Mid America Realty Information Service"/>
    <n v="16043664"/>
    <s v="Berkshire Hathaway Select"/>
    <s v="N"/>
    <s v="Y"/>
    <n v="38.663788599999997"/>
    <n v="-90.539849000000004"/>
    <b v="0"/>
  </r>
  <r>
    <s v="MLS Listing"/>
    <s v="Single Family Residential"/>
    <s v="1746 Timber Ridge Ests"/>
    <x v="4"/>
    <s v="MO"/>
    <x v="0"/>
    <n v="379000"/>
    <n v="4"/>
    <n v="4"/>
    <s v="Lafayette"/>
    <n v="2878"/>
    <n v="10019"/>
    <n v="1989"/>
    <n v="2"/>
    <n v="1"/>
    <x v="26"/>
    <s v="Active"/>
    <d v="2016-06-26T00:00:00"/>
    <d v="1899-12-30T13:00:00"/>
    <d v="1899-12-30T15:00:00"/>
    <m/>
    <n v="379000"/>
    <m/>
    <m/>
    <s v="http://www.redfin.com/MO/Ballwin/1746-Timber-Ridge-Estates-Dr-63011/home/93521592"/>
    <s v="Mid America Realty Information Service"/>
    <n v="16043906"/>
    <s v="Worth Clark Realty"/>
    <s v="N"/>
    <s v="Y"/>
    <n v="38.594620900000002"/>
    <n v="-90.6104919"/>
    <b v="0"/>
  </r>
  <r>
    <s v="MLS Listing"/>
    <s v="Single Family Residential"/>
    <s v="14001 Eagle Manor Ct"/>
    <x v="2"/>
    <s v="MO"/>
    <x v="2"/>
    <n v="510000"/>
    <n v="5"/>
    <n v="5"/>
    <s v="Parkway Central"/>
    <n v="3186"/>
    <n v="10019"/>
    <n v="1999"/>
    <n v="3"/>
    <n v="1"/>
    <x v="13"/>
    <s v="Active"/>
    <n v="42546"/>
    <n v="0.54166666666666663"/>
    <n v="0.625"/>
    <n v="42545"/>
    <n v="525000"/>
    <n v="39365"/>
    <n v="505000"/>
    <s v="http://www.redfin.com/MO/Chesterfield/14001-Eagle-Manor-Ct-63017/home/93455923"/>
    <s v="Mid America Realty Information Service"/>
    <n v="16043936"/>
    <s v="Coldwell Banker Gundaker"/>
    <s v="N"/>
    <s v="Y"/>
    <n v="38.682262999999999"/>
    <n v="-90.517667000000003"/>
    <b v="0"/>
  </r>
  <r>
    <s v="MLS Listing"/>
    <s v="Single Family Residential"/>
    <s v="1041 Speckledwood Manor Ct"/>
    <x v="2"/>
    <s v="MO"/>
    <x v="2"/>
    <n v="599900"/>
    <n v="4"/>
    <n v="5"/>
    <s v="Parkway Central"/>
    <n v="3779"/>
    <n v="10019"/>
    <n v="2000"/>
    <n v="3"/>
    <n v="1"/>
    <x v="60"/>
    <s v="Active"/>
    <m/>
    <m/>
    <m/>
    <n v="42485"/>
    <n v="630000"/>
    <n v="38210"/>
    <n v="635000"/>
    <s v="http://www.redfin.com/MO/Chesterfield/1041-Speckledwood-Manor-Ct-63017/home/93626383"/>
    <s v="Mid America Realty Information Service"/>
    <n v="16015723"/>
    <s v="Keller Williams Realty STL"/>
    <s v="N"/>
    <s v="Y"/>
    <n v="38.659413999999998"/>
    <n v="-90.537870999999996"/>
    <b v="0"/>
  </r>
  <r>
    <s v="MLS Listing"/>
    <s v="Single Family Residential"/>
    <s v="14836 Long Br"/>
    <x v="2"/>
    <s v="MO"/>
    <x v="2"/>
    <n v="379900"/>
    <n v="4"/>
    <n v="3"/>
    <s v="Parkway West"/>
    <n v="2673"/>
    <n v="10149"/>
    <n v="1978"/>
    <n v="2"/>
    <n v="1"/>
    <x v="5"/>
    <s v="Active"/>
    <m/>
    <m/>
    <m/>
    <m/>
    <n v="379900"/>
    <n v="41487"/>
    <n v="334000"/>
    <s v="http://www.redfin.com/MO/Chesterfield/14836-Long-Branch-Ct-63017/home/62727711"/>
    <s v="Mid America Realty Information Service"/>
    <n v="16041658"/>
    <s v="William R Leahy Real Estate"/>
    <s v="N"/>
    <s v="Y"/>
    <n v="38.637479900000002"/>
    <n v="-90.542952"/>
    <b v="0"/>
  </r>
  <r>
    <s v="MLS Listing"/>
    <s v="Single Family Residential"/>
    <s v="14259 Reelfoot Lake Dr"/>
    <x v="2"/>
    <s v="MO"/>
    <x v="2"/>
    <n v="322000"/>
    <n v="4"/>
    <n v="3"/>
    <s v="Parkway Central"/>
    <n v="2736"/>
    <n v="10411"/>
    <n v="1979"/>
    <n v="2"/>
    <n v="1"/>
    <x v="40"/>
    <s v="Active"/>
    <m/>
    <m/>
    <m/>
    <n v="42537"/>
    <n v="339000"/>
    <m/>
    <m/>
    <s v="http://www.redfin.com/MO/Chesterfield/14259-Reelfoot-Lake-Dr-63017/home/93475774"/>
    <s v="Mid America Realty Information Service"/>
    <n v="16001802"/>
    <s v="Berkshire Hathaway Alliance"/>
    <s v="N"/>
    <s v="Y"/>
    <n v="38.657412000000001"/>
    <n v="-90.518551000000002"/>
    <b v="0"/>
  </r>
  <r>
    <s v="MLS Listing"/>
    <s v="Single Family Residential"/>
    <s v="323 Turnberry Place Dr"/>
    <x v="4"/>
    <s v="MO"/>
    <x v="0"/>
    <n v="405000"/>
    <n v="4"/>
    <n v="4"/>
    <s v="Lafayette"/>
    <n v="2712"/>
    <n v="10454"/>
    <n v="1989"/>
    <n v="2"/>
    <n v="1"/>
    <x v="4"/>
    <s v="Active"/>
    <d v="2016-06-26T00:00:00"/>
    <d v="1899-12-30T13:00:00"/>
    <d v="1899-12-30T15:00:00"/>
    <m/>
    <n v="405000"/>
    <d v="2006-09-14T00:00:00"/>
    <n v="382000"/>
    <s v="http://www.redfin.com/MO/Ballwin/323-Turnberry-Place-Dr-63011/home/93522438"/>
    <s v="Mid America Realty Information Service"/>
    <n v="16037798"/>
    <s v="Coldwell Banker Gundaker"/>
    <s v="N"/>
    <s v="Y"/>
    <n v="38.603355000000001"/>
    <n v="-90.605768999999995"/>
    <b v="0"/>
  </r>
  <r>
    <s v="MLS Listing"/>
    <s v="Single Family Residential"/>
    <s v="15374 Squires Way Dr"/>
    <x v="2"/>
    <s v="MO"/>
    <x v="2"/>
    <n v="579900"/>
    <n v="3"/>
    <n v="4"/>
    <s v="Parkway Central"/>
    <n v="3172"/>
    <n v="10454"/>
    <n v="2004"/>
    <n v="3"/>
    <n v="1"/>
    <x v="20"/>
    <s v="Active"/>
    <m/>
    <m/>
    <m/>
    <m/>
    <n v="579900"/>
    <n v="38335"/>
    <n v="453500"/>
    <s v="http://www.redfin.com/MO/Chesterfield/15374-Squires-Way-Dr-63017/home/93627337"/>
    <s v="Mid America Realty Information Service"/>
    <n v="16041736"/>
    <s v="Keller Williams Realty Chester"/>
    <s v="N"/>
    <s v="Y"/>
    <n v="38.639536"/>
    <n v="-90.544753999999998"/>
    <b v="0"/>
  </r>
  <r>
    <s v="MLS Listing"/>
    <s v="Single Family Residential"/>
    <s v="422 Whitestone Farm Dr"/>
    <x v="2"/>
    <s v="MO"/>
    <x v="2"/>
    <n v="575000"/>
    <n v="4"/>
    <n v="4"/>
    <s v="Parkway Central"/>
    <n v="4534"/>
    <n v="10454"/>
    <n v="1999"/>
    <n v="3"/>
    <n v="1"/>
    <x v="61"/>
    <s v="Active"/>
    <n v="42547"/>
    <n v="0.54166666666666663"/>
    <n v="0.625"/>
    <n v="42514"/>
    <n v="584719"/>
    <m/>
    <m/>
    <s v="http://www.redfin.com/MO/Chesterfield/422-Whitestone-Farm-Dr-63017/home/93626354"/>
    <s v="Mid America Realty Information Service"/>
    <n v="16032305"/>
    <s v="Coldwell Banker Gundaker"/>
    <s v="N"/>
    <s v="Y"/>
    <n v="38.662256900000003"/>
    <n v="-90.534503999999998"/>
    <b v="0"/>
  </r>
  <r>
    <s v="MLS Listing"/>
    <s v="Single Family Residential"/>
    <s v="10841 Arnett Dr"/>
    <x v="1"/>
    <s v="MO"/>
    <x v="1"/>
    <n v="139900"/>
    <n v="3"/>
    <n v="1"/>
    <s v="Mehlville"/>
    <n v="908"/>
    <n v="10542"/>
    <n v="1962"/>
    <n v="0"/>
    <n v="0"/>
    <x v="50"/>
    <s v="Active"/>
    <m/>
    <m/>
    <m/>
    <m/>
    <n v="139900"/>
    <n v="38315"/>
    <n v="122500"/>
    <s v="http://www.redfin.com/MO/St-Louis/10841-Arnett-Dr-63123/home/75253590"/>
    <s v="Mid America Realty Information Service"/>
    <n v="16040183"/>
    <s v="Berkshire Hathaway Alliance"/>
    <s v="N"/>
    <s v="Y"/>
    <n v="38.523355000000002"/>
    <n v="-90.339331400000006"/>
    <b v="0"/>
  </r>
  <r>
    <s v="MLS Listing"/>
    <s v="Single Family Residential"/>
    <s v="4816 Reavis Barracks Rd"/>
    <x v="1"/>
    <s v="MO"/>
    <x v="1"/>
    <n v="129900"/>
    <n v="3"/>
    <n v="2"/>
    <s v="Mehlville"/>
    <n v="915"/>
    <n v="10629"/>
    <n v="1956"/>
    <n v="1"/>
    <n v="1"/>
    <x v="21"/>
    <s v="Active"/>
    <m/>
    <m/>
    <m/>
    <m/>
    <n v="129900"/>
    <m/>
    <m/>
    <s v="http://www.redfin.com/MO/St-Louis/4816-Reavis-Barracks-Rd-63123/home/93583505"/>
    <s v="Mid America Realty Information Service"/>
    <n v="16032972"/>
    <s v="Grassmuck Realty, LLC"/>
    <s v="N"/>
    <s v="Y"/>
    <n v="38.535285999999999"/>
    <n v="-90.315720999999996"/>
    <b v="0"/>
  </r>
  <r>
    <s v="MLS Listing"/>
    <s v="Single Family Residential"/>
    <s v="515 Clayworth Dr"/>
    <x v="4"/>
    <s v="MO"/>
    <x v="0"/>
    <n v="289900"/>
    <n v="3"/>
    <n v="2"/>
    <s v="Parkway West"/>
    <n v="2133"/>
    <n v="10629"/>
    <n v="1969"/>
    <n v="2"/>
    <n v="1"/>
    <x v="13"/>
    <s v="Active"/>
    <d v="2016-06-26T00:00:00"/>
    <d v="1899-12-30T13:00:00"/>
    <d v="1899-12-30T15:00:00"/>
    <m/>
    <n v="289900"/>
    <m/>
    <m/>
    <s v="http://www.redfin.com/MO/Ballwin/515-Clayworth-Dr-63011/home/93517178"/>
    <s v="Mid America Realty Information Service"/>
    <n v="16044811"/>
    <s v="Coldwell Banker Gundaker"/>
    <s v="N"/>
    <s v="Y"/>
    <n v="38.606717000000003"/>
    <n v="-90.517634000000001"/>
    <b v="0"/>
  </r>
  <r>
    <s v="MLS Listing"/>
    <s v="Single Family Residential"/>
    <s v="1021 Dutch Mill Dr"/>
    <x v="4"/>
    <s v="MO"/>
    <x v="0"/>
    <n v="339900"/>
    <n v="5"/>
    <n v="3"/>
    <s v="Parkway West"/>
    <n v="2261"/>
    <n v="10716"/>
    <n v="1970"/>
    <n v="2"/>
    <n v="1"/>
    <x v="5"/>
    <s v="Active"/>
    <m/>
    <m/>
    <m/>
    <m/>
    <n v="339900"/>
    <m/>
    <m/>
    <s v="http://www.redfin.com/MO/Ballwin/1021-Dutch-Mill-Dr-63011/home/93503146"/>
    <s v="Mid America Realty Information Service"/>
    <n v="16041765"/>
    <s v="Coldwell Banker Gundaker"/>
    <s v="N"/>
    <s v="Y"/>
    <n v="38.613880999999999"/>
    <n v="-90.507288000000003"/>
    <b v="0"/>
  </r>
  <r>
    <s v="MLS Listing"/>
    <s v="Single Family Residential"/>
    <s v="2011 Emerald Crest Ct"/>
    <x v="2"/>
    <s v="MO"/>
    <x v="2"/>
    <n v="295000"/>
    <n v="3"/>
    <n v="3"/>
    <s v="Parkway West"/>
    <n v="1932"/>
    <n v="10759"/>
    <n v="1977"/>
    <n v="2"/>
    <n v="1"/>
    <x v="62"/>
    <s v="Active"/>
    <n v="42547"/>
    <n v="0.54166666666666663"/>
    <n v="0.625"/>
    <n v="42523"/>
    <n v="295000"/>
    <m/>
    <m/>
    <s v="http://www.redfin.com/MO/Chesterfield/2011-Emerald-Crest-Ct-63017/home/93483673"/>
    <s v="Mid America Realty Information Service"/>
    <n v="16023167"/>
    <s v="Berkshire Hathaway Alliance"/>
    <s v="N"/>
    <s v="Y"/>
    <n v="38.637081000000002"/>
    <n v="-90.545730000000006"/>
    <b v="0"/>
  </r>
  <r>
    <s v="MLS Listing"/>
    <s v="Single Family Residential"/>
    <s v="212 Meadowbrook Country Clb"/>
    <x v="4"/>
    <s v="MO"/>
    <x v="0"/>
    <n v="845000"/>
    <n v="3"/>
    <n v="4"/>
    <s v="Parkway West"/>
    <n v="3635"/>
    <n v="10803"/>
    <n v="2013"/>
    <n v="2"/>
    <n v="1"/>
    <x v="51"/>
    <s v="Active"/>
    <m/>
    <m/>
    <m/>
    <m/>
    <n v="845000"/>
    <d v="2014-10-21T00:00:00"/>
    <n v="1150615"/>
    <s v="http://www.redfin.com/MO/Ballwin/212-Meadowbrook-Country-Club-Ests-63011/home/62697121"/>
    <s v="Mid America Realty Information Service"/>
    <n v="16031102"/>
    <s v="Berkshire Hathaway Alliance"/>
    <s v="N"/>
    <s v="Y"/>
    <n v="38.623171499999998"/>
    <n v="-90.560193699999999"/>
    <b v="0"/>
  </r>
  <r>
    <s v="MLS Listing"/>
    <s v="Single Family Residential"/>
    <s v="7901 Navajoe St"/>
    <x v="3"/>
    <s v="MO"/>
    <x v="1"/>
    <n v="124900"/>
    <n v="4"/>
    <n v="1"/>
    <s v="Affton"/>
    <n v="1164"/>
    <n v="10890"/>
    <n v="1955"/>
    <n v="2"/>
    <n v="1"/>
    <x v="59"/>
    <s v="Active"/>
    <m/>
    <m/>
    <m/>
    <m/>
    <n v="124900"/>
    <m/>
    <m/>
    <s v="http://www.redfin.com/MO/St-Louis/7901-Navajoe-St-63123/home/93539812"/>
    <s v="Mid America Realty Information Service"/>
    <n v="16042334"/>
    <s v="Realty Executives of St. Louis"/>
    <s v="N"/>
    <s v="Y"/>
    <n v="38.567138"/>
    <n v="-90.318681999999995"/>
    <b v="0"/>
  </r>
  <r>
    <s v="MLS Listing"/>
    <s v="Single Family Residential"/>
    <s v="15631 Summer Lake Dr"/>
    <x v="2"/>
    <s v="MO"/>
    <x v="2"/>
    <n v="314900"/>
    <n v="4"/>
    <n v="3"/>
    <s v="Parkway Central"/>
    <n v="2196"/>
    <n v="10890"/>
    <n v="1972"/>
    <n v="2"/>
    <n v="1"/>
    <x v="34"/>
    <s v="Active"/>
    <m/>
    <m/>
    <m/>
    <m/>
    <n v="314900"/>
    <m/>
    <m/>
    <s v="http://www.redfin.com/MO/Chesterfield/15631-Summer-Lake-Dr-63017/home/93483125"/>
    <s v="Mid America Realty Information Service"/>
    <n v="16036077"/>
    <s v="RE/MAX Select"/>
    <s v="N"/>
    <s v="Y"/>
    <n v="38.639671"/>
    <n v="-90.559482000000003"/>
    <b v="0"/>
  </r>
  <r>
    <s v="MLS Listing"/>
    <s v="Single Family Residential"/>
    <s v="14367 White Birch Valley Ln"/>
    <x v="2"/>
    <s v="MO"/>
    <x v="2"/>
    <n v="349900"/>
    <n v="4"/>
    <n v="3"/>
    <s v="Parkway Central"/>
    <n v="2250"/>
    <n v="10890"/>
    <n v="1984"/>
    <n v="2"/>
    <n v="1"/>
    <x v="8"/>
    <s v="Active"/>
    <n v="42547"/>
    <n v="0.54166666666666663"/>
    <n v="0.625"/>
    <n v="42544"/>
    <n v="359900"/>
    <m/>
    <m/>
    <s v="http://www.redfin.com/MO/Chesterfield/14367-White-Birch-Valley-Ln-63017/home/93475492"/>
    <s v="Mid America Realty Information Service"/>
    <n v="16034524"/>
    <s v="RE/MAX ONE"/>
    <s v="N"/>
    <s v="Y"/>
    <n v="38.657395999999999"/>
    <n v="-90.529458000000005"/>
    <b v="0"/>
  </r>
  <r>
    <s v="MLS Listing"/>
    <s v="Single Family Residential"/>
    <s v="2400 Clayborn Dr"/>
    <x v="2"/>
    <s v="MO"/>
    <x v="2"/>
    <n v="349900"/>
    <n v="4"/>
    <n v="3"/>
    <s v="Parkway West"/>
    <n v="2365"/>
    <n v="10890"/>
    <n v="1995"/>
    <n v="2"/>
    <n v="1"/>
    <x v="8"/>
    <s v="Active"/>
    <m/>
    <m/>
    <m/>
    <m/>
    <n v="349900"/>
    <m/>
    <m/>
    <s v="http://www.redfin.com/MO/Chesterfield/2400-Clayborn-Dr-63017/home/93492790"/>
    <s v="Mid America Realty Information Service"/>
    <n v="16038683"/>
    <s v="YEUNG, REALTORS"/>
    <s v="N"/>
    <s v="Y"/>
    <n v="38.621957000000002"/>
    <n v="-90.536890999999997"/>
    <b v="0"/>
  </r>
  <r>
    <s v="MLS Listing"/>
    <s v="Single Family Residential"/>
    <s v="15588 Meadowbrook Circle Ln"/>
    <x v="2"/>
    <s v="MO"/>
    <x v="2"/>
    <n v="560000"/>
    <n v="4"/>
    <n v="6"/>
    <s v="Marquette"/>
    <n v="3316"/>
    <n v="10890"/>
    <n v="1999"/>
    <n v="3"/>
    <n v="1"/>
    <x v="52"/>
    <s v="Active"/>
    <m/>
    <m/>
    <m/>
    <n v="42513"/>
    <n v="579900"/>
    <m/>
    <m/>
    <s v="http://www.redfin.com/MO/Chesterfield/15588-Meadowbrook-Circle-Ln-63017/home/89123614"/>
    <s v="Mid America Realty Information Service"/>
    <n v="16028478"/>
    <s v="Berkshire Hathaway Alliance"/>
    <s v="N"/>
    <s v="Y"/>
    <n v="38.621715000000002"/>
    <n v="-90.568201000000002"/>
    <b v="0"/>
  </r>
  <r>
    <s v="MLS Listing"/>
    <s v="Single Family Residential"/>
    <s v="2513 Forest Leaf Pkwy"/>
    <x v="5"/>
    <s v="MO"/>
    <x v="0"/>
    <n v="284900"/>
    <n v="4"/>
    <n v="3"/>
    <s v="Lafayette"/>
    <n v="1987"/>
    <n v="11195"/>
    <n v="1981"/>
    <n v="2"/>
    <n v="1"/>
    <x v="63"/>
    <s v="Active"/>
    <m/>
    <m/>
    <m/>
    <m/>
    <n v="284900"/>
    <d v="2008-01-22T00:00:00"/>
    <n v="161780"/>
    <s v="http://www.redfin.com/MO/Ballwin/2513-Forest-Leaf-Pkwy-63011/home/93537985"/>
    <s v="Mid America Realty Information Service"/>
    <n v="16039276"/>
    <s v="Coldwell Banker Gundaker"/>
    <s v="N"/>
    <s v="Y"/>
    <n v="38.585107000000001"/>
    <n v="-90.624645999999998"/>
    <b v="0"/>
  </r>
  <r>
    <s v="MLS Listing"/>
    <s v="Single Family Residential"/>
    <s v="16044 Clarkson Woods"/>
    <x v="2"/>
    <s v="MO"/>
    <x v="2"/>
    <n v="394444"/>
    <n v="4"/>
    <n v="3"/>
    <s v="Marquette"/>
    <n v="2042"/>
    <n v="11238"/>
    <n v="1975"/>
    <n v="2"/>
    <n v="1"/>
    <x v="28"/>
    <s v="Active"/>
    <m/>
    <m/>
    <m/>
    <m/>
    <n v="394444"/>
    <m/>
    <m/>
    <s v="http://www.redfin.com/MO/Chesterfield/16044-Clarkson-Woods-Dr-63017/home/93495850"/>
    <s v="Mid America Realty Information Service"/>
    <n v="16042896"/>
    <s v="RE/MAX Suburban"/>
    <s v="N"/>
    <s v="Y"/>
    <n v="38.628535900000003"/>
    <n v="-90.574613999999997"/>
    <b v="0"/>
  </r>
  <r>
    <s v="MLS Listing"/>
    <s v="Single Family Residential"/>
    <s v="16059 Meadow Oak Dr"/>
    <x v="2"/>
    <s v="MO"/>
    <x v="2"/>
    <n v="439900"/>
    <n v="4"/>
    <n v="4"/>
    <s v="Marquette"/>
    <n v="2964"/>
    <n v="11238"/>
    <n v="1978"/>
    <n v="2"/>
    <n v="1"/>
    <x v="59"/>
    <s v="Active"/>
    <m/>
    <m/>
    <m/>
    <m/>
    <n v="439900"/>
    <n v="41142"/>
    <n v="180000"/>
    <s v="http://www.redfin.com/MO/Chesterfield/16059-Meadow-Oak-Dr-63017/home/93495893"/>
    <s v="Mid America Realty Information Service"/>
    <n v="16041518"/>
    <s v="Keller Williams Realty West"/>
    <s v="N"/>
    <s v="Y"/>
    <n v="38.628191999999999"/>
    <n v="-90.575366000000002"/>
    <b v="0"/>
  </r>
  <r>
    <s v="MLS Listing"/>
    <s v="Single Family Residential"/>
    <s v="15587 Cedarmill Dr"/>
    <x v="2"/>
    <s v="MO"/>
    <x v="2"/>
    <n v="299900"/>
    <n v="3"/>
    <n v="3"/>
    <s v="Parkway Central"/>
    <n v="1836"/>
    <n v="11282"/>
    <n v="1976"/>
    <n v="2"/>
    <n v="1"/>
    <x v="60"/>
    <s v="Active"/>
    <n v="42547"/>
    <n v="0.54166666666666663"/>
    <n v="0.625"/>
    <n v="42514"/>
    <n v="329900"/>
    <m/>
    <m/>
    <s v="http://www.redfin.com/MO/Chesterfield/15587-Cedarmill-Dr-63017/home/93483388"/>
    <s v="Mid America Realty Information Service"/>
    <n v="16021715"/>
    <s v="Tom Shaw, REALTORS"/>
    <s v="N"/>
    <s v="Y"/>
    <n v="38.637667999999998"/>
    <n v="-90.556465000000003"/>
    <b v="0"/>
  </r>
  <r>
    <s v="MLS Listing"/>
    <s v="Single Family Residential"/>
    <s v="10500 Meath"/>
    <x v="1"/>
    <s v="MO"/>
    <x v="1"/>
    <n v="142000"/>
    <n v="2"/>
    <n v="2"/>
    <s v="Lindbergh"/>
    <n v="864"/>
    <n v="11326"/>
    <n v="1959"/>
    <n v="2"/>
    <n v="0"/>
    <x v="50"/>
    <s v="Active"/>
    <m/>
    <m/>
    <m/>
    <m/>
    <n v="142000"/>
    <m/>
    <m/>
    <s v="http://www.redfin.com/MO/St-Louis/10500-Meath-Dr-63123/home/93584925"/>
    <s v="Mid America Realty Information Service"/>
    <n v="16040224"/>
    <s v="Keller Williams Realty STL"/>
    <s v="N"/>
    <s v="Y"/>
    <n v="38.535791000000003"/>
    <n v="-90.349293000000003"/>
    <b v="0"/>
  </r>
  <r>
    <s v="MLS Listing"/>
    <s v="Single Family Residential"/>
    <s v="15901 Eagles Landing Ct"/>
    <x v="2"/>
    <s v="MO"/>
    <x v="2"/>
    <n v="345000"/>
    <n v="3"/>
    <n v="3"/>
    <s v="Marquette"/>
    <n v="2618"/>
    <n v="11326"/>
    <n v="1985"/>
    <n v="2"/>
    <n v="1"/>
    <x v="64"/>
    <s v="Active"/>
    <m/>
    <m/>
    <m/>
    <m/>
    <n v="345000"/>
    <m/>
    <m/>
    <s v="http://www.redfin.com/MO/Chesterfield/15901-Eagles-Landing-Ct-63017/home/93506701"/>
    <s v="Mid America Realty Information Service"/>
    <n v="16040301"/>
    <s v="Coldwell Banker Gundaker"/>
    <s v="N"/>
    <s v="Y"/>
    <n v="38.618276000000002"/>
    <n v="-90.578964999999997"/>
    <b v="0"/>
  </r>
  <r>
    <s v="MLS Listing"/>
    <s v="Single Family Residential"/>
    <s v="16252 Berry View Ct"/>
    <x v="4"/>
    <s v="MO"/>
    <x v="0"/>
    <n v="440000"/>
    <n v="4"/>
    <n v="3"/>
    <s v="Lafayette"/>
    <n v="3391"/>
    <n v="11326"/>
    <n v="1990"/>
    <n v="3"/>
    <n v="1"/>
    <x v="65"/>
    <s v="Active"/>
    <m/>
    <m/>
    <m/>
    <m/>
    <n v="440000"/>
    <d v="2015-05-12T00:00:00"/>
    <n v="418000"/>
    <s v="http://www.redfin.com/MO/Ballwin/16252-Berry-View-Ct-63011/home/68527885"/>
    <s v="Mid America Realty Information Service"/>
    <n v="16037407"/>
    <s v="Sunshine Realty"/>
    <s v="N"/>
    <s v="Y"/>
    <n v="38.604827"/>
    <n v="-90.608273999999994"/>
    <b v="0"/>
  </r>
  <r>
    <s v="MLS Listing"/>
    <s v="Single Family Residential"/>
    <s v="4341 Hannover Ct"/>
    <x v="1"/>
    <s v="MO"/>
    <x v="1"/>
    <n v="93000"/>
    <n v="3"/>
    <n v="1"/>
    <s v="Bayless"/>
    <n v="925"/>
    <n v="11413"/>
    <n v="1953"/>
    <n v="1"/>
    <n v="0"/>
    <x v="48"/>
    <s v="Active"/>
    <m/>
    <m/>
    <m/>
    <m/>
    <n v="93000"/>
    <m/>
    <m/>
    <s v="http://www.redfin.com/MO/St-Louis/4341-Hanover-Cts-63123/home/93557501"/>
    <s v="Mid America Realty Information Service"/>
    <n v="16044088"/>
    <s v="Berkshire Hathaway Select"/>
    <s v="N"/>
    <s v="Y"/>
    <n v="38.556137"/>
    <n v="-90.288854999999998"/>
    <b v="0"/>
  </r>
  <r>
    <s v="MLS Listing"/>
    <s v="Single Family Residential"/>
    <s v="14249 Reelfoot Lake Dr"/>
    <x v="2"/>
    <s v="MO"/>
    <x v="2"/>
    <n v="409500"/>
    <n v="4"/>
    <n v="4"/>
    <s v="Parkway Central"/>
    <n v="2864"/>
    <n v="11413"/>
    <n v="1979"/>
    <n v="2"/>
    <n v="1"/>
    <x v="49"/>
    <s v="Active"/>
    <n v="42547"/>
    <n v="0.54166666666666663"/>
    <n v="0.625"/>
    <n v="42541"/>
    <n v="435000"/>
    <m/>
    <m/>
    <s v="http://www.redfin.com/MO/Chesterfield/14249-Reelfoot-Lake-Dr-63017/home/93475776"/>
    <s v="Mid America Realty Information Service"/>
    <n v="16022763"/>
    <s v="Coldwell Banker Gundaker"/>
    <s v="N"/>
    <s v="Y"/>
    <n v="38.657707000000002"/>
    <n v="-90.518004000000005"/>
    <b v="0"/>
  </r>
  <r>
    <s v="MLS Listing"/>
    <s v="Single Family Residential"/>
    <s v="1073 Camargo Dr"/>
    <x v="4"/>
    <s v="MO"/>
    <x v="0"/>
    <n v="349500"/>
    <n v="4"/>
    <n v="3"/>
    <s v="Marquette"/>
    <n v="2457"/>
    <n v="11456"/>
    <n v="1973"/>
    <n v="2"/>
    <n v="0"/>
    <x v="6"/>
    <s v="Active"/>
    <d v="2016-06-26T00:00:00"/>
    <d v="1899-12-30T13:00:00"/>
    <d v="1899-12-30T15:00:00"/>
    <d v="2016-06-21T00:00:00"/>
    <n v="359500"/>
    <m/>
    <m/>
    <s v="http://www.redfin.com/MO/Ballwin/1073-Camargo-Dr-63011/home/93506452"/>
    <s v="Mid America Realty Information Service"/>
    <n v="16041365"/>
    <s v="RE/MAX Properties West"/>
    <s v="N"/>
    <s v="Y"/>
    <n v="38.615957999999999"/>
    <n v="-90.577618999999999"/>
    <b v="0"/>
  </r>
  <r>
    <s v="MLS Listing"/>
    <s v="Single Family Residential"/>
    <s v="15739 Cedarmill Dr"/>
    <x v="2"/>
    <s v="MO"/>
    <x v="2"/>
    <n v="387950"/>
    <n v="5"/>
    <n v="4"/>
    <s v="Parkway Central"/>
    <n v="2410"/>
    <n v="11761"/>
    <n v="1985"/>
    <n v="2"/>
    <n v="1"/>
    <x v="8"/>
    <s v="Active"/>
    <m/>
    <m/>
    <m/>
    <n v="42537"/>
    <n v="399950"/>
    <m/>
    <m/>
    <s v="http://www.redfin.com/MO/Chesterfield/15739-Cedarmill-Dr-63017/home/93494484"/>
    <s v="Mid America Realty Information Service"/>
    <n v="16038466"/>
    <s v="Coldwell Banker Gundaker"/>
    <s v="N"/>
    <s v="Y"/>
    <n v="38.634791"/>
    <n v="-90.562871999999999"/>
    <b v="0"/>
  </r>
  <r>
    <s v="MLS Listing"/>
    <s v="Single Family Residential"/>
    <s v="8706 Valcour Ave"/>
    <x v="1"/>
    <s v="MO"/>
    <x v="1"/>
    <n v="144900"/>
    <n v="3"/>
    <n v="1"/>
    <s v="Affton"/>
    <n v="1259"/>
    <n v="12110"/>
    <n v="1927"/>
    <n v="0"/>
    <n v="0"/>
    <x v="1"/>
    <s v="Active"/>
    <m/>
    <m/>
    <m/>
    <n v="42537"/>
    <n v="149900"/>
    <m/>
    <m/>
    <s v="http://www.redfin.com/MO/Affton/8706-Valcour-Ave-63123/home/93560811"/>
    <s v="Mid America Realty Information Service"/>
    <n v="16038813"/>
    <s v="Keller Williams Realty STL"/>
    <s v="N"/>
    <s v="Y"/>
    <n v="38.5558543"/>
    <n v="-90.335143000000002"/>
    <b v="0"/>
  </r>
  <r>
    <s v="MLS Listing"/>
    <s v="Single Family Residential"/>
    <s v="143 Bellechasse Dr"/>
    <x v="2"/>
    <s v="MO"/>
    <x v="2"/>
    <n v="276500"/>
    <n v="4"/>
    <n v="2"/>
    <s v="Parkway Central"/>
    <n v="1756"/>
    <n v="12110"/>
    <n v="1968"/>
    <n v="2"/>
    <n v="1"/>
    <x v="64"/>
    <s v="Active"/>
    <m/>
    <m/>
    <m/>
    <m/>
    <n v="276500"/>
    <m/>
    <m/>
    <s v="http://www.redfin.com/MO/Chesterfield/143-Bellechasse-Dr-63017/home/93466651"/>
    <s v="Mid America Realty Information Service"/>
    <n v="16040593"/>
    <s v="Coldwell Banker Gundaker"/>
    <s v="N"/>
    <s v="Y"/>
    <n v="38.668149"/>
    <n v="-90.534760000000006"/>
    <b v="0"/>
  </r>
  <r>
    <s v="MLS Listing"/>
    <s v="Single Family Residential"/>
    <s v="323 Cherry Hill Dr"/>
    <x v="0"/>
    <s v="MO"/>
    <x v="0"/>
    <n v="258000"/>
    <n v="3"/>
    <n v="2"/>
    <s v="Marquette"/>
    <n v="1846"/>
    <n v="12197"/>
    <n v="1969"/>
    <n v="2"/>
    <n v="1"/>
    <x v="45"/>
    <s v="Active"/>
    <m/>
    <m/>
    <m/>
    <m/>
    <n v="258000"/>
    <m/>
    <m/>
    <s v="http://www.redfin.com/MO/Ellisville/323-Cherry-Hill-Dr-63011/home/93521431"/>
    <s v="Mid America Realty Information Service"/>
    <n v="16039700"/>
    <s v="Coldwell Banker Gundaker"/>
    <s v="N"/>
    <s v="Y"/>
    <n v="38.603999999999999"/>
    <n v="-90.570358999999996"/>
    <b v="0"/>
  </r>
  <r>
    <s v="MLS Listing"/>
    <s v="Single Family Residential"/>
    <s v="14410 White Birch Valley Ln"/>
    <x v="2"/>
    <s v="MO"/>
    <x v="2"/>
    <n v="339900"/>
    <n v="4"/>
    <n v="4"/>
    <s v="Parkway Central"/>
    <n v="2828"/>
    <n v="12197"/>
    <n v="1983"/>
    <n v="2"/>
    <n v="1"/>
    <x v="20"/>
    <s v="Active"/>
    <m/>
    <m/>
    <m/>
    <m/>
    <n v="339900"/>
    <m/>
    <m/>
    <s v="http://www.redfin.com/MO/Chesterfield/14410-White-Birch-Valley-Ln-63017/home/93475501"/>
    <s v="Mid America Realty Information Service"/>
    <n v="16036836"/>
    <s v="Sweet Home Realty"/>
    <s v="N"/>
    <s v="Y"/>
    <n v="38.657234000000003"/>
    <n v="-90.530345999999994"/>
    <b v="0"/>
  </r>
  <r>
    <s v="MLS Listing"/>
    <s v="Single Family Residential"/>
    <s v="15239 Brightfield Manor Dr"/>
    <x v="2"/>
    <s v="MO"/>
    <x v="2"/>
    <n v="472000"/>
    <n v="4"/>
    <n v="3"/>
    <s v="Parkway Central"/>
    <n v="3158"/>
    <n v="12197"/>
    <n v="2001"/>
    <n v="3"/>
    <n v="1"/>
    <x v="20"/>
    <s v="Active"/>
    <m/>
    <m/>
    <m/>
    <m/>
    <n v="472000"/>
    <n v="40703"/>
    <n v="422000"/>
    <s v="http://www.redfin.com/MO/Chesterfield/15239-Brightfield-Manor-Dr-63017/home/93626393"/>
    <s v="Mid America Realty Information Service"/>
    <n v="16035579"/>
    <s v="Coldwell Banker Premier Group"/>
    <s v="N"/>
    <s v="Y"/>
    <n v="38.660578000000001"/>
    <n v="-90.537503000000001"/>
    <b v="0"/>
  </r>
  <r>
    <s v="MLS Listing"/>
    <s v="Single Family Residential"/>
    <s v="1055 Nooning Tree Dr"/>
    <x v="2"/>
    <s v="MO"/>
    <x v="2"/>
    <n v="518000"/>
    <n v="4"/>
    <n v="3"/>
    <s v="Parkway Central"/>
    <n v="3498"/>
    <n v="12197"/>
    <n v="2000"/>
    <n v="3"/>
    <n v="1"/>
    <x v="66"/>
    <s v="Active"/>
    <m/>
    <m/>
    <m/>
    <n v="42522"/>
    <n v="549000"/>
    <m/>
    <m/>
    <s v="http://www.redfin.com/MO/Chesterfield/1055-Nooning-Tree-Dr-63017/home/93626675"/>
    <s v="Mid America Realty Information Service"/>
    <n v="16018845"/>
    <s v="Sweet Home Realty"/>
    <s v="N"/>
    <s v="Y"/>
    <n v="38.661009999999997"/>
    <n v="-90.541048000000004"/>
    <b v="0"/>
  </r>
  <r>
    <s v="MLS Listing"/>
    <s v="Single Family Residential"/>
    <s v="375 Champion Way Dr"/>
    <x v="4"/>
    <s v="MO"/>
    <x v="0"/>
    <n v="539885"/>
    <n v="3"/>
    <n v="4"/>
    <s v="Parkway West"/>
    <n v="2735"/>
    <n v="12415"/>
    <n v="2008"/>
    <n v="2"/>
    <n v="1"/>
    <x v="67"/>
    <s v="Active"/>
    <d v="2016-06-26T00:00:00"/>
    <d v="1899-12-30T13:00:00"/>
    <d v="1899-12-30T15:00:00"/>
    <d v="2016-05-27T00:00:00"/>
    <n v="568500"/>
    <m/>
    <m/>
    <s v="http://www.redfin.com/MO/Ballwin/375-Champion-Way-Dr-63011/home/87572317"/>
    <s v="Mid America Realty Information Service"/>
    <n v="15054327"/>
    <s v="Dielmann Sotheby's Intl Realty"/>
    <s v="N"/>
    <s v="Y"/>
    <n v="38.609161700000001"/>
    <n v="-90.534408499999998"/>
    <b v="0"/>
  </r>
  <r>
    <s v="MLS Listing"/>
    <s v="Single Family Residential"/>
    <s v="9737 Tesson Fry"/>
    <x v="1"/>
    <s v="MO"/>
    <x v="1"/>
    <n v="114900"/>
    <n v="3"/>
    <n v="2"/>
    <s v="Affton"/>
    <n v="1311"/>
    <n v="12502"/>
    <n v="1940"/>
    <n v="1"/>
    <n v="1"/>
    <x v="44"/>
    <s v="Active"/>
    <m/>
    <m/>
    <m/>
    <n v="42533"/>
    <n v="129900"/>
    <n v="41947"/>
    <n v="42200"/>
    <s v="http://www.redfin.com/MO/St-Louis/9737-Tesson-Ferry-Rd-63123/home/93571380"/>
    <s v="Mid America Realty Information Service"/>
    <n v="16010893"/>
    <s v="Keller Williams Realty Chester"/>
    <s v="N"/>
    <s v="Y"/>
    <n v="38.542380000000001"/>
    <n v="-90.333461"/>
    <b v="0"/>
  </r>
  <r>
    <s v="MLS Listing"/>
    <s v="Single Family Residential"/>
    <s v="16263 Fullerton Meadows Dr"/>
    <x v="4"/>
    <s v="MO"/>
    <x v="0"/>
    <n v="274900"/>
    <n v="4"/>
    <n v="3"/>
    <s v="Lafayette"/>
    <n v="2534"/>
    <n v="12502"/>
    <n v="1979"/>
    <n v="2"/>
    <n v="1"/>
    <x v="13"/>
    <s v="Active"/>
    <m/>
    <m/>
    <m/>
    <m/>
    <n v="274900"/>
    <d v="2010-12-09T00:00:00"/>
    <n v="190000"/>
    <s v="http://www.redfin.com/MO/Ballwin/16263-Fullerton-Meadows-Dr-63011/home/93537359"/>
    <s v="Mid America Realty Information Service"/>
    <n v="16039735"/>
    <s v="Dielmann Sotheby's Intl Realty"/>
    <s v="N"/>
    <s v="Y"/>
    <n v="38.587496999999999"/>
    <n v="-90.615030000000004"/>
    <b v="0"/>
  </r>
  <r>
    <s v="MLS Listing"/>
    <s v="Single Family Residential"/>
    <s v="513 Tenby Ter"/>
    <x v="4"/>
    <s v="MO"/>
    <x v="0"/>
    <n v="279900"/>
    <n v="5"/>
    <n v="3"/>
    <s v="Parkway West"/>
    <n v="2466"/>
    <n v="12545"/>
    <n v="1970"/>
    <n v="2"/>
    <n v="1"/>
    <x v="29"/>
    <s v="Active"/>
    <m/>
    <m/>
    <m/>
    <d v="2016-06-09T00:00:00"/>
    <n v="295000"/>
    <m/>
    <m/>
    <s v="http://www.redfin.com/MO/Ballwin/513-Tenby-Ter-63011/home/93518933"/>
    <s v="Mid America Realty Information Service"/>
    <n v="15061971"/>
    <s v="Ark Realty LLC"/>
    <s v="N"/>
    <s v="Y"/>
    <n v="38.601578000000003"/>
    <n v="-90.520708999999997"/>
    <b v="0"/>
  </r>
  <r>
    <s v="MLS Listing"/>
    <s v="Single Family Residential"/>
    <s v="527 Lering Ct"/>
    <x v="4"/>
    <s v="MO"/>
    <x v="0"/>
    <n v="345900"/>
    <n v="4"/>
    <n v="3"/>
    <s v="Marquette"/>
    <n v="2279"/>
    <n v="12632"/>
    <n v="1985"/>
    <n v="2"/>
    <n v="1"/>
    <x v="15"/>
    <s v="Active"/>
    <m/>
    <m/>
    <m/>
    <m/>
    <n v="345900"/>
    <m/>
    <m/>
    <s v="http://www.redfin.com/MO/Ballwin/527-Lering-Ct-63011/home/93521460"/>
    <s v="Mid America Realty Information Service"/>
    <n v="16044626"/>
    <s v="Coldwell Banker Premier Group"/>
    <s v="N"/>
    <s v="Y"/>
    <n v="38.606681000000002"/>
    <n v="-90.580662000000004"/>
    <b v="0"/>
  </r>
  <r>
    <s v="MLS Listing"/>
    <s v="Single Family Residential"/>
    <s v="2174 Willow Rdg"/>
    <x v="2"/>
    <s v="MO"/>
    <x v="2"/>
    <n v="319900"/>
    <n v="4"/>
    <n v="3"/>
    <s v="Marquette"/>
    <n v="2379"/>
    <n v="12632"/>
    <n v="1977"/>
    <n v="2"/>
    <n v="1"/>
    <x v="64"/>
    <s v="Active"/>
    <m/>
    <m/>
    <m/>
    <n v="42544"/>
    <n v="325000"/>
    <n v="41100"/>
    <n v="295000"/>
    <s v="http://www.redfin.com/MO/Chesterfield/2174-Willow-Ridge-Ln-63017/home/93495285"/>
    <s v="Mid America Realty Information Service"/>
    <n v="16040520"/>
    <s v="Assist 2 Sell Sell &amp; Buy Advan"/>
    <s v="N"/>
    <s v="Y"/>
    <n v="38.626393"/>
    <n v="-90.574068999999994"/>
    <b v="0"/>
  </r>
  <r>
    <s v="MLS Listing"/>
    <s v="Single Family Residential"/>
    <s v="271 Churchill Ln"/>
    <x v="4"/>
    <s v="MO"/>
    <x v="0"/>
    <n v="499900"/>
    <n v="4"/>
    <n v="3"/>
    <s v="Parkway West"/>
    <n v="2800"/>
    <n v="12632"/>
    <m/>
    <n v="3"/>
    <n v="1"/>
    <x v="68"/>
    <s v="Active"/>
    <m/>
    <m/>
    <m/>
    <d v="2016-05-31T00:00:00"/>
    <n v="514900"/>
    <m/>
    <m/>
    <s v="http://www.redfin.com/MO/Ballwin/271-Churchill-Ln-63011/home/105507210"/>
    <s v="Mid America Realty Information Service"/>
    <n v="16031790"/>
    <s v="Coldwell Banker Gundaker"/>
    <s v="N"/>
    <s v="Y"/>
    <n v="38.604635700000003"/>
    <n v="-90.556080600000001"/>
    <b v="0"/>
  </r>
  <r>
    <s v="MLS Listing"/>
    <s v="Single Family Residential"/>
    <s v="15262 Golden Rain"/>
    <x v="2"/>
    <s v="MO"/>
    <x v="2"/>
    <n v="310000"/>
    <n v="3"/>
    <n v="3"/>
    <s v="Parkway West"/>
    <n v="1640"/>
    <n v="12763"/>
    <n v="1972"/>
    <n v="2"/>
    <n v="1"/>
    <x v="43"/>
    <s v="Active"/>
    <m/>
    <m/>
    <m/>
    <n v="42537"/>
    <n v="320000"/>
    <n v="41879"/>
    <n v="255000"/>
    <s v="http://www.redfin.com/MO/Chesterfield/15262-Golden-Rain-Dr-63017/home/62762968"/>
    <s v="Mid America Realty Information Service"/>
    <n v="16031451"/>
    <s v="RE/MAX EDGE"/>
    <s v="N"/>
    <s v="Y"/>
    <n v="38.628549"/>
    <n v="-90.554940999999999"/>
    <b v="0"/>
  </r>
  <r>
    <s v="MLS Listing"/>
    <s v="Single Family Residential"/>
    <s v="2061 Silverwood Ln"/>
    <x v="2"/>
    <s v="MO"/>
    <x v="2"/>
    <n v="289900"/>
    <n v="3"/>
    <n v="2"/>
    <s v="Parkway West"/>
    <n v="1832"/>
    <n v="12894"/>
    <n v="1977"/>
    <n v="2"/>
    <n v="1"/>
    <x v="15"/>
    <s v="Active"/>
    <m/>
    <m/>
    <m/>
    <m/>
    <n v="289900"/>
    <n v="39346"/>
    <n v="268000"/>
    <s v="http://www.redfin.com/MO/Chesterfield/2061-Silverwood-Ln-63017/home/93493719"/>
    <s v="Mid America Realty Information Service"/>
    <n v="16044052"/>
    <s v="RE/MAX Suburban"/>
    <s v="N"/>
    <s v="Y"/>
    <n v="38.627096000000002"/>
    <n v="-90.561741999999995"/>
    <b v="0"/>
  </r>
  <r>
    <s v="MLS Listing"/>
    <s v="Single Family Residential"/>
    <s v="14884 Grantley Dr"/>
    <x v="2"/>
    <s v="MO"/>
    <x v="2"/>
    <n v="459000"/>
    <n v="4"/>
    <n v="3"/>
    <s v="Parkway Central"/>
    <n v="3108"/>
    <n v="12981"/>
    <n v="1984"/>
    <n v="2"/>
    <n v="1"/>
    <x v="2"/>
    <s v="Active"/>
    <m/>
    <m/>
    <m/>
    <m/>
    <n v="459000"/>
    <n v="38631"/>
    <n v="333000"/>
    <s v="http://www.redfin.com/MO/Chesterfield/14884-Grantley-Dr-63017/home/93482672"/>
    <s v="Mid America Realty Information Service"/>
    <n v="16033840"/>
    <s v="Joyce Trotter"/>
    <s v="N"/>
    <s v="Y"/>
    <n v="38.645314900000002"/>
    <n v="-90.543682000000004"/>
    <b v="0"/>
  </r>
  <r>
    <s v="MLS Listing"/>
    <s v="Single Family Residential"/>
    <s v="317 Annondale Ln"/>
    <x v="4"/>
    <s v="MO"/>
    <x v="0"/>
    <n v="345000"/>
    <n v="4"/>
    <n v="4"/>
    <s v="Parkway West"/>
    <n v="2872"/>
    <n v="13024"/>
    <n v="1965"/>
    <n v="2"/>
    <n v="1"/>
    <x v="69"/>
    <s v="Active"/>
    <m/>
    <m/>
    <m/>
    <d v="2016-06-20T00:00:00"/>
    <n v="379800"/>
    <m/>
    <m/>
    <s v="http://www.redfin.com/MO/Ballwin/317-Annondale-Ln-63011/home/93520565"/>
    <s v="Mid America Realty Information Service"/>
    <n v="16013148"/>
    <s v="Coldwell Banker Premier Group"/>
    <s v="N"/>
    <s v="Y"/>
    <n v="38.604975000000003"/>
    <n v="-90.544511999999997"/>
    <b v="0"/>
  </r>
  <r>
    <s v="MLS Listing"/>
    <s v="Single Family Residential"/>
    <s v="10902 Southtowne Farms Ct"/>
    <x v="1"/>
    <s v="MO"/>
    <x v="1"/>
    <n v="265000"/>
    <n v="5"/>
    <n v="4"/>
    <s v="Mehlville"/>
    <n v="2154"/>
    <n v="13068"/>
    <n v="1993"/>
    <n v="2"/>
    <n v="1"/>
    <x v="51"/>
    <s v="Active"/>
    <m/>
    <m/>
    <m/>
    <m/>
    <n v="265000"/>
    <m/>
    <m/>
    <s v="http://www.redfin.com/MO/St-Louis/10902-Southtowne-Farms-Ct-63123/home/93593776"/>
    <s v="Mid America Realty Information Service"/>
    <n v="16032423"/>
    <s v="Berkshire Hathaway Select"/>
    <s v="N"/>
    <s v="Y"/>
    <n v="38.519801000000001"/>
    <n v="-90.335823000000005"/>
    <b v="0"/>
  </r>
  <r>
    <s v="MLS Listing"/>
    <s v="Single Family Residential"/>
    <s v="1608 Strecker Pines Ct"/>
    <x v="5"/>
    <s v="MO"/>
    <x v="0"/>
    <n v="415000"/>
    <n v="3"/>
    <n v="3"/>
    <s v="Lafayette"/>
    <n v="2683"/>
    <n v="13068"/>
    <n v="1997"/>
    <n v="3"/>
    <n v="1"/>
    <x v="52"/>
    <s v="Active"/>
    <m/>
    <m/>
    <m/>
    <d v="2016-06-09T00:00:00"/>
    <n v="425000"/>
    <m/>
    <m/>
    <s v="http://www.redfin.com/MO/Ballwin/1608-Strecker-Pines-Ct-63011/home/93521879"/>
    <s v="Mid America Realty Information Service"/>
    <n v="16027601"/>
    <s v="Coldwell Banker Gundaker"/>
    <s v="N"/>
    <s v="Y"/>
    <n v="38.595903"/>
    <n v="-90.602890000000002"/>
    <b v="0"/>
  </r>
  <r>
    <s v="MLS Listing"/>
    <s v="Single Family Residential"/>
    <s v="1033 Bridgeport Dr"/>
    <x v="0"/>
    <s v="MO"/>
    <x v="0"/>
    <n v="189900"/>
    <n v="3"/>
    <n v="2"/>
    <s v="Marquette"/>
    <n v="1647"/>
    <n v="13112"/>
    <n v="1972"/>
    <n v="2"/>
    <n v="1"/>
    <x v="56"/>
    <s v="Active"/>
    <m/>
    <m/>
    <m/>
    <m/>
    <n v="189900"/>
    <m/>
    <m/>
    <s v="http://www.redfin.com/MO/Ellisville/1033-Bridgeport-Dr-63011/home/93521433"/>
    <s v="Mid America Realty Information Service"/>
    <n v="16030639"/>
    <s v="Berkshire Hathaway Alliance"/>
    <s v="N"/>
    <s v="Y"/>
    <n v="38.603012999999997"/>
    <n v="-90.574188000000007"/>
    <b v="0"/>
  </r>
  <r>
    <s v="MLS Listing"/>
    <s v="Single Family Residential"/>
    <s v="11 Sunny Glen Ct"/>
    <x v="0"/>
    <s v="MO"/>
    <x v="0"/>
    <n v="259900"/>
    <n v="4"/>
    <n v="3"/>
    <s v="Rockwood Summit"/>
    <n v="2278"/>
    <n v="13112"/>
    <n v="1977"/>
    <n v="2"/>
    <n v="1"/>
    <x v="48"/>
    <s v="Active"/>
    <m/>
    <m/>
    <m/>
    <m/>
    <n v="259900"/>
    <m/>
    <m/>
    <s v="http://www.redfin.com/MO/Ellisville/11-Sunny-Glen-Ct-63011/home/93537580"/>
    <s v="Mid America Realty Information Service"/>
    <n v="16044063"/>
    <s v="Berkshire Hathaway Select"/>
    <s v="N"/>
    <s v="Y"/>
    <n v="38.593622000000003"/>
    <n v="-90.606742999999994"/>
    <b v="0"/>
  </r>
  <r>
    <s v="MLS Listing"/>
    <s v="Single Family Residential"/>
    <s v="14067 Westernmill Dr"/>
    <x v="2"/>
    <s v="MO"/>
    <x v="2"/>
    <n v="425000"/>
    <n v="4"/>
    <n v="3"/>
    <s v="Parkway Central"/>
    <n v="2834"/>
    <n v="13155"/>
    <n v="1979"/>
    <n v="2"/>
    <n v="1"/>
    <x v="33"/>
    <s v="Active"/>
    <m/>
    <m/>
    <m/>
    <n v="42514"/>
    <n v="435000"/>
    <m/>
    <m/>
    <s v="http://www.redfin.com/MO/Chesterfield/14067-Westernmill-Dr-63017/home/93455937"/>
    <s v="Mid America Realty Information Service"/>
    <n v="16028643"/>
    <s v="Coldwell Banker Gundaker"/>
    <s v="N"/>
    <s v="Y"/>
    <n v="38.678648000000003"/>
    <n v="-90.519524000000004"/>
    <b v="0"/>
  </r>
  <r>
    <s v="MLS Listing"/>
    <s v="Single Family Residential"/>
    <s v="15616 Sugar Lake Ct"/>
    <x v="2"/>
    <s v="MO"/>
    <x v="2"/>
    <n v="374900"/>
    <n v="4"/>
    <n v="4"/>
    <s v="Parkway Central"/>
    <n v="2538"/>
    <n v="13199"/>
    <n v="1978"/>
    <n v="2"/>
    <n v="1"/>
    <x v="70"/>
    <s v="Active"/>
    <n v="42547"/>
    <n v="0.54166666666666663"/>
    <n v="0.625"/>
    <n v="42524"/>
    <n v="377500"/>
    <m/>
    <m/>
    <s v="http://www.redfin.com/MO/Chesterfield/15616-Sugar-Lake-Ct-63017/home/93494908"/>
    <s v="Mid America Realty Information Service"/>
    <n v="16027875"/>
    <s v="RE/MAX Select"/>
    <s v="N"/>
    <s v="Y"/>
    <n v="38.634194000000001"/>
    <n v="-90.555636000000007"/>
    <b v="0"/>
  </r>
  <r>
    <s v="MLS Listing"/>
    <s v="Single Family Residential"/>
    <s v="8834 Pardee Rd"/>
    <x v="1"/>
    <s v="MO"/>
    <x v="1"/>
    <n v="229900"/>
    <n v="4"/>
    <n v="2"/>
    <s v="Affton"/>
    <n v="840"/>
    <n v="13329"/>
    <n v="1965"/>
    <n v="2"/>
    <n v="1"/>
    <x v="28"/>
    <s v="Active"/>
    <m/>
    <m/>
    <m/>
    <m/>
    <n v="229900"/>
    <m/>
    <m/>
    <s v="http://www.redfin.com/MO/St-Louis/8834-Pardee-Rd-63123/home/62690668"/>
    <s v="Mid America Realty Information Service"/>
    <n v="16037397"/>
    <s v="Red Key Realty St. Louis"/>
    <s v="N"/>
    <s v="Y"/>
    <n v="38.561892999999998"/>
    <n v="-90.358745999999996"/>
    <b v="0"/>
  </r>
  <r>
    <s v="MLS Listing"/>
    <s v="Single Family Residential"/>
    <s v="416 Oakmont Cir"/>
    <x v="4"/>
    <s v="MO"/>
    <x v="0"/>
    <n v="350000"/>
    <n v="4"/>
    <n v="2"/>
    <s v="Parkway West"/>
    <n v="2072"/>
    <n v="13504"/>
    <n v="1963"/>
    <n v="2"/>
    <n v="1"/>
    <x v="56"/>
    <s v="Active"/>
    <d v="2016-06-26T00:00:00"/>
    <d v="1899-12-30T13:00:00"/>
    <d v="1899-12-30T15:00:00"/>
    <d v="2016-06-22T00:00:00"/>
    <n v="359000"/>
    <m/>
    <m/>
    <s v="http://www.redfin.com/MO/Ballwin/416-Oakmont-Cir-63011/home/93505799"/>
    <s v="Mid America Realty Information Service"/>
    <n v="16030526"/>
    <s v="Coldwell Banker Gundaker"/>
    <s v="N"/>
    <s v="Y"/>
    <n v="38.611910999999999"/>
    <n v="-90.5466579"/>
    <b v="0"/>
  </r>
  <r>
    <s v="MLS Listing"/>
    <s v="Single Family Residential"/>
    <s v="658 Princeton Gate Dr"/>
    <x v="2"/>
    <s v="MO"/>
    <x v="2"/>
    <n v="469500"/>
    <n v="3"/>
    <n v="2"/>
    <s v="Parkway West"/>
    <n v="2430"/>
    <n v="13504"/>
    <n v="1995"/>
    <n v="2"/>
    <n v="1"/>
    <x v="20"/>
    <s v="Active"/>
    <n v="42547"/>
    <n v="0.54166666666666663"/>
    <n v="0.625"/>
    <m/>
    <n v="469500"/>
    <m/>
    <m/>
    <s v="http://www.redfin.com/MO/Chesterfield/658-Princeton-Gate-Dr-63017/home/93322038"/>
    <s v="Mid America Realty Information Service"/>
    <n v="16041898"/>
    <s v="Berkshire Hathaway Alliance"/>
    <s v="N"/>
    <s v="Y"/>
    <n v="38.612107000000002"/>
    <n v="-90.553308999999999"/>
    <b v="0"/>
  </r>
  <r>
    <s v="MLS Listing"/>
    <s v="Single Family Residential"/>
    <s v="16834 Westglen Farms Dr"/>
    <x v="4"/>
    <s v="MO"/>
    <x v="0"/>
    <n v="369900"/>
    <n v="4"/>
    <n v="3"/>
    <s v="Lafayette"/>
    <n v="2666"/>
    <n v="13504"/>
    <n v="1992"/>
    <n v="3"/>
    <n v="1"/>
    <x v="71"/>
    <s v="Active"/>
    <m/>
    <m/>
    <m/>
    <d v="2016-06-24T00:00:00"/>
    <n v="384900"/>
    <d v="2004-09-17T00:00:00"/>
    <n v="331500"/>
    <s v="http://www.redfin.com/MO/Ballwin/16834-Westglen-Farms-Dr-63011/home/93522496"/>
    <s v="Mid America Realty Information Service"/>
    <n v="16030815"/>
    <s v="Avenue Real Estate Group"/>
    <s v="N"/>
    <s v="Y"/>
    <n v="38.596519999999998"/>
    <n v="-90.631504000000007"/>
    <b v="0"/>
  </r>
  <r>
    <s v="MLS Listing"/>
    <s v="Single Family Residential"/>
    <s v="578 Eagle Manor Ln"/>
    <x v="2"/>
    <s v="MO"/>
    <x v="2"/>
    <n v="529900"/>
    <n v="4"/>
    <n v="5"/>
    <s v="Parkway Central"/>
    <n v="3585"/>
    <n v="13504"/>
    <n v="1997"/>
    <n v="3"/>
    <n v="1"/>
    <x v="7"/>
    <s v="Active"/>
    <m/>
    <m/>
    <m/>
    <n v="42538"/>
    <n v="539900"/>
    <n v="38849"/>
    <n v="550000"/>
    <s v="http://www.redfin.com/MO/Chesterfield/578-Eagle-Manor-Ln-63017/home/93455917"/>
    <s v="Mid America Realty Information Service"/>
    <n v="16019105"/>
    <s v="Janet McAfee Inc."/>
    <s v="N"/>
    <s v="Y"/>
    <n v="38.683531000000002"/>
    <n v="-90.518168000000003"/>
    <b v="0"/>
  </r>
  <r>
    <s v="MLS Listing"/>
    <s v="Single Family Residential"/>
    <s v="420 Glan Tai Dr"/>
    <x v="4"/>
    <s v="MO"/>
    <x v="0"/>
    <n v="309000"/>
    <n v="5"/>
    <n v="3"/>
    <s v="Parkway West"/>
    <n v="2535"/>
    <n v="13547"/>
    <n v="1970"/>
    <n v="2"/>
    <n v="1"/>
    <x v="72"/>
    <s v="Active"/>
    <m/>
    <m/>
    <m/>
    <d v="2016-05-26T00:00:00"/>
    <n v="319900"/>
    <m/>
    <m/>
    <s v="http://www.redfin.com/MO/Ballwin/420-Glan-Tai-Dr-63011/home/93518778"/>
    <s v="Mid America Realty Information Service"/>
    <n v="16023007"/>
    <s v="Berkshire Hathaway Alliance"/>
    <s v="N"/>
    <s v="Y"/>
    <n v="38.601315"/>
    <n v="-90.522157000000007"/>
    <b v="0"/>
  </r>
  <r>
    <s v="MLS Listing"/>
    <s v="Single Family Residential"/>
    <s v="538 Rolling Gln"/>
    <x v="4"/>
    <s v="MO"/>
    <x v="0"/>
    <n v="359900"/>
    <n v="4"/>
    <n v="3"/>
    <s v="Marquette"/>
    <n v="2234"/>
    <n v="13678"/>
    <n v="1973"/>
    <n v="2"/>
    <n v="1"/>
    <x v="51"/>
    <s v="Active"/>
    <m/>
    <m/>
    <m/>
    <d v="2016-06-22T00:00:00"/>
    <n v="369900"/>
    <d v="2015-12-31T00:00:00"/>
    <n v="231500"/>
    <s v="http://www.redfin.com/MO/Ballwin/538-Rolling-Glen-Ln-63011/home/93521539"/>
    <s v="Mid America Realty Information Service"/>
    <n v="16032265"/>
    <s v="Berkshire Hathaway Alliance"/>
    <s v="N"/>
    <s v="Y"/>
    <n v="38.605573"/>
    <n v="-90.577015000000003"/>
    <b v="0"/>
  </r>
  <r>
    <s v="MLS Listing"/>
    <s v="Single Family Residential"/>
    <s v="2004 Fairway Bnd"/>
    <x v="2"/>
    <s v="MO"/>
    <x v="2"/>
    <n v="400000"/>
    <n v="4"/>
    <n v="3"/>
    <s v="Marquette"/>
    <n v="2544"/>
    <n v="13939"/>
    <n v="1984"/>
    <n v="2"/>
    <n v="1"/>
    <x v="73"/>
    <s v="Active"/>
    <m/>
    <m/>
    <m/>
    <m/>
    <n v="399000"/>
    <m/>
    <m/>
    <s v="http://www.redfin.com/MO/Chesterfield/2004-Fairway-Bnd-63017/home/93493708"/>
    <s v="Mid America Realty Information Service"/>
    <n v="16028594"/>
    <s v="Coldwell Banker Gundaker"/>
    <s v="N"/>
    <s v="Y"/>
    <n v="38.625931999999999"/>
    <n v="-90.568451899999999"/>
    <b v="0"/>
  </r>
  <r>
    <s v="MLS Listing"/>
    <s v="Single Family Residential"/>
    <s v="442 White Birch Valley Ct"/>
    <x v="2"/>
    <s v="MO"/>
    <x v="2"/>
    <n v="399900"/>
    <n v="4"/>
    <n v="4"/>
    <s v="Parkway Central"/>
    <n v="2953"/>
    <n v="13939"/>
    <n v="1986"/>
    <n v="3"/>
    <n v="1"/>
    <x v="3"/>
    <s v="Active"/>
    <n v="42547"/>
    <n v="0.54166666666666663"/>
    <n v="0.625"/>
    <n v="42465"/>
    <n v="429900"/>
    <m/>
    <m/>
    <s v="http://www.redfin.com/MO/Chesterfield/442-White-Birch-Valley-Ct-63017/home/93475646"/>
    <s v="Mid America Realty Information Service"/>
    <n v="16014350"/>
    <s v="Berkshire Hathaway Alliance"/>
    <s v="N"/>
    <s v="Y"/>
    <n v="38.660853000000003"/>
    <n v="-90.532967999999997"/>
    <b v="0"/>
  </r>
  <r>
    <s v="MLS Listing"/>
    <s v="Single Family Residential"/>
    <s v="2309 Wellington Estates Dr"/>
    <x v="2"/>
    <s v="MO"/>
    <x v="2"/>
    <n v="549900"/>
    <n v="5"/>
    <n v="4"/>
    <s v="Parkway West"/>
    <n v="3180"/>
    <n v="13939"/>
    <n v="1990"/>
    <n v="3"/>
    <n v="1"/>
    <x v="74"/>
    <s v="Active"/>
    <m/>
    <m/>
    <m/>
    <m/>
    <n v="549900"/>
    <m/>
    <m/>
    <s v="http://www.redfin.com/MO/Chesterfield/2309-Wellington-Estates-Dr-63017/home/93492924"/>
    <s v="Mid America Realty Information Service"/>
    <n v="16033619"/>
    <s v="Berkshire Hathaway Alliance"/>
    <s v="N"/>
    <s v="Y"/>
    <n v="38.622425"/>
    <n v="-90.530558999999997"/>
    <b v="0"/>
  </r>
  <r>
    <s v="MLS Listing"/>
    <s v="Single Family Residential"/>
    <s v="1621 Bentshire Ct"/>
    <x v="4"/>
    <s v="MO"/>
    <x v="0"/>
    <n v="589000"/>
    <n v="4"/>
    <n v="4"/>
    <s v="Lafayette"/>
    <n v="4226"/>
    <n v="13939"/>
    <n v="2006"/>
    <n v="3"/>
    <n v="1"/>
    <x v="75"/>
    <s v="Active"/>
    <m/>
    <m/>
    <m/>
    <d v="2016-05-14T00:00:00"/>
    <n v="595000"/>
    <m/>
    <m/>
    <s v="http://www.redfin.com/MO/Ballwin/1621-Bentshire-Ct-63011/home/81817558"/>
    <s v="Mid America Realty Information Service"/>
    <n v="16020575"/>
    <s v="Berkshire Hathaway Select"/>
    <s v="N"/>
    <s v="Y"/>
    <n v="38.592767000000002"/>
    <n v="-90.603595999999996"/>
    <b v="0"/>
  </r>
  <r>
    <s v="MLS Listing"/>
    <s v="Single Family Residential"/>
    <s v="530 Spring Meadows Dr"/>
    <x v="4"/>
    <s v="MO"/>
    <x v="0"/>
    <n v="198900"/>
    <n v="3"/>
    <n v="2"/>
    <s v="Parkway West"/>
    <n v="1794"/>
    <n v="13983"/>
    <n v="1964"/>
    <n v="2"/>
    <n v="1"/>
    <x v="76"/>
    <s v="Active"/>
    <m/>
    <m/>
    <m/>
    <m/>
    <n v="198900"/>
    <m/>
    <m/>
    <s v="http://www.redfin.com/MO/Ballwin/530-Spring-Meadows-Dr-63011/home/93518790"/>
    <s v="Mid America Realty Information Service"/>
    <n v="16024072"/>
    <s v="RE/MAX Gateway, REALTORS"/>
    <s v="N"/>
    <s v="Y"/>
    <n v="38.603240999999997"/>
    <n v="-90.522728000000001"/>
    <b v="0"/>
  </r>
  <r>
    <s v="MLS Listing"/>
    <s v="Single Family Residential"/>
    <s v="267 Glen Valley Dr"/>
    <x v="2"/>
    <s v="MO"/>
    <x v="2"/>
    <n v="419000"/>
    <n v="4"/>
    <n v="3"/>
    <s v="Parkway Central"/>
    <n v="2242"/>
    <n v="14375"/>
    <n v="1967"/>
    <n v="2"/>
    <n v="1"/>
    <x v="54"/>
    <s v="Active"/>
    <m/>
    <m/>
    <m/>
    <m/>
    <n v="419000"/>
    <m/>
    <m/>
    <s v="http://www.redfin.com/MO/Chesterfield/267-Glen-Valley-Dr-63017/home/93466033"/>
    <s v="Mid America Realty Information Service"/>
    <n v="16028082"/>
    <s v="Berkshire Hathaway Alliance"/>
    <s v="N"/>
    <s v="Y"/>
    <n v="38.674562999999999"/>
    <n v="-90.510610999999997"/>
    <b v="0"/>
  </r>
  <r>
    <s v="MLS Listing"/>
    <s v="Single Family Residential"/>
    <s v="2188 Sycamore Hill Ct"/>
    <x v="2"/>
    <s v="MO"/>
    <x v="2"/>
    <n v="325000"/>
    <n v="4"/>
    <n v="3"/>
    <s v="Marquette"/>
    <n v="2449"/>
    <n v="14375"/>
    <n v="1976"/>
    <n v="2"/>
    <n v="1"/>
    <x v="64"/>
    <s v="Active"/>
    <n v="42547"/>
    <n v="0.54166666666666663"/>
    <n v="0.625"/>
    <m/>
    <n v="325000"/>
    <n v="41192"/>
    <n v="270000"/>
    <s v="http://www.redfin.com/MO/Chesterfield/2188-Sycamore-Hill-Ct-63017/home/93495143"/>
    <s v="Mid America Realty Information Service"/>
    <n v="16040452"/>
    <s v="Berkshire Hathaway Select"/>
    <s v="N"/>
    <s v="Y"/>
    <n v="38.625360000000001"/>
    <n v="-90.579391000000001"/>
    <b v="0"/>
  </r>
  <r>
    <s v="MLS Listing"/>
    <s v="Single Family Residential"/>
    <s v="707 Clayworth Dr"/>
    <x v="4"/>
    <s v="MO"/>
    <x v="0"/>
    <n v="389900"/>
    <n v="5"/>
    <n v="4"/>
    <s v="Parkway West"/>
    <n v="2908"/>
    <n v="14375"/>
    <n v="1967"/>
    <n v="2"/>
    <n v="1"/>
    <x v="15"/>
    <s v="Active"/>
    <d v="2016-06-26T00:00:00"/>
    <d v="1899-12-30T13:00:00"/>
    <d v="1899-12-30T15:00:00"/>
    <m/>
    <n v="389900"/>
    <m/>
    <m/>
    <s v="http://www.redfin.com/MO/Ballwin/707-Clayworth-Dr-63011/home/93502574"/>
    <s v="Mid America Realty Information Service"/>
    <n v="16044549"/>
    <s v="RE/MAX Suburban"/>
    <s v="N"/>
    <s v="Y"/>
    <n v="38.607477000000003"/>
    <n v="-90.516350000000003"/>
    <b v="0"/>
  </r>
  <r>
    <s v="MLS Listing"/>
    <s v="Single Family Residential"/>
    <s v="2332 Wellington Estates Dr"/>
    <x v="2"/>
    <s v="MO"/>
    <x v="2"/>
    <n v="475000"/>
    <n v="4"/>
    <n v="6"/>
    <s v="Parkway West"/>
    <n v="3317"/>
    <n v="14375"/>
    <n v="1991"/>
    <n v="3"/>
    <n v="1"/>
    <x v="50"/>
    <s v="Active"/>
    <m/>
    <m/>
    <m/>
    <m/>
    <n v="475000"/>
    <n v="42094"/>
    <n v="465000"/>
    <s v="http://www.redfin.com/MO/Chesterfield/2332-Wellington-Estates-Dr-63017/home/62673800"/>
    <s v="Mid America Realty Information Service"/>
    <n v="16040139"/>
    <s v="Berkshire Hathaway Alliance"/>
    <s v="N"/>
    <s v="Y"/>
    <n v="38.620629000000001"/>
    <n v="-90.530024999999995"/>
    <b v="0"/>
  </r>
  <r>
    <s v="MLS Listing"/>
    <s v="Single Family Residential"/>
    <s v="2133 Oak Crest Manor Ln"/>
    <x v="5"/>
    <s v="MO"/>
    <x v="0"/>
    <n v="469000"/>
    <n v="5"/>
    <n v="5"/>
    <s v="Lafayette"/>
    <n v="3390"/>
    <n v="14375"/>
    <n v="1992"/>
    <n v="3"/>
    <n v="1"/>
    <x v="77"/>
    <s v="Active"/>
    <d v="2016-06-26T00:00:00"/>
    <d v="1899-12-30T12:00:00"/>
    <d v="1899-12-30T14:00:00"/>
    <d v="2016-05-24T00:00:00"/>
    <n v="499000"/>
    <m/>
    <m/>
    <s v="http://www.redfin.com/MO/Ballwin/2133-Oak-Crest-Manor-Ln-63011/home/93522553"/>
    <s v="Mid America Realty Information Service"/>
    <n v="16021662"/>
    <s v="RE/MAX EDGE"/>
    <s v="N"/>
    <s v="Y"/>
    <n v="38.597248999999998"/>
    <n v="-90.628815000000003"/>
    <b v="0"/>
  </r>
  <r>
    <s v="MLS Listing"/>
    <s v="Single Family Residential"/>
    <s v="2146 Terrimill Ter"/>
    <x v="2"/>
    <s v="MO"/>
    <x v="2"/>
    <n v="475000"/>
    <n v="5"/>
    <n v="6"/>
    <s v="Marquette"/>
    <n v="3810"/>
    <n v="14375"/>
    <n v="1990"/>
    <n v="2"/>
    <n v="1"/>
    <x v="78"/>
    <s v="Active"/>
    <m/>
    <m/>
    <m/>
    <m/>
    <n v="475000"/>
    <m/>
    <m/>
    <s v="http://www.redfin.com/MO/Chesterfield/2146-Terrimill-Ter-63017/home/93505900"/>
    <s v="Mid America Realty Information Service"/>
    <n v="16038090"/>
    <s v="Coldwell Banker Premier Group"/>
    <s v="N"/>
    <s v="Y"/>
    <n v="38.620249999999999"/>
    <n v="-90.567203000000006"/>
    <b v="0"/>
  </r>
  <r>
    <s v="MLS Listing"/>
    <s v="Single Family Residential"/>
    <s v="15951 Woodlet Park"/>
    <x v="2"/>
    <s v="MO"/>
    <x v="2"/>
    <n v="434900"/>
    <n v="5"/>
    <n v="4"/>
    <s v="Marquette"/>
    <n v="3057"/>
    <n v="14462"/>
    <n v="1978"/>
    <n v="2"/>
    <n v="1"/>
    <x v="68"/>
    <s v="Active"/>
    <m/>
    <m/>
    <m/>
    <n v="42543"/>
    <n v="475000"/>
    <m/>
    <m/>
    <s v="http://www.redfin.com/MO/Chesterfield/15951-Woodlet-Park-Ct-63017/home/93494275"/>
    <s v="Mid America Realty Information Service"/>
    <n v="16031656"/>
    <s v="Berkshire Hathaway Alliance"/>
    <s v="N"/>
    <s v="Y"/>
    <n v="38.629528000000001"/>
    <n v="-90.568990999999997"/>
    <b v="0"/>
  </r>
  <r>
    <s v="MLS Listing"/>
    <s v="Single Family Residential"/>
    <s v="415 Tamarack"/>
    <x v="4"/>
    <s v="MO"/>
    <x v="0"/>
    <n v="359900"/>
    <n v="4"/>
    <n v="3"/>
    <s v="Parkway West"/>
    <n v="2658"/>
    <n v="14593"/>
    <n v="1964"/>
    <n v="2"/>
    <n v="1"/>
    <x v="79"/>
    <s v="Active"/>
    <m/>
    <m/>
    <m/>
    <d v="2016-06-21T00:00:00"/>
    <n v="364900"/>
    <d v="2015-12-16T00:00:00"/>
    <n v="246500"/>
    <s v="http://www.redfin.com/MO/Ballwin/415-Tamarack-Dr-63011/home/93503733"/>
    <s v="Mid America Realty Information Service"/>
    <n v="16010795"/>
    <s v="Lucerne Properties, LLC"/>
    <s v="N"/>
    <s v="Y"/>
    <n v="38.610636"/>
    <n v="-90.543535000000006"/>
    <b v="0"/>
  </r>
  <r>
    <s v="MLS Listing"/>
    <s v="Single Family Residential"/>
    <s v="2643 Joyceridge Dr"/>
    <x v="2"/>
    <s v="MO"/>
    <x v="2"/>
    <n v="579000"/>
    <n v="4"/>
    <n v="5"/>
    <s v="Marquette"/>
    <n v="3282"/>
    <n v="14810"/>
    <n v="1993"/>
    <n v="3"/>
    <n v="1"/>
    <x v="70"/>
    <s v="Active"/>
    <m/>
    <m/>
    <m/>
    <m/>
    <n v="579000"/>
    <m/>
    <m/>
    <s v="http://www.redfin.com/MO/Chesterfield/2643-Joyceridge-Dr-63017/home/93495193"/>
    <s v="Mid America Realty Information Service"/>
    <n v="16027629"/>
    <s v="Coldwell Banker Gundaker"/>
    <s v="N"/>
    <s v="Y"/>
    <n v="38.621285"/>
    <n v="-90.573339000000004"/>
    <b v="0"/>
  </r>
  <r>
    <s v="MLS Listing"/>
    <s v="Single Family Residential"/>
    <s v="1056 Polo Downs Dr"/>
    <x v="6"/>
    <s v="MO"/>
    <x v="2"/>
    <n v="792000"/>
    <n v="4"/>
    <n v="5"/>
    <s v="Parkway West"/>
    <n v="3829"/>
    <n v="14810"/>
    <n v="2001"/>
    <n v="3"/>
    <n v="1"/>
    <x v="17"/>
    <s v="Active"/>
    <n v="42547"/>
    <n v="0.54166666666666663"/>
    <n v="0.625"/>
    <n v="42507"/>
    <n v="899000"/>
    <m/>
    <m/>
    <s v="http://www.redfin.com/MO/Chesterfield/1056-Polo-Downs-Dr-63017/home/93492389"/>
    <s v="Mid America Realty Information Service"/>
    <n v="16009161"/>
    <s v="RE/MAX Results"/>
    <s v="N"/>
    <s v="Y"/>
    <n v="38.623176999999998"/>
    <n v="-90.507244999999998"/>
    <b v="0"/>
  </r>
  <r>
    <s v="MLS Listing"/>
    <s v="Single Family Residential"/>
    <s v="143 Ridgecrest"/>
    <x v="2"/>
    <s v="MO"/>
    <x v="2"/>
    <n v="474800"/>
    <n v="5"/>
    <n v="5"/>
    <s v="Parkway Central"/>
    <n v="3272"/>
    <n v="14985"/>
    <n v="1963"/>
    <n v="2"/>
    <n v="1"/>
    <x v="59"/>
    <s v="Active"/>
    <n v="42547"/>
    <n v="0.54166666666666663"/>
    <n v="0.66666666666666663"/>
    <m/>
    <n v="474800"/>
    <m/>
    <m/>
    <s v="http://www.redfin.com/MO/Chesterfield/143-Ridgecrest-Dr-63017/home/87825860"/>
    <s v="Mid America Realty Information Service"/>
    <n v="16036972"/>
    <s v="Coldwell Banker Premier Group"/>
    <s v="N"/>
    <s v="Y"/>
    <n v="38.691352000000002"/>
    <n v="-90.500012999999996"/>
    <b v="0"/>
  </r>
  <r>
    <s v="MLS Listing"/>
    <s v="Single Family Residential"/>
    <s v="14744 Mill Spring Dr"/>
    <x v="2"/>
    <s v="MO"/>
    <x v="2"/>
    <n v="487000"/>
    <n v="5"/>
    <n v="5"/>
    <s v="Parkway Central"/>
    <n v="3208"/>
    <n v="15028"/>
    <n v="1978"/>
    <n v="2"/>
    <n v="0"/>
    <x v="80"/>
    <s v="Active"/>
    <m/>
    <m/>
    <m/>
    <n v="42536"/>
    <n v="524500"/>
    <m/>
    <m/>
    <s v="http://www.redfin.com/MO/Chesterfield/14744-Mill-Spring-Dr-63017/home/93482368"/>
    <s v="Mid America Realty Information Service"/>
    <n v="16022907"/>
    <s v="Janet McAfee Inc."/>
    <s v="N"/>
    <s v="Y"/>
    <n v="38.635334999999998"/>
    <n v="-90.533608400000006"/>
    <b v="0"/>
  </r>
  <r>
    <s v="MLS Listing"/>
    <s v="Single Family Residential"/>
    <s v="510 Lering Ct"/>
    <x v="4"/>
    <s v="MO"/>
    <x v="0"/>
    <n v="394800"/>
    <n v="4"/>
    <n v="3"/>
    <s v="Marquette"/>
    <n v="2283"/>
    <n v="15246"/>
    <n v="1985"/>
    <n v="2"/>
    <n v="1"/>
    <x v="15"/>
    <s v="Active"/>
    <d v="2016-06-26T00:00:00"/>
    <d v="1899-12-30T14:00:00"/>
    <d v="1899-12-30T16:00:00"/>
    <m/>
    <n v="394800"/>
    <d v="2014-04-29T00:00:00"/>
    <n v="294500"/>
    <s v="http://www.redfin.com/MO/Ballwin/510-Lering-Ct-63011/home/62749564"/>
    <s v="Mid America Realty Information Service"/>
    <n v="16044597"/>
    <s v="Coldwell Banker Premier Group"/>
    <s v="N"/>
    <s v="Y"/>
    <n v="38.605530999999999"/>
    <n v="-90.580121000000005"/>
    <b v="0"/>
  </r>
  <r>
    <s v="MLS Listing"/>
    <s v="Single Family Residential"/>
    <s v="1519 Woodroyal West Dr"/>
    <x v="2"/>
    <s v="MO"/>
    <x v="2"/>
    <n v="339000"/>
    <n v="4"/>
    <n v="3"/>
    <s v="Parkway Central"/>
    <n v="2796"/>
    <n v="15246"/>
    <n v="1979"/>
    <n v="2"/>
    <n v="1"/>
    <x v="61"/>
    <s v="Active"/>
    <m/>
    <m/>
    <m/>
    <n v="42543"/>
    <n v="349000"/>
    <m/>
    <m/>
    <s v="http://www.redfin.com/MO/Chesterfield/1519-W-Woodroyal-Dr-63017/home/93482816"/>
    <s v="Mid America Realty Information Service"/>
    <n v="16023996"/>
    <s v="Coldwell Banker Premier Group"/>
    <s v="N"/>
    <s v="Y"/>
    <n v="38.646591999999998"/>
    <n v="-90.538770999999997"/>
    <b v="0"/>
  </r>
  <r>
    <s v="MLS Listing"/>
    <s v="Single Family Residential"/>
    <s v="121 Seabrook Ct"/>
    <x v="2"/>
    <s v="MO"/>
    <x v="2"/>
    <n v="385000"/>
    <n v="4"/>
    <n v="5"/>
    <s v="Parkway Central"/>
    <n v="2846"/>
    <n v="15246"/>
    <n v="2000"/>
    <n v="3"/>
    <n v="1"/>
    <x v="81"/>
    <s v="Active"/>
    <m/>
    <m/>
    <m/>
    <n v="42478"/>
    <n v="394500"/>
    <m/>
    <m/>
    <s v="http://www.redfin.com/MO/Chesterfield/121-Seabrook-Ct-63017/home/93625920"/>
    <s v="Mid America Realty Information Service"/>
    <n v="15065107"/>
    <s v="Coldwell Banker Gundaker"/>
    <s v="N"/>
    <s v="Y"/>
    <n v="38.662897000000001"/>
    <n v="-90.516762"/>
    <b v="0"/>
  </r>
  <r>
    <s v="MLS Listing"/>
    <s v="Single Family Residential"/>
    <s v="519 Ranch"/>
    <x v="4"/>
    <s v="MO"/>
    <x v="0"/>
    <n v="207000"/>
    <n v="3"/>
    <n v="3"/>
    <s v="Parkway West"/>
    <n v="1330"/>
    <n v="15507"/>
    <n v="1966"/>
    <n v="2"/>
    <n v="1"/>
    <x v="50"/>
    <s v="Active"/>
    <m/>
    <m/>
    <m/>
    <m/>
    <n v="207000"/>
    <d v="2005-11-23T00:00:00"/>
    <n v="176000"/>
    <s v="http://www.redfin.com/MO/Ballwin/519-Ranch-Dr-63011/home/93518754"/>
    <s v="Mid America Realty Information Service"/>
    <n v="16040291"/>
    <s v="Century 21 Fortune Realty"/>
    <s v="N"/>
    <s v="Y"/>
    <n v="38.602949000000002"/>
    <n v="-90.525323"/>
    <b v="0"/>
  </r>
  <r>
    <s v="MLS Listing"/>
    <s v="Single Family Residential"/>
    <s v="1312 Colony Way Ct"/>
    <x v="2"/>
    <s v="MO"/>
    <x v="2"/>
    <n v="374900"/>
    <n v="4"/>
    <n v="3"/>
    <s v="Parkway Central"/>
    <n v="2538"/>
    <n v="15682"/>
    <n v="1985"/>
    <n v="2"/>
    <n v="1"/>
    <x v="82"/>
    <s v="Active"/>
    <m/>
    <m/>
    <m/>
    <m/>
    <n v="374900"/>
    <m/>
    <m/>
    <s v="http://www.redfin.com/MO/Chesterfield/1312-Colony-Way-Ct-63017/home/93482644"/>
    <s v="Mid America Realty Information Service"/>
    <n v="15065592"/>
    <s v="Coldwell Banker Gundaker"/>
    <s v="N"/>
    <s v="Y"/>
    <n v="38.647823000000002"/>
    <n v="-90.541627000000005"/>
    <b v="0"/>
  </r>
  <r>
    <s v="MLS Listing"/>
    <s v="Single Family Residential"/>
    <s v="14033 Forest Crest Dr"/>
    <x v="2"/>
    <s v="MO"/>
    <x v="2"/>
    <n v="510000"/>
    <n v="4"/>
    <n v="5"/>
    <s v="Parkway Central"/>
    <n v="2664"/>
    <n v="15682"/>
    <n v="1990"/>
    <n v="2"/>
    <n v="1"/>
    <x v="13"/>
    <s v="Active"/>
    <m/>
    <m/>
    <m/>
    <m/>
    <n v="510000"/>
    <m/>
    <m/>
    <s v="http://www.redfin.com/MO/Chesterfield/14033-Forest-Crest-Dr-63017/home/93466118"/>
    <s v="Mid America Realty Information Service"/>
    <n v="16044665"/>
    <s v="Keller Williams Realty West"/>
    <s v="N"/>
    <s v="Y"/>
    <n v="38.670945000000003"/>
    <n v="-90.508679999999998"/>
    <b v="0"/>
  </r>
  <r>
    <s v="MLS Listing"/>
    <s v="Single Family Residential"/>
    <s v="1308 Cherry Glen Ct"/>
    <x v="2"/>
    <s v="MO"/>
    <x v="2"/>
    <n v="395000"/>
    <n v="4"/>
    <n v="4"/>
    <s v="Parkway Central"/>
    <n v="2722"/>
    <n v="15682"/>
    <n v="1983"/>
    <n v="2"/>
    <n v="1"/>
    <x v="51"/>
    <s v="Active"/>
    <m/>
    <m/>
    <m/>
    <n v="42535"/>
    <n v="419500"/>
    <m/>
    <m/>
    <s v="http://www.redfin.com/MO/Chesterfield/1308-Cherry-Glen-Ct-63017/home/93482633"/>
    <s v="Mid America Realty Information Service"/>
    <n v="16032588"/>
    <s v="Coldwell Banker Gundaker"/>
    <s v="N"/>
    <s v="Y"/>
    <n v="38.646942000000003"/>
    <n v="-90.542553999999996"/>
    <b v="0"/>
  </r>
  <r>
    <s v="MLS Listing"/>
    <s v="Single Family Residential"/>
    <s v="1014 Polo Downs"/>
    <x v="2"/>
    <s v="MO"/>
    <x v="2"/>
    <n v="825000"/>
    <n v="5"/>
    <n v="6"/>
    <s v="Parkway West"/>
    <n v="4309"/>
    <n v="15682"/>
    <n v="1996"/>
    <n v="3"/>
    <n v="1"/>
    <x v="15"/>
    <s v="Active"/>
    <d v="2016-06-26T00:00:00"/>
    <d v="1899-12-30T13:00:00"/>
    <d v="1899-12-30T16:00:00"/>
    <m/>
    <n v="825000"/>
    <m/>
    <m/>
    <s v="http://www.redfin.com/MO/Chesterfield/1014-Polo-Downs-Dr-63017/home/93492348"/>
    <s v="Mid America Realty Information Service"/>
    <n v="16044288"/>
    <s v="Berkshire Hathaway Alliance"/>
    <s v="N"/>
    <s v="Y"/>
    <n v="38.621982000000003"/>
    <n v="-90.509050999999999"/>
    <b v="0"/>
  </r>
  <r>
    <s v="MLS Listing"/>
    <s v="Single Family Residential"/>
    <s v="1014 Polo Downs"/>
    <x v="2"/>
    <s v="MO"/>
    <x v="2"/>
    <n v="825000"/>
    <n v="5"/>
    <n v="6"/>
    <s v="Parkway West"/>
    <n v="4309"/>
    <n v="15682"/>
    <n v="1996"/>
    <n v="3"/>
    <n v="1"/>
    <x v="15"/>
    <s v="Active"/>
    <n v="42547"/>
    <n v="0.54166666666666663"/>
    <n v="0.66666666666666663"/>
    <m/>
    <n v="825000"/>
    <m/>
    <m/>
    <s v="http://www.redfin.com/MO/Chesterfield/1014-Polo-Downs-Dr-63017/home/93492348"/>
    <s v="Mid America Realty Information Service"/>
    <n v="16044288"/>
    <s v="Berkshire Hathaway Alliance"/>
    <s v="N"/>
    <s v="Y"/>
    <n v="38.621982000000003"/>
    <n v="-90.509050999999999"/>
    <b v="0"/>
  </r>
  <r>
    <s v="MLS Listing"/>
    <s v="Single Family Residential"/>
    <s v="673 Pine Cone Ct"/>
    <x v="2"/>
    <s v="MO"/>
    <x v="2"/>
    <n v="799000"/>
    <n v="4"/>
    <n v="5"/>
    <s v="Parkway Central"/>
    <n v="6709"/>
    <n v="15725"/>
    <n v="1980"/>
    <n v="3"/>
    <n v="1"/>
    <x v="25"/>
    <s v="Active"/>
    <m/>
    <m/>
    <m/>
    <n v="42496"/>
    <n v="850000"/>
    <n v="38960"/>
    <n v="540000"/>
    <s v="http://www.redfin.com/MO/Chesterfield/673-Pine-Cone-Ct-63017/home/68493298"/>
    <s v="Mid America Realty Information Service"/>
    <n v="16019588"/>
    <s v="RE/MAX Gold"/>
    <s v="N"/>
    <s v="Y"/>
    <n v="38.639715000000002"/>
    <n v="-90.493763000000001"/>
    <b v="0"/>
  </r>
  <r>
    <s v="MLS Listing"/>
    <s v="Single Family Residential"/>
    <s v="7039 Leta Dr"/>
    <x v="1"/>
    <s v="MO"/>
    <x v="1"/>
    <n v="182000"/>
    <n v="4"/>
    <n v="2"/>
    <s v="Affton"/>
    <n v="1244"/>
    <n v="15987"/>
    <n v="1963"/>
    <n v="0"/>
    <n v="0"/>
    <x v="83"/>
    <s v="Active"/>
    <m/>
    <m/>
    <m/>
    <m/>
    <n v="182000"/>
    <n v="38785"/>
    <n v="169500"/>
    <s v="http://www.redfin.com/MO/Affton/7039-Leta-Dr-63123/home/62698018"/>
    <s v="Mid America Realty Information Service"/>
    <n v="16025215"/>
    <s v="Coldwell Banker Gundaker"/>
    <s v="N"/>
    <s v="Y"/>
    <n v="38.550694999999997"/>
    <n v="-90.339129999999997"/>
    <b v="0"/>
  </r>
  <r>
    <s v="MLS Listing"/>
    <s v="Single Family Residential"/>
    <s v="15672 Sugarridge Ct"/>
    <x v="2"/>
    <s v="MO"/>
    <x v="2"/>
    <n v="369900"/>
    <n v="4"/>
    <n v="3"/>
    <s v="Parkway Central"/>
    <n v="2488"/>
    <n v="16074"/>
    <n v="1977"/>
    <n v="2"/>
    <n v="1"/>
    <x v="74"/>
    <s v="Active"/>
    <n v="42547"/>
    <n v="0.58333333333333337"/>
    <n v="0.66666666666666663"/>
    <n v="42543"/>
    <n v="394500"/>
    <m/>
    <m/>
    <s v="http://www.redfin.com/MO/Chesterfield/15672-Sugarridge-Ct-63017/home/93494674"/>
    <s v="Mid America Realty Information Service"/>
    <n v="16033625"/>
    <s v="Assist 2 Sell Sell &amp; Buy Advan"/>
    <s v="N"/>
    <s v="Y"/>
    <n v="38.633986999999998"/>
    <n v="-90.557754000000003"/>
    <b v="0"/>
  </r>
  <r>
    <s v="MLS Listing"/>
    <s v="Single Family Residential"/>
    <s v="920 Baintree Ln"/>
    <x v="4"/>
    <s v="MO"/>
    <x v="0"/>
    <n v="487900"/>
    <n v="4"/>
    <n v="3"/>
    <s v="Parkway West"/>
    <n v="2512"/>
    <n v="16117"/>
    <n v="1978"/>
    <n v="2"/>
    <n v="1"/>
    <x v="13"/>
    <s v="Active"/>
    <d v="2016-06-25T00:00:00"/>
    <d v="1899-12-30T13:00:00"/>
    <d v="1899-12-30T16:00:00"/>
    <m/>
    <n v="487900"/>
    <d v="2012-09-05T00:00:00"/>
    <n v="335000"/>
    <s v="http://www.redfin.com/MO/Ballwin/920-Baintree-Ln-63011/home/93627265"/>
    <s v="Mid America Realty Information Service"/>
    <n v="16044825"/>
    <s v="Berkshire Hathaway Select"/>
    <s v="N"/>
    <s v="Y"/>
    <n v="38.621552000000001"/>
    <n v="-90.501300999999998"/>
    <b v="0"/>
  </r>
  <r>
    <s v="MLS Listing"/>
    <s v="Single Family Residential"/>
    <s v="14779 Thornhill Terrace Dr"/>
    <x v="2"/>
    <s v="MO"/>
    <x v="2"/>
    <n v="679900"/>
    <n v="4"/>
    <n v="5"/>
    <s v="Parkway Central"/>
    <n v="3852"/>
    <n v="16117"/>
    <n v="2000"/>
    <n v="3"/>
    <n v="1"/>
    <x v="11"/>
    <s v="Active"/>
    <n v="42547"/>
    <n v="0.54166666666666663"/>
    <n v="0.625"/>
    <n v="42544"/>
    <n v="699900"/>
    <n v="38580"/>
    <n v="680000"/>
    <s v="http://www.redfin.com/MO/Chesterfield/14779-Thornhill-Terrace-Dr-63017/home/93626645"/>
    <s v="Mid America Realty Information Service"/>
    <n v="16036643"/>
    <s v="Coldwell Banker Gundaker"/>
    <s v="N"/>
    <s v="Y"/>
    <n v="38.659117000000002"/>
    <n v="-90.536204999999995"/>
    <b v="0"/>
  </r>
  <r>
    <s v="MLS Listing"/>
    <s v="Single Family Residential"/>
    <s v="1733 Stifel Lane Dr"/>
    <x v="6"/>
    <s v="MO"/>
    <x v="2"/>
    <n v="780000"/>
    <n v="4"/>
    <n v="5"/>
    <s v="Parkway West"/>
    <n v="4158"/>
    <n v="16117"/>
    <n v="1997"/>
    <n v="3"/>
    <n v="1"/>
    <x v="84"/>
    <s v="Active"/>
    <n v="42547"/>
    <n v="0.54166666666666663"/>
    <n v="0.625"/>
    <m/>
    <n v="780000"/>
    <m/>
    <m/>
    <s v="http://www.redfin.com/MO/Chesterfield/1733-Stifel-Lane-Dr-63017/home/93492433"/>
    <s v="Mid America Realty Information Service"/>
    <n v="16040968"/>
    <s v="Coldwell Banker Gundaker"/>
    <s v="N"/>
    <s v="Y"/>
    <n v="38.633057999999998"/>
    <n v="-90.516144999999995"/>
    <b v="0"/>
  </r>
  <r>
    <s v="MLS Listing"/>
    <s v="Single Family Residential"/>
    <s v="543 Woodcliff Heights Dr"/>
    <x v="5"/>
    <s v="MO"/>
    <x v="0"/>
    <n v="795000"/>
    <n v="4"/>
    <n v="5"/>
    <s v="Lafayette"/>
    <n v="5173"/>
    <n v="16117"/>
    <n v="2005"/>
    <n v="3"/>
    <n v="1"/>
    <x v="85"/>
    <s v="Active"/>
    <m/>
    <m/>
    <m/>
    <m/>
    <n v="795000"/>
    <m/>
    <m/>
    <s v="http://www.redfin.com/MO/Ballwin/543-Woodcliff-Heights-Dr-63011/home/93324222"/>
    <s v="Mid America Realty Information Service"/>
    <n v="16035978"/>
    <s v="Janet McAfee Inc."/>
    <s v="N"/>
    <s v="Y"/>
    <n v="38.613028999999997"/>
    <n v="-90.615609000000006"/>
    <b v="0"/>
  </r>
  <r>
    <s v="MLS Listing"/>
    <s v="Single Family Residential"/>
    <s v="9853 Arv Ellen Dr"/>
    <x v="1"/>
    <s v="MO"/>
    <x v="1"/>
    <n v="240000"/>
    <n v="4"/>
    <n v="3"/>
    <s v="Affton"/>
    <n v="2165"/>
    <n v="16335"/>
    <n v="1940"/>
    <n v="2"/>
    <n v="1"/>
    <x v="43"/>
    <s v="Active"/>
    <m/>
    <m/>
    <m/>
    <n v="42538"/>
    <n v="245000"/>
    <n v="41156"/>
    <n v="199000"/>
    <s v="http://www.redfin.com/MO/Affton/9853-Arv-Ellen-Dr-63123/home/93571413"/>
    <s v="Mid America Realty Information Service"/>
    <n v="16034025"/>
    <s v="Keller Williams Realty Chester"/>
    <s v="N"/>
    <s v="Y"/>
    <n v="38.540762000000001"/>
    <n v="-90.330382"/>
    <b v="0"/>
  </r>
  <r>
    <s v="MLS Listing"/>
    <s v="Single Family Residential"/>
    <s v="10814 Lavinia"/>
    <x v="1"/>
    <s v="MO"/>
    <x v="1"/>
    <n v="135000"/>
    <n v="3"/>
    <n v="1"/>
    <s v="Lindbergh"/>
    <n v="1505"/>
    <n v="16553"/>
    <n v="1946"/>
    <n v="0"/>
    <n v="0"/>
    <x v="6"/>
    <s v="Active"/>
    <m/>
    <m/>
    <m/>
    <m/>
    <n v="135000"/>
    <n v="39968"/>
    <n v="67000"/>
    <s v="http://www.redfin.com/MO/St-Louis/10814-Lavinia-Dr-63123/home/93584004"/>
    <s v="Mid America Realty Information Service"/>
    <n v="16041561"/>
    <s v="Keller Williams Southwest"/>
    <s v="N"/>
    <s v="Y"/>
    <n v="38.529066999999998"/>
    <n v="-90.352846"/>
    <b v="0"/>
  </r>
  <r>
    <s v="MLS Listing"/>
    <s v="Single Family Residential"/>
    <s v="16631 Evergreen Forest Dr"/>
    <x v="5"/>
    <s v="MO"/>
    <x v="0"/>
    <n v="264900"/>
    <n v="3"/>
    <n v="2"/>
    <s v="Lafayette"/>
    <n v="1652"/>
    <n v="16553"/>
    <n v="1988"/>
    <n v="2"/>
    <n v="1"/>
    <x v="28"/>
    <s v="Active"/>
    <m/>
    <m/>
    <m/>
    <m/>
    <n v="264900"/>
    <m/>
    <m/>
    <s v="http://www.redfin.com/MO/Ballwin/16631-Evergreen-Forest-Dr-63011/home/88675816"/>
    <s v="Mid America Realty Information Service"/>
    <n v="16042990"/>
    <s v="Coldwell Banker Gundaker"/>
    <s v="N"/>
    <s v="Y"/>
    <n v="38.587885"/>
    <n v="-90.630763000000002"/>
    <b v="0"/>
  </r>
  <r>
    <s v="MLS Listing"/>
    <s v="Single Family Residential"/>
    <s v="507 Prospector Ridge Dr"/>
    <x v="5"/>
    <s v="MO"/>
    <x v="0"/>
    <n v="374900"/>
    <n v="4"/>
    <n v="4"/>
    <s v="Lafayette"/>
    <n v="2784"/>
    <n v="16553"/>
    <n v="1986"/>
    <n v="3"/>
    <n v="1"/>
    <x v="1"/>
    <s v="Active"/>
    <m/>
    <m/>
    <m/>
    <d v="2016-06-23T00:00:00"/>
    <n v="379900"/>
    <m/>
    <m/>
    <s v="http://www.redfin.com/MO/Ballwin/507-Prospector-Ridge-Dr-63011/home/93521282"/>
    <s v="Mid America Realty Information Service"/>
    <n v="16037396"/>
    <s v="Assist 2 Sell Advantage"/>
    <s v="N"/>
    <s v="Y"/>
    <n v="38.597898000000001"/>
    <n v="-90.617812000000001"/>
    <b v="0"/>
  </r>
  <r>
    <s v="MLS Listing"/>
    <s v="Single Family Residential"/>
    <s v="556 Oak Creek Meadows Ct"/>
    <x v="2"/>
    <s v="MO"/>
    <x v="2"/>
    <n v="519900"/>
    <n v="4"/>
    <n v="4"/>
    <s v="Parkway Central"/>
    <n v="2784"/>
    <n v="16553"/>
    <n v="1997"/>
    <n v="3"/>
    <n v="1"/>
    <x v="13"/>
    <s v="Active"/>
    <m/>
    <m/>
    <m/>
    <m/>
    <n v="519900"/>
    <n v="39531"/>
    <n v="462000"/>
    <s v="http://www.redfin.com/MO/Chesterfield/556-Oak-Creek-Meadows-Ct-63017/home/93625887"/>
    <s v="Mid America Realty Information Service"/>
    <n v="16044547"/>
    <s v="Coldwell Banker Gundaker"/>
    <s v="N"/>
    <s v="Y"/>
    <n v="38.676935"/>
    <n v="-90.526116999999999"/>
    <b v="0"/>
  </r>
  <r>
    <s v="MLS Listing"/>
    <s v="Single Family Residential"/>
    <s v="2192 White Lane Dr"/>
    <x v="2"/>
    <s v="MO"/>
    <x v="2"/>
    <n v="774500"/>
    <n v="6"/>
    <n v="5"/>
    <s v="Parkway West"/>
    <n v="3888"/>
    <n v="16553"/>
    <n v="1994"/>
    <n v="3"/>
    <n v="1"/>
    <x v="63"/>
    <s v="Active"/>
    <m/>
    <m/>
    <m/>
    <m/>
    <n v="774500"/>
    <m/>
    <m/>
    <s v="http://www.redfin.com/MO/Chesterfield/2192-White-Lane-Dr-63017/home/90030035"/>
    <s v="Mid America Realty Information Service"/>
    <n v="16030993"/>
    <s v="Coldwell Banker Gundaker"/>
    <s v="N"/>
    <s v="Y"/>
    <n v="38.627006000000002"/>
    <n v="-90.539919999999995"/>
    <b v="0"/>
  </r>
  <r>
    <s v="MLS Listing"/>
    <s v="Single Family Residential"/>
    <s v="1623 Chalmers Dr"/>
    <x v="2"/>
    <s v="MO"/>
    <x v="2"/>
    <n v="520000"/>
    <n v="4"/>
    <n v="4"/>
    <s v="Parkway Central"/>
    <n v="3085"/>
    <n v="16683"/>
    <n v="1978"/>
    <n v="2"/>
    <n v="1"/>
    <x v="86"/>
    <s v="Active"/>
    <m/>
    <m/>
    <m/>
    <m/>
    <n v="520000"/>
    <m/>
    <m/>
    <s v="http://www.redfin.com/MO/Chesterfield/1623-Chalmers-Dr-63017/home/93493377"/>
    <s v="Mid America Realty Information Service"/>
    <n v="16016065"/>
    <s v="Janet McAfee Inc."/>
    <s v="N"/>
    <s v="Y"/>
    <n v="38.633982000000003"/>
    <n v="-90.526559000000006"/>
    <b v="0"/>
  </r>
  <r>
    <s v="MLS Listing"/>
    <s v="Single Family Residential"/>
    <s v="494 Brightspur Ln"/>
    <x v="4"/>
    <s v="MO"/>
    <x v="0"/>
    <n v="215000"/>
    <n v="3"/>
    <n v="2"/>
    <s v="Parkway West"/>
    <n v="2250"/>
    <n v="16814"/>
    <n v="1968"/>
    <n v="2"/>
    <n v="1"/>
    <x v="87"/>
    <s v="Active"/>
    <m/>
    <m/>
    <m/>
    <d v="2016-06-14T00:00:00"/>
    <n v="259000"/>
    <d v="2010-10-21T00:00:00"/>
    <n v="209000"/>
    <s v="http://www.redfin.com/MO/Ballwin/494-Brightspur-Ln-63011/home/69729163"/>
    <s v="Mid America Realty Information Service"/>
    <n v="15016517"/>
    <s v="Gladys Manion, Inc."/>
    <s v="N"/>
    <s v="Y"/>
    <n v="38.610318900000003"/>
    <n v="-90.528003999999996"/>
    <b v="0"/>
  </r>
  <r>
    <s v="MLS Listing"/>
    <s v="Single Family Residential"/>
    <s v="1574 Foxham Dr"/>
    <x v="2"/>
    <s v="MO"/>
    <x v="2"/>
    <n v="444900"/>
    <n v="4"/>
    <n v="4"/>
    <s v="Parkway Central"/>
    <n v="2754"/>
    <n v="16814"/>
    <n v="1975"/>
    <n v="2"/>
    <n v="1"/>
    <x v="11"/>
    <s v="Active"/>
    <n v="42547"/>
    <n v="0.54166666666666663"/>
    <n v="0.625"/>
    <n v="42538"/>
    <n v="449900"/>
    <m/>
    <m/>
    <s v="http://www.redfin.com/MO/Chesterfield/1574-Foxham-Dr-63017/home/93482215"/>
    <s v="Mid America Realty Information Service"/>
    <n v="16036409"/>
    <s v="Coldwell Banker Gundaker"/>
    <s v="N"/>
    <s v="Y"/>
    <n v="38.638694999999998"/>
    <n v="-90.524600000000007"/>
    <b v="0"/>
  </r>
  <r>
    <s v="MLS Listing"/>
    <s v="Single Family Residential"/>
    <s v="417 Wildbrier Dr"/>
    <x v="4"/>
    <s v="MO"/>
    <x v="0"/>
    <n v="204900"/>
    <n v="3"/>
    <n v="2"/>
    <s v="Parkway West"/>
    <n v="1998"/>
    <n v="16858"/>
    <n v="1965"/>
    <n v="2"/>
    <n v="1"/>
    <x v="71"/>
    <s v="Active"/>
    <m/>
    <m/>
    <m/>
    <d v="2016-06-09T00:00:00"/>
    <n v="225000"/>
    <m/>
    <m/>
    <s v="http://www.redfin.com/MO/Ballwin/417-Wildbrier-Dr-63011/home/93503829"/>
    <s v="Mid America Realty Information Service"/>
    <n v="16029808"/>
    <s v="RE/MAX Suburban"/>
    <s v="N"/>
    <s v="Y"/>
    <n v="38.611857999999998"/>
    <n v="-90.532230999999996"/>
    <b v="0"/>
  </r>
  <r>
    <s v="MLS Listing"/>
    <s v="Single Family Residential"/>
    <s v="821 Forman Rd"/>
    <x v="1"/>
    <s v="MO"/>
    <x v="1"/>
    <n v="179900"/>
    <n v="3"/>
    <n v="2"/>
    <s v="Bayless"/>
    <n v="1318"/>
    <n v="16988"/>
    <n v="1937"/>
    <n v="1"/>
    <n v="1"/>
    <x v="15"/>
    <s v="Active"/>
    <m/>
    <m/>
    <m/>
    <m/>
    <n v="179900"/>
    <n v="39657"/>
    <n v="165000"/>
    <s v="http://www.redfin.com/MO/St-Louis/821-Forman-Rd-63123/home/93570485"/>
    <s v="Mid America Realty Information Service"/>
    <n v="16044468"/>
    <s v="McAvoy Realty"/>
    <s v="N"/>
    <s v="Y"/>
    <n v="38.5503559"/>
    <n v="-90.305084500000007"/>
    <b v="0"/>
  </r>
  <r>
    <s v="MLS Listing"/>
    <s v="Single Family Residential"/>
    <s v="406 Thunderhead Canyon Dr"/>
    <x v="5"/>
    <s v="MO"/>
    <x v="0"/>
    <n v="398500"/>
    <n v="4"/>
    <n v="4"/>
    <s v="Lafayette"/>
    <n v="2907"/>
    <n v="16988"/>
    <n v="1986"/>
    <n v="4"/>
    <n v="1"/>
    <x v="53"/>
    <s v="Active"/>
    <d v="2016-06-26T00:00:00"/>
    <d v="1899-12-30T13:00:00"/>
    <d v="1899-12-30T15:00:00"/>
    <m/>
    <n v="398500"/>
    <m/>
    <m/>
    <s v="http://www.redfin.com/MO/Ballwin/406-Thunderhead-Canyon-Dr-63011/home/93521240"/>
    <s v="Mid America Realty Information Service"/>
    <n v="16034573"/>
    <s v="Berkshire Hathaway Alliance"/>
    <s v="N"/>
    <s v="Y"/>
    <n v="38.594481999999999"/>
    <n v="-90.621117999999996"/>
    <b v="0"/>
  </r>
  <r>
    <s v="MLS Listing"/>
    <s v="Single Family Residential"/>
    <s v="411 Jumper Hill Ct"/>
    <x v="2"/>
    <s v="MO"/>
    <x v="2"/>
    <n v="524900"/>
    <n v="4"/>
    <n v="5"/>
    <s v="Parkway Central"/>
    <n v="2950"/>
    <n v="16988"/>
    <n v="1983"/>
    <n v="2"/>
    <n v="1"/>
    <x v="52"/>
    <s v="Active"/>
    <m/>
    <m/>
    <m/>
    <n v="42530"/>
    <n v="549900"/>
    <m/>
    <m/>
    <s v="http://www.redfin.com/MO/Chesterfield/411-Jumper-Hill-Ct-63017/home/93482872"/>
    <s v="Mid America Realty Information Service"/>
    <n v="15067295"/>
    <s v="Coldwell Banker Gundaker"/>
    <s v="N"/>
    <s v="Y"/>
    <n v="38.648076000000003"/>
    <n v="-90.517995999999997"/>
    <b v="0"/>
  </r>
  <r>
    <s v="MLS Listing"/>
    <s v="Single Family Residential"/>
    <s v="2 Courtway Pl"/>
    <x v="4"/>
    <s v="MO"/>
    <x v="0"/>
    <n v="274900"/>
    <n v="3"/>
    <n v="3"/>
    <s v="Parkway West"/>
    <n v="1608"/>
    <n v="17032"/>
    <n v="1975"/>
    <n v="2"/>
    <n v="1"/>
    <x v="50"/>
    <s v="Active"/>
    <m/>
    <m/>
    <m/>
    <d v="2016-06-15T00:00:00"/>
    <n v="284900"/>
    <m/>
    <m/>
    <s v="http://www.redfin.com/MO/Ballwin/2-Courtway-Pl-63011/home/93504790"/>
    <s v="Mid America Realty Information Service"/>
    <n v="16038172"/>
    <s v="Berkshire Hathaway Alliance"/>
    <s v="N"/>
    <s v="Y"/>
    <n v="38.617525000000001"/>
    <n v="-90.526306000000005"/>
    <b v="0"/>
  </r>
  <r>
    <s v="MLS Listing"/>
    <s v="Single Family Residential"/>
    <s v="400 Brooktree Dr"/>
    <x v="4"/>
    <s v="MO"/>
    <x v="0"/>
    <n v="239900"/>
    <n v="3"/>
    <n v="2"/>
    <s v="Parkway West"/>
    <n v="1701"/>
    <n v="17250"/>
    <n v="1966"/>
    <n v="2"/>
    <n v="1"/>
    <x v="64"/>
    <s v="Active"/>
    <m/>
    <m/>
    <m/>
    <m/>
    <n v="239900"/>
    <d v="2014-06-06T00:00:00"/>
    <n v="220000"/>
    <s v="http://www.redfin.com/MO/Ballwin/400-Brooktree-Dr-63011/home/62731356"/>
    <s v="Mid America Realty Information Service"/>
    <n v="16040487"/>
    <s v="Berkshire Hathaway Alliance"/>
    <s v="N"/>
    <s v="Y"/>
    <n v="38.614275900000003"/>
    <n v="-90.523525000000006"/>
    <b v="0"/>
  </r>
  <r>
    <s v="MLS Listing"/>
    <s v="Single Family Residential"/>
    <s v="411 Sunnyslope Dr"/>
    <x v="4"/>
    <s v="MO"/>
    <x v="0"/>
    <n v="342500"/>
    <n v="4"/>
    <n v="3"/>
    <s v="Parkway West"/>
    <n v="2190"/>
    <n v="17380"/>
    <n v="1966"/>
    <n v="2"/>
    <n v="1"/>
    <x v="50"/>
    <s v="Active"/>
    <d v="2016-06-26T00:00:00"/>
    <d v="1899-12-30T12:00:00"/>
    <d v="1899-12-30T14:00:00"/>
    <d v="2016-06-23T00:00:00"/>
    <n v="325000"/>
    <m/>
    <m/>
    <s v="http://www.redfin.com/MO/Ballwin/411-Sunnyslope-Dr-63011/home/93520250"/>
    <s v="Mid America Realty Information Service"/>
    <n v="16025928"/>
    <s v="Berkshire Hathaway Select"/>
    <s v="N"/>
    <s v="Y"/>
    <n v="38.606788999999999"/>
    <n v="-90.554165999999995"/>
    <b v="0"/>
  </r>
  <r>
    <s v="MLS Listing"/>
    <s v="Single Family Residential"/>
    <s v="7900 La Belle"/>
    <x v="1"/>
    <s v="MO"/>
    <x v="1"/>
    <n v="135000"/>
    <n v="4"/>
    <n v="2"/>
    <s v="Affton"/>
    <n v="1436"/>
    <n v="17424"/>
    <n v="1950"/>
    <n v="2"/>
    <n v="1"/>
    <x v="63"/>
    <s v="Active"/>
    <m/>
    <m/>
    <m/>
    <m/>
    <n v="135000"/>
    <m/>
    <m/>
    <s v="http://www.redfin.com/MO/St-Louis/7900-Labelle-St-63123/home/93539601"/>
    <s v="Mid America Realty Information Service"/>
    <n v="16031621"/>
    <s v="Wood Brothers Realty"/>
    <s v="N"/>
    <s v="Y"/>
    <n v="38.566761"/>
    <n v="-90.315727899999999"/>
    <b v="0"/>
  </r>
  <r>
    <s v="MLS Listing"/>
    <s v="Single Family Residential"/>
    <s v="14681 Summer Blossom Ln"/>
    <x v="2"/>
    <s v="MO"/>
    <x v="2"/>
    <n v="587000"/>
    <n v="4"/>
    <n v="4"/>
    <s v="Parkway Central"/>
    <n v="2990"/>
    <n v="17424"/>
    <n v="1987"/>
    <n v="3"/>
    <n v="1"/>
    <x v="88"/>
    <s v="Active"/>
    <m/>
    <m/>
    <m/>
    <n v="42542"/>
    <n v="595000"/>
    <n v="39713"/>
    <n v="425000"/>
    <s v="http://www.redfin.com/MO/Chesterfield/14681-Summer-Blossom-Ln-63017/home/93492943"/>
    <s v="Mid America Realty Information Service"/>
    <n v="16024598"/>
    <s v="Berkshire Hathaway Select"/>
    <s v="N"/>
    <s v="Y"/>
    <n v="38.631439"/>
    <n v="-90.530940999999999"/>
    <b v="0"/>
  </r>
  <r>
    <s v="MLS Listing"/>
    <s v="Single Family Residential"/>
    <s v="1607 Strecker Pnes"/>
    <x v="5"/>
    <s v="MO"/>
    <x v="0"/>
    <n v="424900"/>
    <n v="5"/>
    <n v="4"/>
    <s v="Lafayette"/>
    <n v="3428"/>
    <n v="17424"/>
    <n v="1999"/>
    <n v="3"/>
    <n v="1"/>
    <x v="45"/>
    <s v="Active"/>
    <m/>
    <m/>
    <m/>
    <m/>
    <n v="414900"/>
    <d v="2004-06-04T00:00:00"/>
    <n v="327500"/>
    <s v="http://www.redfin.com/MO/Ballwin/1607-Strecker-Pines-Ct-63011/home/93521808"/>
    <s v="Mid America Realty Information Service"/>
    <n v="16039839"/>
    <s v="Malik Properties LLC"/>
    <s v="N"/>
    <s v="Y"/>
    <n v="38.596418999999997"/>
    <n v="-90.602830999999995"/>
    <b v="0"/>
  </r>
  <r>
    <s v="MLS Listing"/>
    <s v="Single Family Residential"/>
    <s v="14319 Manderleigh Woods Dr"/>
    <x v="6"/>
    <s v="MO"/>
    <x v="2"/>
    <n v="850000"/>
    <n v="5"/>
    <n v="5"/>
    <s v="Parkway West"/>
    <n v="3747"/>
    <n v="17424"/>
    <n v="1996"/>
    <n v="3"/>
    <n v="1"/>
    <x v="4"/>
    <s v="Active"/>
    <n v="42547"/>
    <n v="0.54166666666666663"/>
    <n v="0.625"/>
    <m/>
    <n v="850000"/>
    <m/>
    <m/>
    <s v="http://www.redfin.com/MO/Chesterfield/14319-Manderleigh-Woods-Dr-63017/home/93482601"/>
    <s v="Mid America Realty Information Service"/>
    <n v="16017623"/>
    <s v="Coldwell Banker Gundaker"/>
    <s v="N"/>
    <s v="Y"/>
    <n v="38.635466999999998"/>
    <n v="-90.519139899999999"/>
    <b v="0"/>
  </r>
  <r>
    <s v="MLS Listing"/>
    <s v="Single Family Residential"/>
    <s v="14601 Summer Blossom Ln"/>
    <x v="2"/>
    <s v="MO"/>
    <x v="2"/>
    <n v="575000"/>
    <n v="4"/>
    <n v="4"/>
    <s v="Parkway Central"/>
    <n v="3509"/>
    <n v="17860"/>
    <n v="1989"/>
    <n v="3"/>
    <n v="1"/>
    <x v="43"/>
    <s v="Active"/>
    <m/>
    <m/>
    <m/>
    <m/>
    <n v="575000"/>
    <m/>
    <m/>
    <s v="http://www.redfin.com/MO/Chesterfield/14601-Summer-Blossom-Ln-63017/home/93493457"/>
    <s v="Mid America Realty Information Service"/>
    <n v="16027353"/>
    <s v="Coldwell Banker Gundaker"/>
    <s v="N"/>
    <s v="Y"/>
    <n v="38.632008900000002"/>
    <n v="-90.532619999999994"/>
    <b v="0"/>
  </r>
  <r>
    <s v="MLS Listing"/>
    <s v="Single Family Residential"/>
    <s v="2036 Brook Hill Ridge Dr"/>
    <x v="2"/>
    <s v="MO"/>
    <x v="2"/>
    <n v="815000"/>
    <n v="4"/>
    <n v="6"/>
    <s v="Parkway West"/>
    <n v="3796"/>
    <n v="17860"/>
    <n v="1993"/>
    <n v="3"/>
    <n v="1"/>
    <x v="15"/>
    <s v="Active"/>
    <n v="42547"/>
    <n v="0.54166666666666663"/>
    <n v="0.66666666666666663"/>
    <m/>
    <n v="815000"/>
    <m/>
    <m/>
    <s v="http://www.redfin.com/MO/Chesterfield/2036-Brook-Hill-Ridge-Dr-63017/home/93493021"/>
    <s v="Mid America Realty Information Service"/>
    <n v="16042233"/>
    <s v="Coldwell Banker Gundaker"/>
    <s v="N"/>
    <s v="Y"/>
    <n v="38.628967000000003"/>
    <n v="-90.535722000000007"/>
    <b v="0"/>
  </r>
  <r>
    <s v="MLS Listing"/>
    <s v="Single Family Residential"/>
    <s v="197 River Bend Cir"/>
    <x v="2"/>
    <s v="MO"/>
    <x v="2"/>
    <n v="250000"/>
    <n v="3"/>
    <n v="2"/>
    <s v="Parkway Central"/>
    <n v="1774"/>
    <n v="17903"/>
    <n v="1962"/>
    <n v="2"/>
    <n v="0"/>
    <x v="7"/>
    <s v="Active"/>
    <m/>
    <m/>
    <m/>
    <n v="42475"/>
    <n v="259000"/>
    <m/>
    <m/>
    <s v="http://www.redfin.com/MO/Chesterfield/197-River-Bend-Cir-63017/home/93455720"/>
    <s v="Mid America Realty Information Service"/>
    <n v="16018959"/>
    <s v="Coldwell Banker Gundaker"/>
    <s v="N"/>
    <s v="Y"/>
    <n v="38.686857000000003"/>
    <n v="-90.501794000000004"/>
    <b v="0"/>
  </r>
  <r>
    <s v="MLS Listing"/>
    <s v="Single Family Residential"/>
    <s v="7901 Kingwood St"/>
    <x v="1"/>
    <s v="MO"/>
    <x v="1"/>
    <n v="229900"/>
    <n v="4"/>
    <n v="3"/>
    <s v="Affton"/>
    <n v="1944"/>
    <n v="18295"/>
    <n v="1946"/>
    <n v="2"/>
    <n v="1"/>
    <x v="53"/>
    <s v="Active"/>
    <m/>
    <m/>
    <m/>
    <n v="42531"/>
    <n v="235000"/>
    <m/>
    <m/>
    <s v="http://www.redfin.com/MO/St-Louis/7901-Kingwood-St-63123/home/93539541"/>
    <s v="Mid America Realty Information Service"/>
    <n v="16035036"/>
    <s v="RE/MAX Properties West"/>
    <s v="N"/>
    <s v="Y"/>
    <n v="38.566706000000003"/>
    <n v="-90.315207000000001"/>
    <b v="0"/>
  </r>
  <r>
    <s v="MLS Listing"/>
    <s v="Single Family Residential"/>
    <s v="1926 Grayson Ridge Ct"/>
    <x v="2"/>
    <s v="MO"/>
    <x v="2"/>
    <n v="459000"/>
    <n v="4"/>
    <n v="4"/>
    <s v="Parkway Central"/>
    <n v="2283"/>
    <n v="18295"/>
    <n v="1984"/>
    <n v="5"/>
    <n v="1"/>
    <x v="21"/>
    <s v="Active"/>
    <n v="42547"/>
    <n v="0.54166666666666663"/>
    <n v="0.625"/>
    <n v="42544"/>
    <n v="489900"/>
    <m/>
    <m/>
    <s v="http://www.redfin.com/MO/Chesterfield/1926-Grayson-Ridge-Ct-63017/home/93483190"/>
    <s v="Mid America Realty Information Service"/>
    <n v="16032309"/>
    <s v="Berkshire Hathaway Alliance"/>
    <s v="N"/>
    <s v="Y"/>
    <n v="38.635751900000002"/>
    <n v="-90.564226000000005"/>
    <b v="0"/>
  </r>
  <r>
    <s v="MLS Listing"/>
    <s v="Single Family Residential"/>
    <s v="1784 Stifel Lane Dr"/>
    <x v="6"/>
    <s v="MO"/>
    <x v="2"/>
    <n v="738000"/>
    <n v="5"/>
    <n v="5"/>
    <s v="Parkway West"/>
    <n v="4110"/>
    <n v="18295"/>
    <n v="1998"/>
    <n v="3"/>
    <n v="1"/>
    <x v="66"/>
    <s v="Active"/>
    <n v="42547"/>
    <n v="0.54166666666666663"/>
    <n v="0.625"/>
    <n v="42522"/>
    <n v="758000"/>
    <m/>
    <m/>
    <s v="http://www.redfin.com/MO/Chesterfield/1784-Stifel-Lane-Dr-63017/home/93493576"/>
    <s v="Mid America Realty Information Service"/>
    <n v="16025887"/>
    <s v="Coldwell Banker Gundaker"/>
    <s v="N"/>
    <s v="Y"/>
    <n v="38.634639999999997"/>
    <n v="-90.518500000000003"/>
    <b v="0"/>
  </r>
  <r>
    <s v="MLS Listing"/>
    <s v="Single Family Residential"/>
    <s v="7820 Crossmont Dr"/>
    <x v="1"/>
    <s v="MO"/>
    <x v="1"/>
    <n v="200000"/>
    <n v="3"/>
    <n v="2"/>
    <s v="Affton"/>
    <n v="1134"/>
    <n v="18731"/>
    <n v="1960"/>
    <n v="0"/>
    <n v="0"/>
    <x v="78"/>
    <s v="Active"/>
    <n v="42547"/>
    <n v="0.54166666666666663"/>
    <n v="0.625"/>
    <m/>
    <n v="200000"/>
    <m/>
    <m/>
    <s v="http://www.redfin.com/MO/St-Louis/7820-Crossmont-Dr-63123/home/93539578"/>
    <s v="Mid America Realty Information Service"/>
    <n v="16037732"/>
    <s v="Keller Williams Realty Chester"/>
    <s v="N"/>
    <s v="Y"/>
    <n v="38.566884000000002"/>
    <n v="-90.313440999999997"/>
    <b v="0"/>
  </r>
  <r>
    <s v="MLS Listing"/>
    <s v="Single Family Residential"/>
    <s v="319 Claymont Cove Ct"/>
    <x v="4"/>
    <s v="MO"/>
    <x v="0"/>
    <n v="348000"/>
    <n v="4"/>
    <n v="3"/>
    <s v="Parkway West"/>
    <n v="2366"/>
    <n v="19166"/>
    <n v="1987"/>
    <n v="2"/>
    <n v="1"/>
    <x v="89"/>
    <s v="Active"/>
    <m/>
    <m/>
    <m/>
    <d v="2016-06-13T00:00:00"/>
    <n v="375000"/>
    <d v="2004-06-15T00:00:00"/>
    <n v="264500"/>
    <s v="http://www.redfin.com/MO/Ballwin/319-Claymont-Cv-63011/home/93520344"/>
    <s v="Mid America Realty Information Service"/>
    <n v="16013899"/>
    <s v="Assist 2 Sell Sell &amp; Buy Advan"/>
    <s v="N"/>
    <s v="Y"/>
    <n v="38.605736999999998"/>
    <n v="-90.555272000000002"/>
    <b v="0"/>
  </r>
  <r>
    <s v="MLS Listing"/>
    <s v="Single Family Residential"/>
    <s v="1933 Larimer Trl"/>
    <x v="4"/>
    <s v="MO"/>
    <x v="0"/>
    <n v="349900"/>
    <n v="4"/>
    <n v="3"/>
    <s v="Lafayette"/>
    <n v="2536"/>
    <n v="19166"/>
    <n v="1998"/>
    <n v="3"/>
    <n v="1"/>
    <x v="42"/>
    <s v="Active"/>
    <d v="2016-06-26T00:00:00"/>
    <d v="1899-12-30T13:00:00"/>
    <d v="1899-12-30T15:00:00"/>
    <d v="2016-06-21T00:00:00"/>
    <n v="369900"/>
    <m/>
    <m/>
    <s v="http://www.redfin.com/MO/Wildwood/1933-LARIMER-TRL-63011/home/93521160"/>
    <s v="Mid America Realty Information Service"/>
    <n v="16032102"/>
    <s v="Berkshire Hathaway Alliance"/>
    <s v="N"/>
    <s v="Y"/>
    <n v="38.595455000000001"/>
    <n v="-90.619286000000002"/>
    <b v="0"/>
  </r>
  <r>
    <s v="MLS Listing"/>
    <s v="Single Family Residential"/>
    <s v="14712 Timberbluff Dr"/>
    <x v="2"/>
    <s v="MO"/>
    <x v="2"/>
    <n v="475000"/>
    <n v="4"/>
    <n v="3"/>
    <s v="Parkway Central"/>
    <n v="2785"/>
    <n v="19166"/>
    <n v="1984"/>
    <n v="2"/>
    <n v="1"/>
    <x v="1"/>
    <s v="Active"/>
    <n v="42547"/>
    <n v="0.54166666666666663"/>
    <n v="0.625"/>
    <n v="42541"/>
    <n v="490000"/>
    <n v="40352"/>
    <n v="435000"/>
    <s v="http://www.redfin.com/MO/Chesterfield/14712-Timberbluff-Dr-63017/home/93482478"/>
    <s v="Mid America Realty Information Service"/>
    <n v="16038836"/>
    <s v="Berkshire Hathaway Alliance"/>
    <s v="N"/>
    <s v="Y"/>
    <n v="38.641742000000001"/>
    <n v="-90.530985999999999"/>
    <b v="0"/>
  </r>
  <r>
    <s v="MLS Listing"/>
    <s v="Single Family Residential"/>
    <s v="1929 Still Crk"/>
    <x v="5"/>
    <s v="MO"/>
    <x v="0"/>
    <n v="425000"/>
    <n v="4"/>
    <n v="4"/>
    <s v="Lafayette"/>
    <n v="2818"/>
    <n v="19602"/>
    <n v="1991"/>
    <n v="2"/>
    <n v="1"/>
    <x v="8"/>
    <s v="Active"/>
    <m/>
    <m/>
    <m/>
    <m/>
    <n v="425000"/>
    <m/>
    <m/>
    <s v="http://www.redfin.com/MO/Ballwin/1929-Still-Creek-Pass-63011/home/93521173"/>
    <s v="Mid America Realty Information Service"/>
    <n v="16038566"/>
    <s v="BuySelf, Inc"/>
    <s v="N"/>
    <s v="Y"/>
    <n v="38.594777000000001"/>
    <n v="-90.619309999999999"/>
    <b v="0"/>
  </r>
  <r>
    <s v="MLS Listing"/>
    <s v="Single Family Residential"/>
    <s v="14836 Brook Hill Dr"/>
    <x v="2"/>
    <s v="MO"/>
    <x v="2"/>
    <n v="719500"/>
    <n v="5"/>
    <n v="5"/>
    <s v="Parkway West"/>
    <n v="3347"/>
    <n v="19602"/>
    <n v="1993"/>
    <n v="3"/>
    <n v="1"/>
    <x v="75"/>
    <s v="Active"/>
    <m/>
    <m/>
    <m/>
    <n v="42543"/>
    <n v="749900"/>
    <n v="40773"/>
    <n v="600000"/>
    <s v="http://www.redfin.com/MO/Chesterfield/14836-Brook-Hill-Dr-63017/home/93493308"/>
    <s v="Mid America Realty Information Service"/>
    <n v="16021105"/>
    <s v="Coldwell Banker Gundaker"/>
    <s v="N"/>
    <s v="Y"/>
    <n v="38.628720000000001"/>
    <n v="-90.539569999999998"/>
    <b v="0"/>
  </r>
  <r>
    <s v="MLS Listing"/>
    <s v="Single Family Residential"/>
    <s v="14864 Brook Hill Dr"/>
    <x v="2"/>
    <s v="MO"/>
    <x v="2"/>
    <n v="759900"/>
    <n v="4"/>
    <n v="5"/>
    <s v="Parkway West"/>
    <n v="3348"/>
    <n v="19602"/>
    <n v="1994"/>
    <n v="3"/>
    <n v="1"/>
    <x v="4"/>
    <s v="Active"/>
    <m/>
    <m/>
    <m/>
    <m/>
    <n v="759900"/>
    <m/>
    <m/>
    <s v="http://www.redfin.com/MO/Chesterfield/14864-Brook-Hill-Dr-63017/home/93492744"/>
    <s v="Mid America Realty Information Service"/>
    <n v="16040473"/>
    <s v="Coldwell Banker Gundaker"/>
    <s v="N"/>
    <s v="Y"/>
    <n v="38.627741999999998"/>
    <n v="-90.540223999999995"/>
    <b v="0"/>
  </r>
  <r>
    <s v="MLS Listing"/>
    <s v="Single Family Residential"/>
    <s v="531 Woodcliff Heights Dr"/>
    <x v="5"/>
    <s v="MO"/>
    <x v="0"/>
    <n v="875000"/>
    <n v="5"/>
    <n v="7"/>
    <s v="Lafayette"/>
    <n v="5618"/>
    <n v="19602"/>
    <n v="2005"/>
    <n v="3"/>
    <n v="1"/>
    <x v="90"/>
    <s v="Active"/>
    <m/>
    <m/>
    <m/>
    <m/>
    <n v="875000"/>
    <d v="2006-06-19T00:00:00"/>
    <n v="1019510"/>
    <s v="http://www.redfin.com/MO/Ballwin/531-Woodcliff-Heights-Dr-63011/home/88663310"/>
    <s v="Mid America Realty Information Service"/>
    <n v="16001531"/>
    <s v="Keller Williams Realty Chester"/>
    <s v="N"/>
    <s v="Y"/>
    <n v="38.612568000000003"/>
    <n v="-90.615313"/>
    <b v="0"/>
  </r>
  <r>
    <s v="MLS Listing"/>
    <s v="Single Family Residential"/>
    <s v="14680 Laketrails Ct"/>
    <x v="2"/>
    <s v="MO"/>
    <x v="2"/>
    <n v="285000"/>
    <n v="4"/>
    <n v="3"/>
    <s v="Parkway Central"/>
    <n v="1842"/>
    <n v="19863"/>
    <n v="1969"/>
    <n v="2"/>
    <n v="1"/>
    <x v="61"/>
    <s v="Active"/>
    <m/>
    <m/>
    <m/>
    <n v="42535"/>
    <n v="319900"/>
    <m/>
    <m/>
    <s v="http://www.redfin.com/MO/Chesterfield/14680-Laketrails-Ct-63017/home/93466645"/>
    <s v="Mid America Realty Information Service"/>
    <n v="16032386"/>
    <s v="Coldwell Banker Gundaker"/>
    <s v="N"/>
    <s v="Y"/>
    <n v="38.668494000000003"/>
    <n v="-90.5333799"/>
    <b v="0"/>
  </r>
  <r>
    <s v="MLS Listing"/>
    <s v="Single Family Residential"/>
    <s v="8944 Kidder Ave"/>
    <x v="1"/>
    <s v="MO"/>
    <x v="1"/>
    <n v="215000"/>
    <n v="3"/>
    <n v="2"/>
    <s v="Affton"/>
    <n v="1326"/>
    <n v="19994"/>
    <n v="1957"/>
    <n v="3"/>
    <n v="1"/>
    <x v="13"/>
    <s v="Active"/>
    <n v="42547"/>
    <n v="0.54166666666666663"/>
    <n v="0.625"/>
    <m/>
    <n v="215000"/>
    <m/>
    <m/>
    <s v="http://www.redfin.com/MO/Affton/8944-Kidder-Ave-63123/home/93574412"/>
    <s v="Mid America Realty Information Service"/>
    <n v="16044855"/>
    <s v="The Hermann London Group LLC"/>
    <s v="N"/>
    <s v="Y"/>
    <n v="38.551568000000003"/>
    <n v="-90.337320000000005"/>
    <b v="0"/>
  </r>
  <r>
    <s v="MLS Listing"/>
    <s v="Single Family Residential"/>
    <s v="2227 Dartmouth Place Dr"/>
    <x v="4"/>
    <s v="MO"/>
    <x v="0"/>
    <n v="399500"/>
    <n v="4"/>
    <n v="3"/>
    <s v="Lafayette"/>
    <n v="1800"/>
    <n v="20038"/>
    <n v="1997"/>
    <n v="3"/>
    <n v="1"/>
    <x v="8"/>
    <s v="Active"/>
    <m/>
    <m/>
    <m/>
    <d v="2016-06-13T00:00:00"/>
    <n v="415000"/>
    <m/>
    <m/>
    <s v="http://www.redfin.com/MO/Ballwin/2227-Dartmouth-Place-Dr-63011/home/93522603"/>
    <s v="Mid America Realty Information Service"/>
    <n v="16038015"/>
    <s v="RE/MAX Results"/>
    <s v="N"/>
    <s v="Y"/>
    <n v="38.600363999999999"/>
    <n v="-90.636752000000001"/>
    <b v="0"/>
  </r>
  <r>
    <s v="MLS Listing"/>
    <s v="Single Family Residential"/>
    <s v="14620 Summer Blossom Ln"/>
    <x v="2"/>
    <s v="MO"/>
    <x v="2"/>
    <n v="570000"/>
    <n v="5"/>
    <n v="4"/>
    <s v="Parkway Central"/>
    <n v="3465"/>
    <n v="20038"/>
    <n v="1990"/>
    <n v="2"/>
    <n v="1"/>
    <x v="3"/>
    <s v="Active"/>
    <n v="42547"/>
    <n v="0.54166666666666663"/>
    <n v="0.625"/>
    <n v="42536"/>
    <n v="599900"/>
    <n v="38861"/>
    <n v="510000"/>
    <s v="http://www.redfin.com/MO/Chesterfield/14620-Summer-Blossom-Ln-63017/home/84944230"/>
    <s v="Mid America Realty Information Service"/>
    <n v="16008908"/>
    <s v="Coldwell Banker Gundaker"/>
    <s v="N"/>
    <s v="Y"/>
    <n v="38.633029999999998"/>
    <n v="-90.533716999999996"/>
    <b v="0"/>
  </r>
  <r>
    <s v="MLS Listing"/>
    <s v="Single Family Residential"/>
    <s v="712 Forsheer Ct"/>
    <x v="2"/>
    <s v="MO"/>
    <x v="2"/>
    <n v="537900"/>
    <n v="4"/>
    <n v="4"/>
    <s v="Parkway West"/>
    <n v="3310"/>
    <n v="20822"/>
    <n v="1981"/>
    <n v="2"/>
    <n v="1"/>
    <x v="13"/>
    <s v="Active"/>
    <n v="42547"/>
    <n v="0.54166666666666663"/>
    <n v="0.625"/>
    <m/>
    <n v="537900"/>
    <n v="39358"/>
    <n v="475000"/>
    <s v="http://www.redfin.com/MO/Chesterfield/712-Forsheer-Ct-63017/home/93505616"/>
    <s v="Mid America Realty Information Service"/>
    <n v="16044525"/>
    <s v="Coldwell Banker Gundaker"/>
    <s v="N"/>
    <s v="Y"/>
    <n v="38.618774000000002"/>
    <n v="-90.547529999999995"/>
    <b v="0"/>
  </r>
  <r>
    <s v="MLS Listing"/>
    <s v="Single Family Residential"/>
    <s v="15040 Claymont Estates Dr"/>
    <x v="2"/>
    <s v="MO"/>
    <x v="2"/>
    <n v="369900"/>
    <n v="4"/>
    <n v="3"/>
    <s v="Parkway West"/>
    <n v="2398"/>
    <n v="21127"/>
    <n v="1977"/>
    <n v="2"/>
    <n v="1"/>
    <x v="43"/>
    <s v="Active"/>
    <m/>
    <m/>
    <m/>
    <n v="42538"/>
    <n v="379900"/>
    <m/>
    <m/>
    <s v="http://www.redfin.com/MO/Chesterfield/15040-Claymont-Estates-Dr-63017/home/87927498"/>
    <s v="Mid America Realty Information Service"/>
    <n v="16034128"/>
    <s v="Berkshire Hathaway Select"/>
    <s v="N"/>
    <s v="Y"/>
    <n v="38.623275"/>
    <n v="-90.547821999999996"/>
    <b v="0"/>
  </r>
  <r>
    <s v="MLS Listing"/>
    <s v="Single Family Residential"/>
    <s v="14600 Big Timber Ln"/>
    <x v="2"/>
    <s v="MO"/>
    <x v="2"/>
    <n v="599000"/>
    <n v="5"/>
    <n v="4"/>
    <s v="Parkway Central"/>
    <n v="3352"/>
    <n v="21301"/>
    <n v="1978"/>
    <n v="3"/>
    <n v="1"/>
    <x v="64"/>
    <s v="Active"/>
    <n v="42547"/>
    <n v="0.58333333333333337"/>
    <n v="0.66666666666666663"/>
    <m/>
    <n v="599000"/>
    <m/>
    <m/>
    <s v="http://www.redfin.com/MO/Chesterfield/14600-Big-Timber-Ln-63017/home/93482490"/>
    <s v="Mid America Realty Information Service"/>
    <n v="16040457"/>
    <s v="Red Key Realty St. Louis"/>
    <s v="N"/>
    <s v="Y"/>
    <n v="38.638773"/>
    <n v="-90.529325"/>
    <b v="0"/>
  </r>
  <r>
    <s v="MLS Listing"/>
    <s v="Single Family Residential"/>
    <s v="1378 Marsh Ave"/>
    <x v="0"/>
    <s v="MO"/>
    <x v="0"/>
    <n v="419500"/>
    <n v="4"/>
    <n v="4"/>
    <s v="Lafayette"/>
    <n v="2453"/>
    <n v="21344"/>
    <n v="2008"/>
    <n v="2"/>
    <n v="1"/>
    <x v="71"/>
    <s v="Active"/>
    <m/>
    <m/>
    <m/>
    <m/>
    <n v="419500"/>
    <d v="2007-07-27T00:00:00"/>
    <n v="70000"/>
    <s v="http://www.redfin.com/MO/Ellisville/1378-Marsh-Ave-63011/home/88912159"/>
    <s v="Mid America Realty Information Service"/>
    <n v="16030994"/>
    <s v="Coldwell Banker Gundaker"/>
    <s v="N"/>
    <s v="Y"/>
    <n v="38.597912600000001"/>
    <n v="-90.590612100000001"/>
    <b v="0"/>
  </r>
  <r>
    <s v="MLS Listing"/>
    <s v="Single Family Residential"/>
    <s v="2100 Brook Hill Ct"/>
    <x v="2"/>
    <s v="MO"/>
    <x v="2"/>
    <n v="789000"/>
    <n v="5"/>
    <n v="6"/>
    <s v="Parkway West"/>
    <n v="4451"/>
    <n v="21344"/>
    <n v="1993"/>
    <n v="3"/>
    <n v="1"/>
    <x v="83"/>
    <s v="Active"/>
    <m/>
    <m/>
    <m/>
    <n v="42517"/>
    <n v="819000"/>
    <m/>
    <m/>
    <s v="http://www.redfin.com/MO/Chesterfield/2100-Brook-Hill-Ct-63017/home/93493051"/>
    <s v="Mid America Realty Information Service"/>
    <n v="16025380"/>
    <s v="Coldwell Banker Gundaker"/>
    <s v="N"/>
    <s v="Y"/>
    <n v="38.627401900000002"/>
    <n v="-90.532820999999998"/>
    <b v="0"/>
  </r>
  <r>
    <s v="MLS Listing"/>
    <s v="Single Family Residential"/>
    <s v="2 Bb Bentley @ Marsh"/>
    <x v="0"/>
    <s v="MO"/>
    <x v="0"/>
    <n v="449990"/>
    <n v="3"/>
    <n v="2"/>
    <s v="Lafayette"/>
    <n v="1800"/>
    <n v="21519"/>
    <m/>
    <n v="3"/>
    <n v="1"/>
    <x v="91"/>
    <s v="Active"/>
    <m/>
    <m/>
    <m/>
    <m/>
    <n v="449990"/>
    <m/>
    <m/>
    <s v="http://www.redfin.com/MO/Ellisville/2-Bb-Bentley-Marsh-Unknown/home/103988564"/>
    <s v="Mid America Realty Information Service"/>
    <n v="16006549"/>
    <s v="J.Schmidt Properties, LLC"/>
    <s v="N"/>
    <s v="Y"/>
    <n v="38.597797"/>
    <n v="-90.590271000000001"/>
    <b v="0"/>
  </r>
  <r>
    <s v="MLS Listing"/>
    <s v="Single Family Residential"/>
    <s v="2 Bb Wyndsor @ Marsh"/>
    <x v="0"/>
    <s v="MO"/>
    <x v="0"/>
    <n v="499990"/>
    <n v="3"/>
    <n v="3"/>
    <s v="Lafayette"/>
    <n v="2400"/>
    <n v="21519"/>
    <m/>
    <n v="3"/>
    <n v="1"/>
    <x v="91"/>
    <s v="Active"/>
    <m/>
    <m/>
    <m/>
    <m/>
    <n v="499990"/>
    <m/>
    <m/>
    <s v="http://www.redfin.com/MO/Ellisville/2-Bb-Wyndsor-Marsh-Unknown/home/103988561"/>
    <s v="Mid America Realty Information Service"/>
    <n v="16006545"/>
    <s v="J.Schmidt Properties, LLC"/>
    <s v="N"/>
    <s v="Y"/>
    <n v="38.597797"/>
    <n v="-90.590271000000001"/>
    <b v="0"/>
  </r>
  <r>
    <s v="MLS Listing"/>
    <s v="Single Family Residential"/>
    <s v="2 Bb Hampton @ Marsh"/>
    <x v="0"/>
    <s v="MO"/>
    <x v="0"/>
    <n v="519990"/>
    <n v="5"/>
    <n v="4"/>
    <s v="Lafayette"/>
    <n v="3200"/>
    <n v="21519"/>
    <m/>
    <n v="3"/>
    <n v="1"/>
    <x v="91"/>
    <s v="Active"/>
    <m/>
    <m/>
    <m/>
    <m/>
    <n v="519990"/>
    <m/>
    <m/>
    <s v="http://www.redfin.com/MO/Ellisville/2-Bb-Hampton-Marsh-Unknown/home/103988560"/>
    <s v="Mid America Realty Information Service"/>
    <n v="16006544"/>
    <s v="J.Schmidt Properties, LLC"/>
    <s v="N"/>
    <s v="Y"/>
    <n v="38.597797"/>
    <n v="-90.590271000000001"/>
    <b v="0"/>
  </r>
  <r>
    <s v="MLS Listing"/>
    <s v="Single Family Residential"/>
    <s v="2 Bb Portland @ Marsh"/>
    <x v="0"/>
    <s v="MO"/>
    <x v="0"/>
    <n v="469990"/>
    <n v="4"/>
    <n v="4"/>
    <s v="Lafayette"/>
    <n v="3282"/>
    <n v="21519"/>
    <m/>
    <n v="3"/>
    <n v="1"/>
    <x v="91"/>
    <s v="Active"/>
    <m/>
    <m/>
    <m/>
    <m/>
    <n v="469990"/>
    <m/>
    <m/>
    <s v="http://www.redfin.com/MO/Ellisville/2-Bb-Portland-Marsh-Unknown/home/103988768"/>
    <s v="Mid America Realty Information Service"/>
    <n v="16011588"/>
    <s v="J.Schmidt Properties, LLC"/>
    <s v="N"/>
    <s v="Y"/>
    <n v="38.597797"/>
    <n v="-90.590271000000001"/>
    <b v="0"/>
  </r>
  <r>
    <s v="MLS Listing"/>
    <s v="Single Family Residential"/>
    <s v="2 Bb Oxford @ Marsh"/>
    <x v="0"/>
    <s v="MO"/>
    <x v="0"/>
    <n v="534990"/>
    <n v="4"/>
    <n v="4"/>
    <s v="Lafayette"/>
    <n v="3282"/>
    <n v="21519"/>
    <m/>
    <n v="3"/>
    <n v="1"/>
    <x v="91"/>
    <s v="Active"/>
    <m/>
    <m/>
    <m/>
    <m/>
    <n v="534990"/>
    <m/>
    <m/>
    <s v="http://www.redfin.com/MO/Ellisville/2-Bb-Oxford-Marsh-Unknown/home/103988562"/>
    <s v="Mid America Realty Information Service"/>
    <n v="16006547"/>
    <s v="J.Schmidt Properties, LLC"/>
    <s v="N"/>
    <s v="Y"/>
    <n v="38.597797"/>
    <n v="-90.590271000000001"/>
    <b v="0"/>
  </r>
  <r>
    <s v="MLS Listing"/>
    <s v="Single Family Residential"/>
    <s v="2 Bb Carrington @ Marsh"/>
    <x v="0"/>
    <s v="MO"/>
    <x v="0"/>
    <n v="609990"/>
    <n v="6"/>
    <n v="4"/>
    <s v="Lafayette"/>
    <n v="3800"/>
    <n v="21519"/>
    <m/>
    <n v="4"/>
    <n v="1"/>
    <x v="91"/>
    <s v="Active"/>
    <m/>
    <m/>
    <m/>
    <m/>
    <n v="609990"/>
    <m/>
    <m/>
    <s v="http://www.redfin.com/MO/Ellisville/2-Bb-Carrington-Marsh-Unknown/home/103988563"/>
    <s v="Mid America Realty Information Service"/>
    <n v="16006548"/>
    <s v="J.Schmidt Properties, LLC"/>
    <s v="N"/>
    <s v="Y"/>
    <n v="38.597797"/>
    <n v="-90.590271000000001"/>
    <b v="0"/>
  </r>
  <r>
    <s v="MLS Listing"/>
    <s v="Single Family Residential"/>
    <s v="491 Thunderhead Cyn"/>
    <x v="5"/>
    <s v="MO"/>
    <x v="0"/>
    <n v="329900"/>
    <n v="4"/>
    <n v="3"/>
    <s v="Lafayette"/>
    <n v="2520"/>
    <n v="21780"/>
    <n v="1982"/>
    <n v="2"/>
    <n v="1"/>
    <x v="78"/>
    <s v="Active"/>
    <m/>
    <m/>
    <m/>
    <d v="2016-06-15T00:00:00"/>
    <n v="340000"/>
    <d v="2009-10-16T00:00:00"/>
    <n v="270000"/>
    <s v="http://www.redfin.com/MO/Ballwin/491-Thunderhead-Canyon-Dr-63011/home/93521358"/>
    <s v="Mid America Realty Information Service"/>
    <n v="16037976"/>
    <s v="Berkshire Hathaway Alliance"/>
    <s v="N"/>
    <s v="Y"/>
    <n v="38.598827999999997"/>
    <n v="-90.622147999999996"/>
    <b v="0"/>
  </r>
  <r>
    <s v="MLS Listing"/>
    <s v="Single Family Residential"/>
    <s v="14798 Greenleaf Valley Dr"/>
    <x v="2"/>
    <s v="MO"/>
    <x v="2"/>
    <n v="329000"/>
    <n v="3"/>
    <n v="3"/>
    <s v="Parkway Central"/>
    <n v="2144"/>
    <n v="21824"/>
    <n v="1985"/>
    <n v="2"/>
    <n v="1"/>
    <x v="92"/>
    <s v="Active"/>
    <n v="42547"/>
    <n v="0.54166666666666663"/>
    <n v="0.625"/>
    <n v="42545"/>
    <n v="339000"/>
    <m/>
    <m/>
    <s v="http://www.redfin.com/MO/Chesterfield/14798-Greenleaf-Valley-Dr-63017/home/79074328"/>
    <s v="Mid America Realty Information Service"/>
    <n v="16008912"/>
    <s v="Coldwell Banker Gundaker"/>
    <s v="N"/>
    <s v="Y"/>
    <n v="38.640743999999998"/>
    <n v="-90.536545000000004"/>
    <b v="0"/>
  </r>
  <r>
    <s v="MLS Listing"/>
    <s v="Single Family Residential"/>
    <s v="401 Hunters Hl"/>
    <x v="2"/>
    <s v="MO"/>
    <x v="2"/>
    <n v="425000"/>
    <n v="4"/>
    <n v="4"/>
    <s v="Parkway Central"/>
    <n v="2438"/>
    <n v="22216"/>
    <n v="1986"/>
    <n v="2"/>
    <n v="1"/>
    <x v="93"/>
    <s v="Active"/>
    <m/>
    <m/>
    <m/>
    <n v="42527"/>
    <n v="445000"/>
    <n v="38903"/>
    <n v="425000"/>
    <s v="http://www.redfin.com/MO/Chesterfield/401-Hunters-Hill-Dr-63017/home/93474906"/>
    <s v="Mid America Realty Information Service"/>
    <n v="16024330"/>
    <s v="Red Key Realty St. Louis"/>
    <s v="N"/>
    <s v="Y"/>
    <n v="38.649225000000001"/>
    <n v="-90.519284999999996"/>
    <b v="0"/>
  </r>
  <r>
    <s v="MLS Listing"/>
    <s v="Single Family Residential"/>
    <s v="2113 Chesterfield Pl"/>
    <x v="2"/>
    <s v="MO"/>
    <x v="2"/>
    <n v="450000"/>
    <n v="3"/>
    <n v="4"/>
    <s v="Marquette"/>
    <n v="3044"/>
    <n v="22216"/>
    <n v="1981"/>
    <n v="2"/>
    <n v="1"/>
    <x v="69"/>
    <s v="Active"/>
    <n v="42547"/>
    <n v="0.54166666666666663"/>
    <n v="0.625"/>
    <n v="42510"/>
    <n v="470000"/>
    <m/>
    <m/>
    <s v="http://www.redfin.com/MO/Chesterfield/2113-Chesterfield-Pl-63017/home/93495621"/>
    <s v="Mid America Realty Information Service"/>
    <n v="16013806"/>
    <s v="Berkshire Hathaway Alliance"/>
    <s v="N"/>
    <s v="Y"/>
    <n v="38.633219500000003"/>
    <n v="-90.572380800000005"/>
    <b v="0"/>
  </r>
  <r>
    <s v="MLS Listing"/>
    <s v="Single Family Residential"/>
    <s v="1 Sir Ryan Ct"/>
    <x v="2"/>
    <s v="MO"/>
    <x v="2"/>
    <n v="774900"/>
    <n v="4"/>
    <n v="6"/>
    <s v="Parkway West"/>
    <n v="3703"/>
    <n v="22651"/>
    <m/>
    <n v="3"/>
    <n v="1"/>
    <x v="61"/>
    <s v="Active"/>
    <m/>
    <m/>
    <m/>
    <n v="42527"/>
    <n v="787900"/>
    <m/>
    <m/>
    <s v="http://www.redfin.com/MO/Chesterfield/1-Sir-Ryan-Ct-63017/home/93493303"/>
    <s v="Mid America Realty Information Service"/>
    <n v="16026875"/>
    <s v="Red Key Realty West"/>
    <s v="N"/>
    <s v="Y"/>
    <n v="38.628909"/>
    <n v="-90.541820000000001"/>
    <b v="0"/>
  </r>
  <r>
    <s v="MLS Listing"/>
    <s v="Single Family Residential"/>
    <s v="128 Lighthorse Dr"/>
    <x v="2"/>
    <s v="MO"/>
    <x v="2"/>
    <n v="479900"/>
    <n v="4"/>
    <n v="4"/>
    <s v="Parkway Central"/>
    <n v="3110"/>
    <n v="22695"/>
    <n v="1978"/>
    <n v="2"/>
    <n v="1"/>
    <x v="61"/>
    <s v="Active"/>
    <m/>
    <m/>
    <m/>
    <n v="42529"/>
    <n v="499900"/>
    <n v="42299"/>
    <n v="265000"/>
    <s v="http://www.redfin.com/MO/Chesterfield/128-Lighthorse-Dr-63017/home/93466719"/>
    <s v="Mid America Realty Information Service"/>
    <n v="16033085"/>
    <s v="Berkshire Hathaway Select"/>
    <s v="N"/>
    <s v="Y"/>
    <n v="38.666358000000002"/>
    <n v="-90.522790999999998"/>
    <b v="0"/>
  </r>
  <r>
    <s v="MLS Listing"/>
    <s v="Single Family Residential"/>
    <s v="2202 Stoneridge Terrace Ct"/>
    <x v="2"/>
    <s v="MO"/>
    <x v="2"/>
    <n v="669000"/>
    <n v="6"/>
    <n v="5"/>
    <s v="Marquette"/>
    <n v="4182"/>
    <n v="23522"/>
    <n v="1990"/>
    <n v="3"/>
    <n v="1"/>
    <x v="4"/>
    <s v="Active"/>
    <m/>
    <m/>
    <m/>
    <m/>
    <n v="669000"/>
    <m/>
    <m/>
    <s v="http://www.redfin.com/MO/Chesterfield/2202-Stoneridge-Terrace-Ct-63017/home/93495203"/>
    <s v="Mid America Realty Information Service"/>
    <n v="16036278"/>
    <s v="Coldwell Banker Premier Group"/>
    <s v="N"/>
    <s v="Y"/>
    <n v="38.622233999999999"/>
    <n v="-90.572838000000004"/>
    <b v="0"/>
  </r>
  <r>
    <s v="MLS Listing"/>
    <s v="Single Family Residential"/>
    <s v="1207 Rivoli Dr"/>
    <x v="4"/>
    <s v="MO"/>
    <x v="0"/>
    <n v="205000"/>
    <n v="4"/>
    <n v="2"/>
    <s v="Parkway West"/>
    <n v="1451"/>
    <n v="24481"/>
    <n v="1966"/>
    <n v="2"/>
    <n v="1"/>
    <x v="28"/>
    <s v="Active"/>
    <m/>
    <m/>
    <m/>
    <m/>
    <n v="205000"/>
    <d v="2010-08-06T00:00:00"/>
    <n v="188250"/>
    <s v="http://www.redfin.com/MO/Ballwin/1207-Rivoli-Dr-63011/home/93517299"/>
    <s v="Mid America Realty Information Service"/>
    <n v="16042599"/>
    <s v="Coldwell Banker Gundaker"/>
    <s v="N"/>
    <s v="Y"/>
    <n v="38.601480000000002"/>
    <n v="-90.5003569"/>
    <b v="0"/>
  </r>
  <r>
    <s v="MLS Listing"/>
    <s v="Single Family Residential"/>
    <s v="41 Grantwood Ln"/>
    <x v="1"/>
    <s v="MO"/>
    <x v="1"/>
    <n v="379900"/>
    <n v="3"/>
    <n v="2"/>
    <s v="Lindbergh"/>
    <n v="2462"/>
    <n v="24786"/>
    <n v="1957"/>
    <n v="2"/>
    <n v="1"/>
    <x v="28"/>
    <s v="Active"/>
    <m/>
    <m/>
    <m/>
    <m/>
    <n v="379900"/>
    <n v="40023"/>
    <n v="247500"/>
    <s v="http://www.redfin.com/MO/St-Louis/41-Grantwood-Ln-63123/home/93560340"/>
    <s v="Mid America Realty Information Service"/>
    <n v="16042854"/>
    <s v="RE/MAX Suburban"/>
    <s v="N"/>
    <s v="Y"/>
    <n v="38.552667999999997"/>
    <n v="-90.346829"/>
    <b v="0"/>
  </r>
  <r>
    <s v="MLS Listing"/>
    <s v="Single Family Residential"/>
    <s v="1849 Lone Trail Ln"/>
    <x v="2"/>
    <s v="MO"/>
    <x v="2"/>
    <n v="399000"/>
    <n v="4"/>
    <n v="3"/>
    <s v="Marquette"/>
    <n v="3084"/>
    <n v="24829"/>
    <n v="1975"/>
    <n v="2"/>
    <n v="1"/>
    <x v="44"/>
    <s v="Active"/>
    <n v="42546"/>
    <n v="0.54166666666666663"/>
    <n v="0.625"/>
    <n v="42528"/>
    <n v="425000"/>
    <n v="40638"/>
    <n v="385000"/>
    <s v="http://www.redfin.com/MO/Chesterfield/1849-Lone-Trail-Ln-63017/home/93494365"/>
    <s v="Mid America Realty Information Service"/>
    <n v="16011679"/>
    <s v="Coldwell Banker Gundaker"/>
    <s v="N"/>
    <s v="Y"/>
    <n v="38.634827999999999"/>
    <n v="-90.568022999999997"/>
    <b v="0"/>
  </r>
  <r>
    <s v="MLS Listing"/>
    <s v="Single Family Residential"/>
    <s v="487 Sunstone Dr"/>
    <x v="4"/>
    <s v="MO"/>
    <x v="0"/>
    <n v="329900"/>
    <n v="4"/>
    <n v="3"/>
    <s v="Parkway West"/>
    <n v="2280"/>
    <n v="24873"/>
    <n v="1950"/>
    <n v="2"/>
    <n v="1"/>
    <x v="32"/>
    <s v="Active"/>
    <m/>
    <m/>
    <m/>
    <m/>
    <n v="329900"/>
    <m/>
    <m/>
    <s v="http://www.redfin.com/MO/Ballwin/487-Sunstone-Dr-63011/home/93503880"/>
    <s v="Mid America Realty Information Service"/>
    <n v="16028825"/>
    <s v="Coldwell Banker Gundaker"/>
    <s v="N"/>
    <s v="Y"/>
    <n v="38.607863000000002"/>
    <n v="-90.523812000000007"/>
    <b v="0"/>
  </r>
  <r>
    <s v="MLS Listing"/>
    <s v="Single Family Residential"/>
    <s v="8 Sir Ryan"/>
    <x v="2"/>
    <s v="MO"/>
    <x v="2"/>
    <n v="799000"/>
    <n v="5"/>
    <n v="7"/>
    <s v="Parkway West"/>
    <n v="4254"/>
    <n v="26136"/>
    <n v="1991"/>
    <n v="3"/>
    <n v="1"/>
    <x v="94"/>
    <s v="Active"/>
    <m/>
    <m/>
    <m/>
    <n v="42492"/>
    <n v="830000"/>
    <m/>
    <m/>
    <s v="http://www.redfin.com/MO/Chesterfield/8-Sir-Ryan-Ct-63017/home/93493301"/>
    <s v="Mid America Realty Information Service"/>
    <n v="16006955"/>
    <s v="Coldwell Banker Gundaker"/>
    <s v="N"/>
    <s v="Y"/>
    <n v="38.628672999999999"/>
    <n v="-90.540885000000003"/>
    <b v="0"/>
  </r>
  <r>
    <s v="MLS Listing"/>
    <s v="Single Family Residential"/>
    <s v="1844 Cabinwood Ct"/>
    <x v="2"/>
    <s v="MO"/>
    <x v="2"/>
    <n v="474900"/>
    <n v="4"/>
    <n v="4"/>
    <s v="Marquette"/>
    <n v="2957"/>
    <n v="26572"/>
    <n v="1975"/>
    <n v="2"/>
    <n v="1"/>
    <x v="60"/>
    <s v="Active"/>
    <m/>
    <m/>
    <m/>
    <n v="42544"/>
    <n v="480000"/>
    <m/>
    <m/>
    <s v="http://www.redfin.com/MO/Chesterfield/1844-Cabinwood-Ct-63017/home/93483259"/>
    <s v="Mid America Realty Information Service"/>
    <n v="16024525"/>
    <s v="Johnson Realty, Inc"/>
    <s v="N"/>
    <s v="Y"/>
    <n v="38.636167"/>
    <n v="-90.567261999999999"/>
    <b v="0"/>
  </r>
  <r>
    <s v="MLS Listing"/>
    <s v="Single Family Residential"/>
    <s v="803 Heatherhaven"/>
    <x v="4"/>
    <s v="MO"/>
    <x v="0"/>
    <n v="639900"/>
    <n v="4"/>
    <n v="5"/>
    <s v="Parkway West"/>
    <n v="2770"/>
    <n v="27007"/>
    <n v="1994"/>
    <n v="3"/>
    <n v="1"/>
    <x v="26"/>
    <s v="Active"/>
    <m/>
    <m/>
    <m/>
    <m/>
    <n v="639900"/>
    <d v="2014-07-11T00:00:00"/>
    <n v="475000"/>
    <s v="http://www.redfin.com/MO/Ballwin/803-Heatherhaven-Dr-63011/home/62757389"/>
    <s v="Mid America Realty Information Service"/>
    <n v="16043566"/>
    <s v="Coldwell Banker Gundaker"/>
    <s v="N"/>
    <s v="Y"/>
    <n v="38.619363"/>
    <n v="-90.509568999999999"/>
    <b v="0"/>
  </r>
  <r>
    <s v="MLS Listing"/>
    <s v="Single Family Residential"/>
    <s v="2329 Crimson View Ct"/>
    <x v="0"/>
    <s v="MO"/>
    <x v="0"/>
    <n v="375000"/>
    <n v="4"/>
    <n v="3"/>
    <s v="Lafayette"/>
    <n v="2995"/>
    <n v="27007"/>
    <n v="1994"/>
    <n v="3"/>
    <n v="1"/>
    <x v="42"/>
    <s v="Active"/>
    <d v="2016-06-26T00:00:00"/>
    <d v="1899-12-30T13:00:00"/>
    <d v="1899-12-30T15:00:00"/>
    <d v="2016-05-26T00:00:00"/>
    <n v="379000"/>
    <m/>
    <m/>
    <s v="http://www.redfin.com/MO/Ellisville/2329-Crimson-View-Ct-63011/home/93537526"/>
    <s v="Mid America Realty Information Service"/>
    <n v="16031611"/>
    <s v="Keller Williams Realty West"/>
    <s v="N"/>
    <s v="Y"/>
    <n v="38.590515000000003"/>
    <n v="-90.614407"/>
    <b v="0"/>
  </r>
  <r>
    <s v="MLS Listing"/>
    <s v="Single Family Residential"/>
    <s v="497 Thunderhead Cyn"/>
    <x v="4"/>
    <s v="MO"/>
    <x v="0"/>
    <n v="369900"/>
    <n v="3"/>
    <n v="3"/>
    <s v="Lafayette"/>
    <n v="2427"/>
    <n v="27878"/>
    <n v="1983"/>
    <n v="2"/>
    <n v="1"/>
    <x v="83"/>
    <s v="Active"/>
    <d v="2016-06-26T00:00:00"/>
    <d v="1899-12-30T13:00:00"/>
    <d v="1899-12-30T15:00:00"/>
    <d v="2016-06-10T00:00:00"/>
    <n v="399900"/>
    <m/>
    <m/>
    <s v="http://www.redfin.com/MO/Ballwin/497-Thunderhead-Canyon-Dr-63011/home/93521326"/>
    <s v="Mid America Realty Information Service"/>
    <n v="16024995"/>
    <s v="Berkshire Hathaway Alliance"/>
    <s v="N"/>
    <s v="Y"/>
    <n v="38.599193"/>
    <n v="-90.622264999999999"/>
    <b v="0"/>
  </r>
  <r>
    <s v="MLS Listing"/>
    <s v="Single Family Residential"/>
    <s v="287 Timber Rock Ln"/>
    <x v="5"/>
    <s v="MO"/>
    <x v="0"/>
    <n v="337900"/>
    <n v="4"/>
    <n v="3"/>
    <s v="Lafayette"/>
    <n v="2578"/>
    <n v="28750"/>
    <n v="1994"/>
    <n v="2"/>
    <n v="1"/>
    <x v="78"/>
    <s v="Active"/>
    <m/>
    <m/>
    <m/>
    <d v="2016-06-13T00:00:00"/>
    <n v="350000"/>
    <m/>
    <m/>
    <s v="http://www.redfin.com/MO/Ballwin/287-Timber-Rock-Ln-63011/home/93521623"/>
    <s v="Mid America Realty Information Service"/>
    <n v="16037952"/>
    <s v="Assist 2 Sell Sell &amp; Buy Advan"/>
    <s v="N"/>
    <s v="Y"/>
    <n v="38.596794000000003"/>
    <n v="-90.608896000000001"/>
    <b v="0"/>
  </r>
  <r>
    <s v="MLS Listing"/>
    <s v="Single Family Residential"/>
    <s v="971 Kingscove Ct"/>
    <x v="6"/>
    <s v="MO"/>
    <x v="2"/>
    <n v="999000"/>
    <n v="5"/>
    <n v="6"/>
    <s v="Parkway West"/>
    <n v="4600"/>
    <n v="28750"/>
    <n v="1995"/>
    <n v="3"/>
    <n v="1"/>
    <x v="95"/>
    <s v="Active"/>
    <m/>
    <m/>
    <m/>
    <n v="42502"/>
    <n v="1097000"/>
    <m/>
    <m/>
    <s v="http://www.redfin.com/MO/Chesterfield/971-Kingscove-Ct-63017/home/93492392"/>
    <s v="Mid America Realty Information Service"/>
    <n v="15052759"/>
    <s v="Lauralei Properties, LLC"/>
    <s v="N"/>
    <s v="Y"/>
    <n v="38.628177000000001"/>
    <n v="-90.512884999999997"/>
    <b v="0"/>
  </r>
  <r>
    <s v="MLS Listing"/>
    <s v="Single Family Residential"/>
    <s v="1722 Big Horn Basin"/>
    <x v="4"/>
    <s v="MO"/>
    <x v="0"/>
    <n v="410000"/>
    <n v="3"/>
    <n v="3"/>
    <s v="Lafayette"/>
    <n v="2525"/>
    <n v="29185"/>
    <n v="1990"/>
    <n v="3"/>
    <n v="1"/>
    <x v="73"/>
    <s v="Active"/>
    <d v="2016-06-26T00:00:00"/>
    <d v="1899-12-30T13:00:00"/>
    <d v="1899-12-30T15:00:00"/>
    <d v="2016-06-23T00:00:00"/>
    <n v="429000"/>
    <m/>
    <m/>
    <s v="http://www.redfin.com/MO/Ballwin/1722-Big-Horn-Basin-Dr-63011/home/62689590"/>
    <s v="Mid America Realty Information Service"/>
    <n v="16028889"/>
    <s v="Keller Williams Realty STL"/>
    <s v="N"/>
    <s v="Y"/>
    <n v="38.603507"/>
    <n v="-90.6140829"/>
    <b v="0"/>
  </r>
  <r>
    <s v="MLS Listing"/>
    <s v="Single Family Residential"/>
    <s v="428 Sundowner Ridge Ct"/>
    <x v="4"/>
    <s v="MO"/>
    <x v="0"/>
    <n v="375000"/>
    <n v="4"/>
    <n v="4"/>
    <s v="Lafayette"/>
    <n v="2608"/>
    <n v="31102"/>
    <n v="1980"/>
    <n v="2"/>
    <n v="1"/>
    <x v="84"/>
    <s v="Active"/>
    <d v="2016-06-26T00:00:00"/>
    <d v="1899-12-30T13:00:00"/>
    <d v="1899-12-30T15:00:00"/>
    <m/>
    <n v="375000"/>
    <m/>
    <m/>
    <s v="http://www.redfin.com/MO/Ballwin/428-Sundowner-Ridge-Ct-63011/home/93522798"/>
    <s v="Mid America Realty Information Service"/>
    <n v="16041045"/>
    <s v="Coldwell Banker Gundaker"/>
    <s v="N"/>
    <s v="Y"/>
    <n v="38.598252000000002"/>
    <n v="-90.622844999999998"/>
    <b v="0"/>
  </r>
  <r>
    <s v="MLS Listing"/>
    <s v="Single Family Residential"/>
    <s v="35 Lake Mill Ln"/>
    <x v="6"/>
    <s v="MO"/>
    <x v="2"/>
    <n v="575000"/>
    <n v="4"/>
    <n v="4"/>
    <s v="Parkway West"/>
    <n v="2930"/>
    <n v="31712"/>
    <n v="1968"/>
    <n v="2"/>
    <n v="1"/>
    <x v="43"/>
    <s v="Active"/>
    <m/>
    <m/>
    <m/>
    <n v="42543"/>
    <n v="615000"/>
    <m/>
    <m/>
    <s v="http://www.redfin.com/MO/Chesterfield/35-Lake-Mill-Ln-63017/home/93492530"/>
    <s v="Mid America Realty Information Service"/>
    <n v="16028877"/>
    <s v="Dielmann Sotheby's Intl Realty"/>
    <s v="N"/>
    <s v="Y"/>
    <n v="38.633713999999998"/>
    <n v="-90.503870000000006"/>
    <b v="0"/>
  </r>
  <r>
    <s v="MLS Listing"/>
    <s v="Single Family Residential"/>
    <s v="1014 Devonworth Mnr"/>
    <x v="6"/>
    <s v="MO"/>
    <x v="2"/>
    <n v="1450000"/>
    <n v="5"/>
    <n v="5"/>
    <s v="Parkway West"/>
    <n v="4576"/>
    <n v="33236"/>
    <n v="2013"/>
    <n v="3"/>
    <n v="1"/>
    <x v="91"/>
    <s v="Active"/>
    <m/>
    <m/>
    <m/>
    <m/>
    <n v="1450000"/>
    <m/>
    <m/>
    <s v="http://www.redfin.com/MO/Town-and-Country/1014-Devonworth-Manor-Way-63017/home/87566183"/>
    <s v="Mid America Realty Information Service"/>
    <n v="16011670"/>
    <s v="Berkshire Hathaway Alliance"/>
    <s v="N"/>
    <s v="Y"/>
    <n v="38.624217899999998"/>
    <n v="-90.508614699999995"/>
    <b v="0"/>
  </r>
  <r>
    <s v="MLS Listing"/>
    <s v="Single Family Residential"/>
    <s v="1931 Rustic Oak Rd"/>
    <x v="2"/>
    <s v="MO"/>
    <x v="2"/>
    <n v="362750"/>
    <n v="3"/>
    <n v="4"/>
    <s v="Marquette"/>
    <n v="2128"/>
    <n v="34412"/>
    <n v="1974"/>
    <n v="2"/>
    <n v="1"/>
    <x v="80"/>
    <s v="Active"/>
    <m/>
    <m/>
    <m/>
    <n v="42488"/>
    <n v="375000"/>
    <n v="39251"/>
    <n v="350000"/>
    <s v="http://www.redfin.com/MO/Chesterfield/1931-Rustic-Oak-Rd-63017/home/93494349"/>
    <s v="Mid America Realty Information Service"/>
    <n v="16023094"/>
    <s v="Berkshire Hathaway Alliance"/>
    <s v="N"/>
    <s v="Y"/>
    <n v="38.632821"/>
    <n v="-90.567914000000002"/>
    <b v="0"/>
  </r>
  <r>
    <s v="MLS Listing"/>
    <s v="Single Family Residential"/>
    <s v="14885 Olive Blvd"/>
    <x v="2"/>
    <s v="MO"/>
    <x v="2"/>
    <n v="279900"/>
    <n v="5"/>
    <n v="3"/>
    <s v="Parkway Central"/>
    <n v="3086"/>
    <n v="34412"/>
    <n v="1930"/>
    <n v="2"/>
    <n v="1"/>
    <x v="67"/>
    <s v="Active"/>
    <m/>
    <m/>
    <m/>
    <n v="42542"/>
    <n v="549000"/>
    <m/>
    <m/>
    <s v="http://www.redfin.com/MO/Chesterfield/14885-Olive-Blvd-63017/home/93466491"/>
    <s v="Mid America Realty Information Service"/>
    <n v="15054371"/>
    <s v="RE/MAX Properties West"/>
    <s v="N"/>
    <s v="Y"/>
    <n v="38.668737499999999"/>
    <n v="-90.535756800000001"/>
    <b v="1"/>
  </r>
  <r>
    <s v="MLS Listing"/>
    <s v="Single Family Residential"/>
    <s v="2333 Kettington Rd"/>
    <x v="2"/>
    <s v="MO"/>
    <x v="2"/>
    <n v="609000"/>
    <n v="4"/>
    <n v="4"/>
    <s v="Marquette"/>
    <n v="3356"/>
    <n v="35719"/>
    <n v="1977"/>
    <n v="2"/>
    <n v="1"/>
    <x v="96"/>
    <s v="Active"/>
    <m/>
    <m/>
    <m/>
    <n v="42528"/>
    <n v="629000"/>
    <m/>
    <m/>
    <s v="http://www.redfin.com/MO/Chesterfield/2333-Kettington-Rd-63017/home/93505994"/>
    <s v="Mid America Realty Information Service"/>
    <n v="16033137"/>
    <s v="Red Key Realty St. Louis"/>
    <s v="N"/>
    <s v="Y"/>
    <n v="38.610042"/>
    <n v="-90.576499999999996"/>
    <b v="0"/>
  </r>
  <r>
    <s v="MLS Listing"/>
    <s v="Single Family Residential"/>
    <s v="2187 White Ln"/>
    <x v="2"/>
    <s v="MO"/>
    <x v="2"/>
    <n v="859900"/>
    <n v="5"/>
    <n v="6"/>
    <s v="Parkway West"/>
    <n v="2848"/>
    <n v="37462"/>
    <n v="1995"/>
    <n v="3"/>
    <n v="1"/>
    <x v="24"/>
    <s v="Active"/>
    <m/>
    <m/>
    <m/>
    <m/>
    <n v="859900"/>
    <m/>
    <m/>
    <s v="http://www.redfin.com/MO/Chesterfield/2187-White-Lane-Dr-63017/home/93492895"/>
    <s v="Mid America Realty Information Service"/>
    <n v="16037235"/>
    <s v="BuySelf, Inc"/>
    <s v="N"/>
    <s v="Y"/>
    <n v="38.627369999999999"/>
    <n v="-90.539074999999997"/>
    <b v="0"/>
  </r>
  <r>
    <s v="MLS Listing"/>
    <s v="Single Family Residential"/>
    <s v="10237 Florinda"/>
    <x v="1"/>
    <s v="MO"/>
    <x v="1"/>
    <n v="150000"/>
    <n v="3"/>
    <n v="2"/>
    <s v="Lindbergh"/>
    <n v="864"/>
    <n v="40075"/>
    <n v="1957"/>
    <n v="1"/>
    <n v="1"/>
    <x v="28"/>
    <s v="Active"/>
    <m/>
    <m/>
    <m/>
    <m/>
    <n v="150000"/>
    <n v="41164"/>
    <n v="127000"/>
    <s v="http://www.redfin.com/MO/St-Louis/10237-Florinda-Dr-63123/home/93584932"/>
    <s v="Mid America Realty Information Service"/>
    <n v="16042692"/>
    <s v="Johnson Realty, Inc"/>
    <s v="N"/>
    <s v="Y"/>
    <n v="38.535055999999997"/>
    <n v="-90.344830999999999"/>
    <b v="0"/>
  </r>
  <r>
    <s v="MLS Listing"/>
    <s v="Single Family Residential"/>
    <s v="23 Mar El Ct"/>
    <x v="0"/>
    <s v="MO"/>
    <x v="0"/>
    <n v="249900"/>
    <n v="4"/>
    <n v="2"/>
    <s v="Marquette"/>
    <n v="2080"/>
    <n v="41992"/>
    <n v="1960"/>
    <n v="2"/>
    <n v="0"/>
    <x v="61"/>
    <s v="Active"/>
    <m/>
    <m/>
    <m/>
    <d v="2016-05-31T00:00:00"/>
    <n v="289900"/>
    <m/>
    <m/>
    <s v="http://www.redfin.com/MO/Ellisville/23-Mar-El-Ct-63011/home/93520966"/>
    <s v="Mid America Realty Information Service"/>
    <n v="16032278"/>
    <s v="Berkshire Hathaway Alliance"/>
    <s v="N"/>
    <s v="Y"/>
    <n v="38.594394999999999"/>
    <n v="-90.573223999999996"/>
    <b v="0"/>
  </r>
  <r>
    <s v="MLS Listing"/>
    <s v="Single Family Residential"/>
    <s v="900 Cabernet Dr"/>
    <x v="6"/>
    <s v="MO"/>
    <x v="2"/>
    <n v="975000"/>
    <n v="5"/>
    <n v="6"/>
    <s v="Parkway West"/>
    <n v="4102"/>
    <n v="43560"/>
    <n v="1981"/>
    <n v="3"/>
    <n v="1"/>
    <x v="45"/>
    <s v="Active"/>
    <m/>
    <m/>
    <m/>
    <m/>
    <n v="975000"/>
    <m/>
    <m/>
    <s v="http://www.redfin.com/MO/Chesterfield/900-Cabernet-Dr-63017/home/93492058"/>
    <s v="Mid America Realty Information Service"/>
    <n v="16031734"/>
    <s v="Red Key Realty St. Louis"/>
    <s v="N"/>
    <s v="Y"/>
    <n v="38.631453"/>
    <n v="-90.503287"/>
    <b v="0"/>
  </r>
  <r>
    <s v="MLS Listing"/>
    <s v="Single Family Residential"/>
    <s v="60 Brook Mill Ln"/>
    <x v="6"/>
    <s v="MO"/>
    <x v="2"/>
    <n v="449000"/>
    <n v="3"/>
    <n v="3"/>
    <s v="Parkway West"/>
    <n v="4258"/>
    <n v="43691"/>
    <n v="1964"/>
    <n v="2"/>
    <n v="0"/>
    <x v="13"/>
    <s v="Active"/>
    <m/>
    <m/>
    <m/>
    <m/>
    <n v="449000"/>
    <m/>
    <m/>
    <s v="http://www.redfin.com/MO/Chesterfield/60-Brook-Mill-Ln-63017/home/93492086"/>
    <s v="Mid America Realty Information Service"/>
    <n v="16044675"/>
    <s v="Red Key Realty St. Louis"/>
    <s v="N"/>
    <s v="Y"/>
    <n v="38.633567900000003"/>
    <n v="-90.511751000000004"/>
    <b v="0"/>
  </r>
  <r>
    <s v="MLS Listing"/>
    <s v="Single Family Residential"/>
    <s v="1912 Durango Pass Ct"/>
    <x v="5"/>
    <s v="MO"/>
    <x v="0"/>
    <n v="419000"/>
    <n v="4"/>
    <n v="4"/>
    <s v="Lafayette"/>
    <n v="3200"/>
    <n v="44867"/>
    <n v="1985"/>
    <n v="4"/>
    <n v="1"/>
    <x v="21"/>
    <s v="Active"/>
    <m/>
    <m/>
    <m/>
    <m/>
    <n v="419000"/>
    <m/>
    <m/>
    <s v="http://www.redfin.com/MO/Ballwin/1912-Durango-Pass-Ct-63011/home/93522283"/>
    <s v="Mid America Realty Information Service"/>
    <n v="16032787"/>
    <s v="Berkshire Hathaway Alliance"/>
    <s v="N"/>
    <s v="Y"/>
    <n v="38.607120000000002"/>
    <n v="-90.620502000000002"/>
    <b v="0"/>
  </r>
  <r>
    <s v="MLS Listing"/>
    <s v="Single Family Residential"/>
    <s v="29 Ridge Crest Dr"/>
    <x v="2"/>
    <s v="MO"/>
    <x v="2"/>
    <n v="529000"/>
    <n v="4"/>
    <n v="3"/>
    <s v="Parkway Central"/>
    <n v="3101"/>
    <n v="45302"/>
    <n v="1963"/>
    <n v="2"/>
    <n v="1"/>
    <x v="78"/>
    <s v="Active"/>
    <n v="42547"/>
    <n v="0.58333333333333337"/>
    <n v="0.66666666666666663"/>
    <m/>
    <n v="529000"/>
    <m/>
    <m/>
    <s v="http://www.redfin.com/MO/Chesterfield/29-Ridge-Crest-Dr-63017/home/93455607"/>
    <s v="Mid America Realty Information Service"/>
    <n v="16031158"/>
    <s v="Berkshire Hathaway Select"/>
    <s v="N"/>
    <s v="Y"/>
    <n v="38.688110000000002"/>
    <n v="-90.509671999999995"/>
    <b v="0"/>
  </r>
  <r>
    <s v="MLS Listing"/>
    <s v="Single Family Residential"/>
    <s v="13820 Wellington Mnr"/>
    <x v="2"/>
    <s v="MO"/>
    <x v="2"/>
    <n v="925000"/>
    <n v="6"/>
    <n v="4"/>
    <s v="Parkway West"/>
    <n v="3617"/>
    <n v="46609"/>
    <n v="1984"/>
    <n v="3"/>
    <n v="1"/>
    <x v="15"/>
    <s v="Active"/>
    <n v="42547"/>
    <n v="0.54166666666666663"/>
    <n v="0.625"/>
    <m/>
    <n v="925000"/>
    <m/>
    <m/>
    <s v="http://www.redfin.com/MO/Chesterfield/13820-Wellington-Manor-Ct-63017/home/93492060"/>
    <s v="Mid America Realty Information Service"/>
    <n v="16043404"/>
    <s v="Coldwell Banker Gundaker"/>
    <s v="N"/>
    <s v="Y"/>
    <n v="38.630934000000003"/>
    <n v="-90.502133000000001"/>
    <b v="0"/>
  </r>
  <r>
    <s v="MLS Listing"/>
    <s v="Single Family Residential"/>
    <s v="141 Holloway Rd"/>
    <x v="4"/>
    <s v="MO"/>
    <x v="0"/>
    <n v="204900"/>
    <n v="3"/>
    <n v="2"/>
    <s v="Marquette"/>
    <n v="1131"/>
    <n v="48787"/>
    <n v="1960"/>
    <n v="2"/>
    <n v="1"/>
    <x v="23"/>
    <s v="Active"/>
    <m/>
    <m/>
    <m/>
    <m/>
    <n v="204900"/>
    <m/>
    <m/>
    <s v="http://www.redfin.com/MO/Ballwin/141-Holloway-Rd-63011/home/93519759"/>
    <s v="Mid America Realty Information Service"/>
    <n v="16042876"/>
    <s v="Coldwell Banker Gundaker"/>
    <s v="N"/>
    <s v="Y"/>
    <n v="38.597565000000003"/>
    <n v="-90.543946000000005"/>
    <b v="0"/>
  </r>
  <r>
    <s v="MLS Listing"/>
    <s v="Single Family Residential"/>
    <s v="92 River Bend Dr"/>
    <x v="2"/>
    <s v="MO"/>
    <x v="2"/>
    <n v="1249900"/>
    <n v="4"/>
    <n v="4"/>
    <s v="Parkway Central"/>
    <n v="3800"/>
    <n v="49658"/>
    <m/>
    <n v="3"/>
    <n v="1"/>
    <x v="28"/>
    <s v="Active"/>
    <m/>
    <m/>
    <m/>
    <m/>
    <n v="1249900"/>
    <m/>
    <m/>
    <s v="http://www.redfin.com/MO/Chesterfield/92-River-Bend-Dr-63017/home/103676037"/>
    <s v="Mid America Realty Information Service"/>
    <n v="16042846"/>
    <s v="Coldwell Banker Gundaker"/>
    <s v="N"/>
    <s v="Y"/>
    <n v="38.682613000000003"/>
    <n v="-90.510874000000001"/>
    <b v="0"/>
  </r>
  <r>
    <s v="MLS Listing"/>
    <s v="Single Family Residential"/>
    <s v="731 The Hamptons"/>
    <x v="2"/>
    <s v="MO"/>
    <x v="2"/>
    <n v="1725000"/>
    <n v="5"/>
    <n v="6"/>
    <s v="Parkway West"/>
    <n v="6512"/>
    <n v="52272"/>
    <n v="1991"/>
    <n v="3"/>
    <n v="1"/>
    <x v="42"/>
    <s v="Active"/>
    <m/>
    <m/>
    <m/>
    <m/>
    <n v="1725000"/>
    <m/>
    <m/>
    <s v="http://www.redfin.com/MO/Chesterfield/731-The-Hamptons-Ln-63017/home/93492564"/>
    <s v="Mid America Realty Information Service"/>
    <n v="16030762"/>
    <s v="Strait Realty"/>
    <s v="N"/>
    <s v="Y"/>
    <n v="38.634779000000002"/>
    <n v="-90.496825000000001"/>
    <b v="0"/>
  </r>
  <r>
    <s v="MLS Listing"/>
    <s v="Single Family Residential"/>
    <s v="16659 Highland Smt"/>
    <x v="4"/>
    <s v="MO"/>
    <x v="0"/>
    <n v="519900"/>
    <n v="4"/>
    <n v="5"/>
    <s v="Lafayette"/>
    <n v="3272"/>
    <n v="60113"/>
    <n v="1997"/>
    <n v="3"/>
    <n v="1"/>
    <x v="58"/>
    <s v="Active"/>
    <m/>
    <m/>
    <m/>
    <d v="2016-05-26T00:00:00"/>
    <n v="541900"/>
    <d v="2011-03-08T00:00:00"/>
    <n v="457000"/>
    <s v="http://www.redfin.com/MO/Ballwin/16659-Highland-Summit-Dr-63011/home/79235417"/>
    <s v="Mid America Realty Information Service"/>
    <n v="16014617"/>
    <s v="Weichert, REALTORS"/>
    <s v="N"/>
    <s v="Y"/>
    <n v="38.626147099999997"/>
    <n v="-90.625322199999999"/>
    <b v="0"/>
  </r>
  <r>
    <s v="MLS Listing"/>
    <s v="Single Family Residential"/>
    <s v="2259 Whitby"/>
    <x v="2"/>
    <s v="MO"/>
    <x v="2"/>
    <n v="579900"/>
    <n v="5"/>
    <n v="5"/>
    <s v="Marquette"/>
    <n v="3378"/>
    <n v="66560"/>
    <n v="1970"/>
    <n v="2"/>
    <n v="1"/>
    <x v="60"/>
    <s v="Active"/>
    <m/>
    <m/>
    <m/>
    <n v="42506"/>
    <n v="599900"/>
    <m/>
    <m/>
    <s v="http://www.redfin.com/MO/Chesterfield/2259-Whitby-Rd-63017/home/93506044"/>
    <s v="Mid America Realty Information Service"/>
    <n v="16023119"/>
    <s v="Davis Real Estate"/>
    <s v="N"/>
    <s v="Y"/>
    <n v="38.611897900000002"/>
    <n v="-90.582541000000006"/>
    <b v="0"/>
  </r>
  <r>
    <s v="MLS Listing"/>
    <s v="Single Family Residential"/>
    <s v="13700 Clayton Rd"/>
    <x v="6"/>
    <s v="MO"/>
    <x v="2"/>
    <n v="800000"/>
    <n v="5"/>
    <n v="5"/>
    <s v="Parkway West"/>
    <n v="5248"/>
    <n v="66647"/>
    <n v="1950"/>
    <n v="3"/>
    <n v="1"/>
    <x v="78"/>
    <s v="Active"/>
    <m/>
    <m/>
    <m/>
    <m/>
    <n v="800000"/>
    <m/>
    <m/>
    <s v="http://www.redfin.com/MO/Chesterfield/13700-Clayton-Rd-63017/home/65639673"/>
    <s v="Mid America Realty Information Service"/>
    <n v="16037918"/>
    <s v="Keller Williams Realty STL"/>
    <s v="N"/>
    <s v="Y"/>
    <n v="38.630209000000001"/>
    <n v="-90.491861999999998"/>
    <b v="0"/>
  </r>
  <r>
    <s v="MLS Listing"/>
    <s v="Single Family Residential"/>
    <s v="1715 Millstream Dr"/>
    <x v="2"/>
    <s v="MO"/>
    <x v="2"/>
    <n v="749900"/>
    <n v="4"/>
    <n v="7"/>
    <s v="Parkway West"/>
    <n v="3932"/>
    <n v="73181"/>
    <n v="1990"/>
    <n v="2"/>
    <n v="1"/>
    <x v="85"/>
    <s v="Active"/>
    <m/>
    <m/>
    <m/>
    <n v="42541"/>
    <n v="799900"/>
    <m/>
    <m/>
    <s v="http://www.redfin.com/MO/Chesterfield/1715-Millstream-Dr-63017/home/93505692"/>
    <s v="Mid America Realty Information Service"/>
    <n v="16035691"/>
    <s v="Berkshire Hathaway Alliance"/>
    <s v="N"/>
    <s v="Y"/>
    <n v="38.618453000000002"/>
    <n v="-90.546401000000003"/>
    <b v="0"/>
  </r>
  <r>
    <s v="MLS Listing"/>
    <s v="Single Family Residential"/>
    <s v="1040 Tidewater Place Ct"/>
    <x v="2"/>
    <s v="MO"/>
    <x v="2"/>
    <n v="849000"/>
    <n v="4"/>
    <n v="5"/>
    <s v="Parkway West"/>
    <n v="4298"/>
    <n v="75794"/>
    <n v="1975"/>
    <n v="2"/>
    <n v="1"/>
    <x v="34"/>
    <s v="Active"/>
    <m/>
    <m/>
    <m/>
    <m/>
    <n v="849000"/>
    <m/>
    <m/>
    <s v="http://www.redfin.com/MO/Chesterfield/1040-Tidewater-Place-Ct-63017/home/93492635"/>
    <s v="Mid America Realty Information Service"/>
    <n v="16028447"/>
    <s v="Janet McAfee Inc."/>
    <s v="N"/>
    <s v="Y"/>
    <n v="38.630577000000002"/>
    <n v="-90.497179000000003"/>
    <b v="0"/>
  </r>
  <r>
    <s v="MLS Listing"/>
    <s v="Single Family Residential"/>
    <s v="10 Arrowhead Ests"/>
    <x v="2"/>
    <s v="MO"/>
    <x v="2"/>
    <n v="594900"/>
    <n v="4"/>
    <n v="3"/>
    <s v="Parkway Central"/>
    <n v="2670"/>
    <n v="88122"/>
    <n v="1965"/>
    <n v="2"/>
    <n v="1"/>
    <x v="37"/>
    <s v="Active"/>
    <m/>
    <m/>
    <m/>
    <n v="42532"/>
    <n v="699900"/>
    <m/>
    <m/>
    <s v="http://www.redfin.com/MO/Chesterfield/10-Arrowhead-Estates-Ln-63017/home/93466788"/>
    <s v="Mid America Realty Information Service"/>
    <n v="16018885"/>
    <s v="Keller Williams Southwest"/>
    <s v="N"/>
    <s v="Y"/>
    <n v="38.668979999999998"/>
    <n v="-90.548471000000006"/>
    <b v="0"/>
  </r>
  <r>
    <s v="MLS Listing"/>
    <s v="Single Family Residential"/>
    <s v="215 Strecker"/>
    <x v="4"/>
    <s v="MO"/>
    <x v="0"/>
    <n v="275000"/>
    <n v="3"/>
    <n v="3"/>
    <s v="Marquette"/>
    <n v="1472"/>
    <n v="117612"/>
    <n v="1975"/>
    <n v="2"/>
    <n v="1"/>
    <x v="97"/>
    <s v="Active"/>
    <m/>
    <m/>
    <m/>
    <d v="2016-05-11T00:00:00"/>
    <n v="300000"/>
    <m/>
    <m/>
    <s v="http://www.redfin.com/MO/Ballwin/215-Strecker-Rd-63011/home/93521716"/>
    <s v="Mid America Realty Information Service"/>
    <n v="16005754"/>
    <s v="Route 66, REALTORS"/>
    <s v="N"/>
    <s v="Y"/>
    <n v="38.598044999999999"/>
    <n v="-90.608103"/>
    <b v="0"/>
  </r>
  <r>
    <s v="MLS Listing"/>
    <s v="Single Family Residential"/>
    <s v="640 Strecker"/>
    <x v="4"/>
    <s v="MO"/>
    <x v="0"/>
    <n v="249900"/>
    <n v="4"/>
    <n v="3"/>
    <s v="Lafayette"/>
    <n v="2160"/>
    <n v="130724"/>
    <n v="1975"/>
    <n v="2"/>
    <n v="1"/>
    <x v="36"/>
    <s v="Active"/>
    <m/>
    <m/>
    <m/>
    <m/>
    <n v="249900"/>
    <m/>
    <m/>
    <s v="http://www.redfin.com/MO/Ballwin/640-Strecker-Rd-63011/home/62692117"/>
    <s v="Mid America Realty Information Service"/>
    <n v="16017508"/>
    <s v="RE/MAX Suburban"/>
    <s v="N"/>
    <s v="Y"/>
    <n v="38.614586000000003"/>
    <n v="-90.614064999999997"/>
    <b v="0"/>
  </r>
  <r>
    <s v="MLS Listing"/>
    <s v="Single Family Residential"/>
    <s v="4 Glaizeview Rd"/>
    <x v="6"/>
    <s v="MO"/>
    <x v="2"/>
    <n v="1295000"/>
    <n v="4"/>
    <n v="7"/>
    <s v="Parkway West"/>
    <n v="5316"/>
    <n v="148104"/>
    <n v="1993"/>
    <n v="3"/>
    <n v="1"/>
    <x v="98"/>
    <s v="Active"/>
    <m/>
    <m/>
    <m/>
    <n v="42527"/>
    <n v="1565000"/>
    <m/>
    <m/>
    <s v="http://www.redfin.com/MO/Chesterfield/4-Glaizeview-Rd-63017/home/85404279"/>
    <s v="Mid America Realty Information Service"/>
    <n v="15034008"/>
    <s v="Keller Williams Realty West"/>
    <s v="N"/>
    <s v="Y"/>
    <n v="38.627397999999999"/>
    <n v="-90.4985839"/>
    <b v="0"/>
  </r>
  <r>
    <s v="MLS Listing"/>
    <s v="Single Family Residential"/>
    <s v="14790 Sugarwood Trl"/>
    <x v="2"/>
    <s v="MO"/>
    <x v="2"/>
    <n v="1195000"/>
    <n v="5"/>
    <n v="6"/>
    <s v="Parkway Central"/>
    <n v="5372"/>
    <n v="152024"/>
    <n v="1986"/>
    <n v="3"/>
    <n v="1"/>
    <x v="87"/>
    <s v="Active"/>
    <m/>
    <m/>
    <m/>
    <n v="42461"/>
    <n v="1295000"/>
    <m/>
    <m/>
    <s v="http://www.redfin.com/MO/Chesterfield/14790-Sugarwood-Trail-Dr-63017/home/69760636"/>
    <s v="Mid America Realty Information Service"/>
    <n v="15016437"/>
    <s v="Janet McAfee Inc."/>
    <s v="N"/>
    <s v="Y"/>
    <n v="38.639733999999997"/>
    <n v="-90.533604999999994"/>
    <b v="0"/>
  </r>
  <r>
    <s v="MLS Listing"/>
    <s v="Single Family Residential"/>
    <s v="14780 Sugarwood Trl"/>
    <x v="2"/>
    <s v="MO"/>
    <x v="2"/>
    <n v="1149000"/>
    <n v="5"/>
    <n v="6"/>
    <s v="Parkway Central"/>
    <n v="6014"/>
    <n v="230868"/>
    <n v="1976"/>
    <n v="3"/>
    <n v="1"/>
    <x v="83"/>
    <s v="Active"/>
    <m/>
    <m/>
    <m/>
    <m/>
    <n v="1149000"/>
    <m/>
    <m/>
    <s v="http://www.redfin.com/MO/Chesterfield/14780-Sugarwood-Trail-Dr-63017/home/74832402"/>
    <s v="Mid America Realty Information Service"/>
    <n v="16025182"/>
    <s v="Laura McCarthy- Town &amp; Country"/>
    <s v="N"/>
    <s v="Y"/>
    <n v="38.640554999999999"/>
    <n v="-90.533503899999999"/>
    <b v="0"/>
  </r>
  <r>
    <s v="MLS Listing"/>
    <s v="Single Family Residential"/>
    <s v="636 Strecker Rd"/>
    <x v="5"/>
    <s v="MO"/>
    <x v="0"/>
    <n v="549900"/>
    <n v="4"/>
    <n v="4"/>
    <s v="Lafayette"/>
    <n v="2828"/>
    <n v="295772"/>
    <n v="1971"/>
    <n v="3"/>
    <n v="0"/>
    <x v="99"/>
    <s v="Active"/>
    <m/>
    <m/>
    <m/>
    <m/>
    <n v="549900"/>
    <m/>
    <m/>
    <s v="http://www.redfin.com/MO/Ballwin/636-Strecker-Rd-63011/home/93507143"/>
    <s v="Mid America Realty Information Service"/>
    <n v="16039130"/>
    <s v="RE/MAX Suburban"/>
    <s v="N"/>
    <s v="Y"/>
    <n v="38.614587"/>
    <n v="-90.616045999999997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6" indent="0" outline="1" outlineData="1" multipleFieldFilters="0" chartFormat="12" rowHeaderCaption="Zip Codes">
  <location ref="A4:C14" firstHeaderRow="0" firstDataRow="1" firstDataCol="1"/>
  <pivotFields count="33">
    <pivotField showAll="0"/>
    <pivotField showAll="0"/>
    <pivotField showAll="0"/>
    <pivotField axis="axisRow" showAll="0">
      <items count="9">
        <item x="3"/>
        <item x="4"/>
        <item x="2"/>
        <item x="0"/>
        <item x="1"/>
        <item x="6"/>
        <item x="5"/>
        <item m="1" x="7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dataField="1"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3"/>
  </rowFields>
  <rowItems count="10">
    <i>
      <x/>
    </i>
    <i r="1">
      <x v="1"/>
    </i>
    <i r="1">
      <x v="3"/>
    </i>
    <i r="1">
      <x v="6"/>
    </i>
    <i>
      <x v="1"/>
    </i>
    <i r="1">
      <x v="2"/>
    </i>
    <i r="1">
      <x v="5"/>
    </i>
    <i>
      <x v="2"/>
    </i>
    <i r="1">
      <x/>
    </i>
    <i r="1">
      <x v="4"/>
    </i>
  </rowItems>
  <colFields count="1">
    <field x="-2"/>
  </colFields>
  <colItems count="2">
    <i>
      <x/>
    </i>
    <i i="1">
      <x v="1"/>
    </i>
  </colItems>
  <dataFields count="2">
    <dataField name="Average List Price" fld="6" subtotal="average" baseField="5" baseItem="0"/>
    <dataField name="Standard Deviation" fld="6" subtotal="stdDev" baseField="5" baseItem="0"/>
  </dataFields>
  <formats count="8">
    <format dxfId="33">
      <pivotArea outline="0" collapsedLevelsAreSubtotals="1" fieldPosition="0"/>
    </format>
    <format dxfId="32">
      <pivotArea outline="0" collapsedLevelsAreSubtotals="1" fieldPosition="0"/>
    </format>
    <format dxfId="31">
      <pivotArea outline="0" collapsedLevelsAreSubtotals="1" fieldPosition="0"/>
    </format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outline="0" collapsedLevelsAreSubtotals="1" fieldPosition="0"/>
    </format>
    <format dxfId="27">
      <pivotArea outline="0" collapsedLevelsAreSubtotals="1" fieldPosition="0"/>
    </format>
    <format dxfId="26">
      <pivotArea outline="0" collapsedLevelsAreSubtotals="1" fieldPosition="0"/>
    </format>
  </format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6" indent="0" outline="1" outlineData="1" multipleFieldFilters="0" chartFormat="4">
  <location ref="A4:C14" firstHeaderRow="0" firstDataRow="1" firstDataCol="1"/>
  <pivotFields count="33">
    <pivotField showAll="0"/>
    <pivotField showAll="0"/>
    <pivotField showAll="0"/>
    <pivotField axis="axisRow" showAll="0">
      <items count="9">
        <item x="3"/>
        <item x="4"/>
        <item x="2"/>
        <item x="0"/>
        <item x="1"/>
        <item x="6"/>
        <item x="5"/>
        <item m="1" x="7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numFmtId="44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3"/>
  </rowFields>
  <rowItems count="10">
    <i>
      <x/>
    </i>
    <i r="1">
      <x v="1"/>
    </i>
    <i r="1">
      <x v="3"/>
    </i>
    <i r="1">
      <x v="6"/>
    </i>
    <i>
      <x v="1"/>
    </i>
    <i r="1">
      <x v="2"/>
    </i>
    <i r="1">
      <x v="5"/>
    </i>
    <i>
      <x v="2"/>
    </i>
    <i r="1">
      <x/>
    </i>
    <i r="1">
      <x v="4"/>
    </i>
  </rowItems>
  <colFields count="1">
    <field x="-2"/>
  </colFields>
  <colItems count="2">
    <i>
      <x/>
    </i>
    <i i="1">
      <x v="1"/>
    </i>
  </colItems>
  <dataFields count="2">
    <dataField name="Average Number of Beds" fld="7" subtotal="average" baseField="5" baseItem="0" numFmtId="1"/>
    <dataField name="Standard Deviation" fld="7" subtotal="stdDev" baseField="5" baseItem="0"/>
  </dataFields>
  <formats count="9">
    <format dxfId="25">
      <pivotArea outline="0" collapsedLevelsAreSubtotals="1" fieldPosition="0"/>
    </format>
    <format dxfId="24">
      <pivotArea outline="0" collapsedLevelsAreSubtotals="1" fieldPosition="0"/>
    </format>
    <format dxfId="23">
      <pivotArea outline="0" collapsedLevelsAreSubtotals="1" fieldPosition="0"/>
    </format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outline="0" collapsedLevelsAreSubtotals="1" fieldPosition="0"/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6" indent="0" outline="1" outlineData="1" multipleFieldFilters="0" chartFormat="12" rowHeaderCaption="Zip Codes">
  <location ref="A14:C24" firstHeaderRow="0" firstDataRow="1" firstDataCol="1"/>
  <pivotFields count="33">
    <pivotField showAll="0"/>
    <pivotField showAll="0"/>
    <pivotField showAll="0"/>
    <pivotField axis="axisRow" showAll="0">
      <items count="9">
        <item x="3"/>
        <item x="4"/>
        <item x="2"/>
        <item x="0"/>
        <item x="1"/>
        <item x="6"/>
        <item x="5"/>
        <item m="1" x="7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numFmtId="4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3"/>
  </rowFields>
  <rowItems count="10">
    <i>
      <x/>
    </i>
    <i r="1">
      <x v="1"/>
    </i>
    <i r="1">
      <x v="3"/>
    </i>
    <i r="1">
      <x v="6"/>
    </i>
    <i>
      <x v="1"/>
    </i>
    <i r="1">
      <x v="2"/>
    </i>
    <i r="1">
      <x v="5"/>
    </i>
    <i>
      <x v="2"/>
    </i>
    <i r="1">
      <x/>
    </i>
    <i r="1">
      <x v="4"/>
    </i>
  </rowItems>
  <colFields count="1">
    <field x="-2"/>
  </colFields>
  <colItems count="2">
    <i>
      <x/>
    </i>
    <i i="1">
      <x v="1"/>
    </i>
  </colItems>
  <dataFields count="2">
    <dataField name="% of Houses With Garage" fld="14" subtotal="average" baseField="5" baseItem="0" numFmtId="9"/>
    <dataField name="Standard Deviation" fld="14" subtotal="stdDev" baseField="5" baseItem="0" numFmtId="9"/>
  </dataFields>
  <formats count="2">
    <format dxfId="1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1"/>
          </reference>
          <reference field="3" count="1" selected="0">
            <x v="3"/>
          </reference>
          <reference field="5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1"/>
          </reference>
          <reference field="3" count="1" selected="0">
            <x v="6"/>
          </reference>
          <reference field="5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1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1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  <chartFormat chart="0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0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0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11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11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0"/>
          </reference>
        </references>
      </pivotArea>
    </chartFormat>
    <chartFormat chart="11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0"/>
          </reference>
        </references>
      </pivotArea>
    </chartFormat>
    <chartFormat chart="11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11" format="2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11" format="22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11" format="2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  <chartFormat chart="11" format="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5">
      <pivotArea type="data" outline="0" fieldPosition="0">
        <references count="3">
          <reference field="4294967294" count="1" selected="0">
            <x v="1"/>
          </reference>
          <reference field="3" count="1" selected="0">
            <x v="1"/>
          </reference>
          <reference field="5" count="1" selected="0">
            <x v="0"/>
          </reference>
        </references>
      </pivotArea>
    </chartFormat>
    <chartFormat chart="11" format="26">
      <pivotArea type="data" outline="0" fieldPosition="0">
        <references count="3">
          <reference field="4294967294" count="1" selected="0">
            <x v="1"/>
          </reference>
          <reference field="3" count="1" selected="0">
            <x v="3"/>
          </reference>
          <reference field="5" count="1" selected="0">
            <x v="0"/>
          </reference>
        </references>
      </pivotArea>
    </chartFormat>
    <chartFormat chart="11" format="27">
      <pivotArea type="data" outline="0" fieldPosition="0">
        <references count="3">
          <reference field="4294967294" count="1" selected="0">
            <x v="1"/>
          </reference>
          <reference field="3" count="1" selected="0">
            <x v="6"/>
          </reference>
          <reference field="5" count="1" selected="0">
            <x v="0"/>
          </reference>
        </references>
      </pivotArea>
    </chartFormat>
    <chartFormat chart="11" format="28">
      <pivotArea type="data" outline="0" fieldPosition="0">
        <references count="3">
          <reference field="4294967294" count="1" selected="0">
            <x v="1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11" format="29">
      <pivotArea type="data" outline="0" fieldPosition="0">
        <references count="3">
          <reference field="4294967294" count="1" selected="0">
            <x v="1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11" format="30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5" count="1" selected="0">
            <x v="2"/>
          </reference>
        </references>
      </pivotArea>
    </chartFormat>
    <chartFormat chart="11" format="31">
      <pivotArea type="data" outline="0" fieldPosition="0">
        <references count="3">
          <reference field="4294967294" count="1" selected="0">
            <x v="1"/>
          </reference>
          <reference field="3" count="1" selected="0">
            <x v="4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6" indent="0" outline="1" outlineData="1" multipleFieldFilters="0" rowHeaderCaption="Zip Code">
  <location ref="A3:D6" firstHeaderRow="0" firstDataRow="1" firstDataCol="1"/>
  <pivotFields count="33">
    <pivotField showAll="0"/>
    <pivotField showAll="0"/>
    <pivotField dataField="1"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dataField="1"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List Price" fld="6" baseField="0" baseItem="0"/>
    <dataField name="Standard Deviation" fld="6" subtotal="stdDev" baseField="5" baseItem="0" numFmtId="1"/>
    <dataField name="# of Houses" fld="2" subtotal="count" baseField="5" baseItem="0"/>
  </dataFields>
  <formats count="15"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field="5" type="button" dataOnly="0" labelOnly="1" outline="0" axis="axisRow" fieldPosition="0"/>
    </format>
    <format dxfId="5">
      <pivotArea field="5" type="button" dataOnly="0" labelOnly="1" outline="0" axis="axisRow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5" type="button" dataOnly="0" labelOnly="1" outline="0" axis="axisRow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5" minRefreshableVersion="3" useAutoFormatting="1" rowGrandTotals="0" itemPrintTitles="1" createdVersion="6" indent="0" outline="1" outlineData="1" multipleFieldFilters="0" rowHeaderCaption="Zip Code" colHeaderCaption="">
  <location ref="A4:H8" firstHeaderRow="1" firstDataRow="2" firstDataCol="1"/>
  <pivotFields count="33"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multipleItemSelectionAllowed="1" showAll="0" minSubtotal="1">
      <items count="9">
        <item x="0"/>
        <item x="1"/>
        <item x="2"/>
        <item x="3"/>
        <item x="4"/>
        <item x="5"/>
        <item x="6"/>
        <item x="7"/>
        <item t="min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>
      <x v="2"/>
    </i>
  </rowItems>
  <colFields count="1">
    <field x="15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Days On The Market" fld="15" subtotal="count" baseField="5" baseItem="0"/>
  </dataFields>
  <pivotTableStyleInfo name="PivotStyleLight16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outline="1" outlineData="1" multipleFieldFilters="0" rowHeaderCaption="Zip Code">
  <location ref="A3:C7" firstHeaderRow="0" firstDataRow="1" firstDataCol="1"/>
  <pivotFields count="33">
    <pivotField showAll="0"/>
    <pivotField showAll="0"/>
    <pivotField showAll="0" countASubtotal="1"/>
    <pivotField showAll="0"/>
    <pivotField showAll="0"/>
    <pivotField axis="axisRow" showAll="0">
      <items count="4">
        <item x="0"/>
        <item x="2"/>
        <item x="1"/>
        <item t="default"/>
      </items>
    </pivotField>
    <pivotField numFmtId="4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QFT" fld="10" subtotal="average" baseField="5" baseItem="1"/>
    <dataField name="StdDev of SQFT" fld="10" subtotal="stdDev" baseField="5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redfin_2016-06-25-04-42-46_result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dfin_2016-06-25-04-43-23_results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dfin_2016-06-25-04-43-44_results" connectionId="3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able3" displayName="Table3" ref="A1:AG377" totalsRowShown="0">
  <autoFilter ref="A1:AG377"/>
  <sortState ref="A2:AG382">
    <sortCondition ref="L2:L382"/>
  </sortState>
  <tableColumns count="33">
    <tableColumn id="1" name="SALE TYPE"/>
    <tableColumn id="2" name="HOME TYPE"/>
    <tableColumn id="3" name="ADDRESS"/>
    <tableColumn id="4" name="CITY"/>
    <tableColumn id="5" name="STATE"/>
    <tableColumn id="6" name="ZIP"/>
    <tableColumn id="7" name="LIST PRICE"/>
    <tableColumn id="8" name="BEDS"/>
    <tableColumn id="9" name="BATHS"/>
    <tableColumn id="10" name="LOCATION"/>
    <tableColumn id="11" name="SQFT"/>
    <tableColumn id="12" name="LOT SIZE"/>
    <tableColumn id="13" name="YEAR BUILT"/>
    <tableColumn id="14" name="PARKING SPOTS"/>
    <tableColumn id="15" name="PARKING TYPE"/>
    <tableColumn id="16" name="DAYS ON MARKET"/>
    <tableColumn id="17" name="STATUS"/>
    <tableColumn id="18" name="NEXT OPEN HOUSE DATE"/>
    <tableColumn id="19" name="NEXT OPEN HOUSE START TIME"/>
    <tableColumn id="20" name="NEXT OPEN HOUSE END TIME"/>
    <tableColumn id="21" name="RECENT REDUCTION DATE"/>
    <tableColumn id="22" name="ORIGINAL LIST PRICE"/>
    <tableColumn id="23" name="LAST SALE DATE"/>
    <tableColumn id="24" name="LAST SALE PRICE"/>
    <tableColumn id="25" name="URL (SEE http://www.redfin.com/buy-a-home/comparative-market-analysis FOR INFO ON PRICING)"/>
    <tableColumn id="26" name="SOURCE"/>
    <tableColumn id="27" name="LISTING ID"/>
    <tableColumn id="28" name="ORIGINAL SOURCE"/>
    <tableColumn id="29" name="FAVORITE"/>
    <tableColumn id="30" name="INTERESTED"/>
    <tableColumn id="31" name="LATITUDE"/>
    <tableColumn id="32" name="LONGITUDE"/>
    <tableColumn id="33" name="IS SHORT SA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4724" displayName="Table14724" ref="A1:AG311" headerRowDxfId="101" dataDxfId="100" tableBorderDxfId="99" dataCellStyle="Normal">
  <tableColumns count="33">
    <tableColumn id="1" name="SALE TYPE" totalsRowLabel="Total" dataDxfId="98" totalsRowDxfId="97" dataCellStyle="Normal"/>
    <tableColumn id="2" name="HOME TYPE" dataDxfId="96" totalsRowDxfId="95" dataCellStyle="Normal"/>
    <tableColumn id="3" name="ADDRESS" dataDxfId="94" totalsRowDxfId="93" dataCellStyle="Normal"/>
    <tableColumn id="4" name="CITY" dataDxfId="92" totalsRowDxfId="91" dataCellStyle="Normal"/>
    <tableColumn id="5" name="STATE" dataDxfId="90" totalsRowDxfId="89" dataCellStyle="Normal"/>
    <tableColumn id="6" name="ZIP" dataDxfId="88" totalsRowDxfId="87" dataCellStyle="Normal"/>
    <tableColumn id="34" name="LIST PRICE" dataDxfId="86" totalsRowDxfId="85"/>
    <tableColumn id="36" name="BEDS" dataDxfId="84" totalsRowDxfId="83"/>
    <tableColumn id="35" name="BATHS" dataDxfId="82" totalsRowDxfId="81"/>
    <tableColumn id="10" name="LOCATION" dataDxfId="80" totalsRowDxfId="79" dataCellStyle="Normal"/>
    <tableColumn id="11" name="SQFT" dataDxfId="78" totalsRowDxfId="77" dataCellStyle="Normal"/>
    <tableColumn id="37" name="LOT SIZE" dataDxfId="76" totalsRowDxfId="75"/>
    <tableColumn id="14" name="YEAR BUILT" dataDxfId="74" totalsRowDxfId="73" dataCellStyle="Normal"/>
    <tableColumn id="22" name="PARKING SPOTS" dataDxfId="72" totalsRowDxfId="71" dataCellStyle="Normal"/>
    <tableColumn id="38" name="PARKING TYPE" dataDxfId="70" totalsRowDxfId="69"/>
    <tableColumn id="15" name="DAYS ON MARKET" dataDxfId="68" totalsRowDxfId="67" dataCellStyle="Normal"/>
    <tableColumn id="12" name="STATUS" dataDxfId="66" totalsRowDxfId="65" dataCellStyle="Normal"/>
    <tableColumn id="16" name="NEXT OPEN HOUSE DATE" dataDxfId="64" totalsRowDxfId="63" dataCellStyle="Normal"/>
    <tableColumn id="13" name="NEXT OPEN HOUSE START TIME" dataDxfId="62" totalsRowDxfId="61" dataCellStyle="Normal"/>
    <tableColumn id="17" name="NEXT OPEN HOUSE END TIME" dataDxfId="60" totalsRowDxfId="59" dataCellStyle="Normal"/>
    <tableColumn id="18" name="RECENT REDUCTION DATE" dataDxfId="58" dataCellStyle="Normal"/>
    <tableColumn id="19" name="ORIGINAL LIST PRICE" dataDxfId="57" totalsRowDxfId="56" dataCellStyle="Normal"/>
    <tableColumn id="20" name="LAST SALE DATE" dataDxfId="55" totalsRowDxfId="54" dataCellStyle="Normal"/>
    <tableColumn id="21" name="LAST SALE PRICE" dataDxfId="53" totalsRowDxfId="52" dataCellStyle="Normal"/>
    <tableColumn id="23" name="URL (SEE http://www.redfin.com/buy-a-home/comparative-market-analysis FOR INFO ON PRICING)" dataDxfId="51" totalsRowDxfId="50" dataCellStyle="Normal"/>
    <tableColumn id="24" name="SOURCE" dataDxfId="49" totalsRowDxfId="48" dataCellStyle="Normal"/>
    <tableColumn id="25" name="LISTING ID" dataDxfId="47" totalsRowDxfId="46" dataCellStyle="Normal"/>
    <tableColumn id="26" name="ORIGINAL SOURCE" dataDxfId="45" totalsRowDxfId="44" dataCellStyle="Normal"/>
    <tableColumn id="27" name="FAVORITE" dataDxfId="43" totalsRowDxfId="42" dataCellStyle="Normal"/>
    <tableColumn id="28" name="INTERESTED" dataDxfId="41" totalsRowDxfId="40" dataCellStyle="Normal"/>
    <tableColumn id="29" name="LATITUDE" dataDxfId="39" totalsRowDxfId="38" dataCellStyle="Normal"/>
    <tableColumn id="30" name="LONGITUDE" dataDxfId="37" totalsRowDxfId="36" dataCellStyle="Normal"/>
    <tableColumn id="31" name="IS SHORT SALE" dataDxfId="35" totalsRowDxfId="34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7"/>
  <sheetViews>
    <sheetView workbookViewId="0"/>
  </sheetViews>
  <sheetFormatPr defaultRowHeight="14.4" x14ac:dyDescent="0.3"/>
  <cols>
    <col min="1" max="1" width="11.33203125" bestFit="1" customWidth="1"/>
    <col min="2" max="2" width="22.44140625" bestFit="1" customWidth="1"/>
    <col min="3" max="3" width="30.44140625" bestFit="1" customWidth="1"/>
    <col min="4" max="4" width="16" bestFit="1" customWidth="1"/>
    <col min="5" max="5" width="6.88671875" bestFit="1" customWidth="1"/>
    <col min="6" max="6" width="6" bestFit="1" customWidth="1"/>
    <col min="7" max="7" width="10.88671875" bestFit="1" customWidth="1"/>
    <col min="8" max="8" width="6.109375" bestFit="1" customWidth="1"/>
    <col min="9" max="9" width="7.109375" bestFit="1" customWidth="1"/>
    <col min="10" max="10" width="18.5546875" bestFit="1" customWidth="1"/>
    <col min="11" max="11" width="5.88671875" bestFit="1" customWidth="1"/>
    <col min="12" max="12" width="9" bestFit="1" customWidth="1"/>
    <col min="13" max="13" width="11.6640625" bestFit="1" customWidth="1"/>
    <col min="14" max="14" width="16.33203125" bestFit="1" customWidth="1"/>
    <col min="15" max="15" width="14.88671875" bestFit="1" customWidth="1"/>
    <col min="16" max="16" width="18" bestFit="1" customWidth="1"/>
    <col min="17" max="17" width="8.109375" bestFit="1" customWidth="1"/>
    <col min="18" max="18" width="24.44140625" bestFit="1" customWidth="1"/>
    <col min="19" max="19" width="30.5546875" bestFit="1" customWidth="1"/>
    <col min="20" max="20" width="28.44140625" bestFit="1" customWidth="1"/>
    <col min="21" max="21" width="25.5546875" bestFit="1" customWidth="1"/>
    <col min="22" max="22" width="20.33203125" bestFit="1" customWidth="1"/>
    <col min="23" max="23" width="16.5546875" bestFit="1" customWidth="1"/>
    <col min="24" max="24" width="17.44140625" bestFit="1" customWidth="1"/>
    <col min="25" max="25" width="74" bestFit="1" customWidth="1"/>
    <col min="26" max="26" width="34.33203125" bestFit="1" customWidth="1"/>
    <col min="27" max="27" width="10.109375" bestFit="1" customWidth="1"/>
    <col min="28" max="28" width="27.44140625" bestFit="1" customWidth="1"/>
    <col min="29" max="29" width="10.109375" bestFit="1" customWidth="1"/>
    <col min="30" max="30" width="12.44140625" bestFit="1" customWidth="1"/>
    <col min="31" max="31" width="11" bestFit="1" customWidth="1"/>
    <col min="32" max="32" width="11.5546875" bestFit="1" customWidth="1"/>
    <col min="33" max="33" width="15.10937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t="s">
        <v>33</v>
      </c>
      <c r="B2" t="s">
        <v>34</v>
      </c>
      <c r="C2" t="s">
        <v>35</v>
      </c>
      <c r="D2" t="s">
        <v>36</v>
      </c>
      <c r="E2" t="s">
        <v>37</v>
      </c>
      <c r="F2">
        <v>63011</v>
      </c>
      <c r="G2">
        <v>274900</v>
      </c>
      <c r="H2">
        <v>4</v>
      </c>
      <c r="I2">
        <v>3</v>
      </c>
      <c r="J2" t="s">
        <v>38</v>
      </c>
      <c r="K2">
        <v>2534</v>
      </c>
      <c r="L2">
        <v>12502</v>
      </c>
      <c r="M2">
        <v>1979</v>
      </c>
      <c r="N2">
        <v>2</v>
      </c>
      <c r="O2" t="s">
        <v>39</v>
      </c>
      <c r="P2">
        <v>1</v>
      </c>
      <c r="Q2" t="s">
        <v>40</v>
      </c>
      <c r="V2">
        <v>274900</v>
      </c>
      <c r="W2" s="1">
        <v>40521</v>
      </c>
      <c r="X2">
        <v>190000</v>
      </c>
      <c r="Y2" t="s">
        <v>41</v>
      </c>
      <c r="Z2" t="s">
        <v>42</v>
      </c>
      <c r="AA2">
        <v>16039735</v>
      </c>
      <c r="AB2" t="s">
        <v>43</v>
      </c>
      <c r="AC2" t="s">
        <v>44</v>
      </c>
      <c r="AD2" t="s">
        <v>45</v>
      </c>
      <c r="AE2">
        <v>38.587496999999999</v>
      </c>
      <c r="AF2">
        <v>-90.615030000000004</v>
      </c>
      <c r="AG2" t="b">
        <v>0</v>
      </c>
    </row>
    <row r="3" spans="1:33" x14ac:dyDescent="0.3">
      <c r="A3" t="s">
        <v>33</v>
      </c>
      <c r="B3" t="s">
        <v>34</v>
      </c>
      <c r="C3" t="s">
        <v>46</v>
      </c>
      <c r="D3" t="s">
        <v>36</v>
      </c>
      <c r="E3" t="s">
        <v>37</v>
      </c>
      <c r="F3">
        <v>63011</v>
      </c>
      <c r="G3">
        <v>289900</v>
      </c>
      <c r="H3">
        <v>3</v>
      </c>
      <c r="I3">
        <v>2</v>
      </c>
      <c r="J3" t="s">
        <v>47</v>
      </c>
      <c r="K3">
        <v>2133</v>
      </c>
      <c r="L3">
        <v>10629</v>
      </c>
      <c r="M3">
        <v>1969</v>
      </c>
      <c r="N3">
        <v>2</v>
      </c>
      <c r="O3" t="s">
        <v>39</v>
      </c>
      <c r="P3">
        <v>1</v>
      </c>
      <c r="Q3" t="s">
        <v>40</v>
      </c>
      <c r="R3" s="1">
        <v>42547</v>
      </c>
      <c r="S3" s="2">
        <v>0.54166666666666663</v>
      </c>
      <c r="T3" s="2">
        <v>0.625</v>
      </c>
      <c r="V3">
        <v>289900</v>
      </c>
      <c r="Y3" t="s">
        <v>48</v>
      </c>
      <c r="Z3" t="s">
        <v>42</v>
      </c>
      <c r="AA3">
        <v>16044811</v>
      </c>
      <c r="AB3" t="s">
        <v>49</v>
      </c>
      <c r="AC3" t="s">
        <v>44</v>
      </c>
      <c r="AD3" t="s">
        <v>45</v>
      </c>
      <c r="AE3">
        <v>38.606717000000003</v>
      </c>
      <c r="AF3">
        <v>-90.517634000000001</v>
      </c>
      <c r="AG3" t="b">
        <v>0</v>
      </c>
    </row>
    <row r="4" spans="1:33" x14ac:dyDescent="0.3">
      <c r="A4" t="s">
        <v>33</v>
      </c>
      <c r="B4" t="s">
        <v>34</v>
      </c>
      <c r="C4" t="s">
        <v>50</v>
      </c>
      <c r="D4" t="s">
        <v>36</v>
      </c>
      <c r="E4" t="s">
        <v>37</v>
      </c>
      <c r="F4">
        <v>63011</v>
      </c>
      <c r="G4">
        <v>487900</v>
      </c>
      <c r="H4">
        <v>4</v>
      </c>
      <c r="I4">
        <v>3</v>
      </c>
      <c r="J4" t="s">
        <v>47</v>
      </c>
      <c r="K4">
        <v>2512</v>
      </c>
      <c r="L4">
        <v>16117</v>
      </c>
      <c r="M4">
        <v>1978</v>
      </c>
      <c r="N4">
        <v>2</v>
      </c>
      <c r="O4" t="s">
        <v>39</v>
      </c>
      <c r="P4">
        <v>1</v>
      </c>
      <c r="Q4" t="s">
        <v>40</v>
      </c>
      <c r="R4" s="1">
        <v>42546</v>
      </c>
      <c r="S4" s="2">
        <v>0.54166666666666663</v>
      </c>
      <c r="T4" s="2">
        <v>0.66666666666666663</v>
      </c>
      <c r="V4">
        <v>487900</v>
      </c>
      <c r="W4" s="1">
        <v>41157</v>
      </c>
      <c r="X4">
        <v>335000</v>
      </c>
      <c r="Y4" t="s">
        <v>51</v>
      </c>
      <c r="Z4" t="s">
        <v>42</v>
      </c>
      <c r="AA4">
        <v>16044825</v>
      </c>
      <c r="AB4" t="s">
        <v>52</v>
      </c>
      <c r="AC4" t="s">
        <v>44</v>
      </c>
      <c r="AD4" t="s">
        <v>45</v>
      </c>
      <c r="AE4">
        <v>38.621552000000001</v>
      </c>
      <c r="AF4">
        <v>-90.501300999999998</v>
      </c>
      <c r="AG4" t="b">
        <v>0</v>
      </c>
    </row>
    <row r="5" spans="1:33" x14ac:dyDescent="0.3">
      <c r="A5" t="s">
        <v>33</v>
      </c>
      <c r="B5" t="s">
        <v>34</v>
      </c>
      <c r="C5" t="s">
        <v>53</v>
      </c>
      <c r="D5" t="s">
        <v>36</v>
      </c>
      <c r="E5" t="s">
        <v>37</v>
      </c>
      <c r="F5">
        <v>63011</v>
      </c>
      <c r="G5">
        <v>234900</v>
      </c>
      <c r="H5">
        <v>3</v>
      </c>
      <c r="I5">
        <v>3</v>
      </c>
      <c r="J5" t="s">
        <v>47</v>
      </c>
      <c r="K5">
        <v>1234</v>
      </c>
      <c r="L5">
        <v>9148</v>
      </c>
      <c r="M5">
        <v>1968</v>
      </c>
      <c r="N5">
        <v>1</v>
      </c>
      <c r="O5" t="s">
        <v>39</v>
      </c>
      <c r="P5">
        <v>2</v>
      </c>
      <c r="Q5" t="s">
        <v>40</v>
      </c>
      <c r="V5">
        <v>234900</v>
      </c>
      <c r="Y5" t="s">
        <v>54</v>
      </c>
      <c r="Z5" t="s">
        <v>42</v>
      </c>
      <c r="AA5">
        <v>16044455</v>
      </c>
      <c r="AB5" t="s">
        <v>55</v>
      </c>
      <c r="AC5" t="s">
        <v>44</v>
      </c>
      <c r="AD5" t="s">
        <v>45</v>
      </c>
      <c r="AE5">
        <v>38.6006663</v>
      </c>
      <c r="AF5">
        <v>-90.495984800000002</v>
      </c>
      <c r="AG5" t="b">
        <v>0</v>
      </c>
    </row>
    <row r="6" spans="1:33" x14ac:dyDescent="0.3">
      <c r="A6" t="s">
        <v>33</v>
      </c>
      <c r="B6" t="s">
        <v>34</v>
      </c>
      <c r="C6" t="s">
        <v>56</v>
      </c>
      <c r="D6" t="s">
        <v>36</v>
      </c>
      <c r="E6" t="s">
        <v>37</v>
      </c>
      <c r="F6">
        <v>63011</v>
      </c>
      <c r="G6">
        <v>345900</v>
      </c>
      <c r="H6">
        <v>4</v>
      </c>
      <c r="I6">
        <v>3</v>
      </c>
      <c r="J6" t="s">
        <v>57</v>
      </c>
      <c r="K6">
        <v>2279</v>
      </c>
      <c r="L6">
        <v>12632</v>
      </c>
      <c r="M6">
        <v>1985</v>
      </c>
      <c r="N6">
        <v>2</v>
      </c>
      <c r="O6" t="s">
        <v>39</v>
      </c>
      <c r="P6">
        <v>2</v>
      </c>
      <c r="Q6" t="s">
        <v>40</v>
      </c>
      <c r="V6">
        <v>345900</v>
      </c>
      <c r="Y6" t="s">
        <v>58</v>
      </c>
      <c r="Z6" t="s">
        <v>42</v>
      </c>
      <c r="AA6">
        <v>16044626</v>
      </c>
      <c r="AB6" t="s">
        <v>59</v>
      </c>
      <c r="AC6" t="s">
        <v>44</v>
      </c>
      <c r="AD6" t="s">
        <v>45</v>
      </c>
      <c r="AE6">
        <v>38.606681000000002</v>
      </c>
      <c r="AF6">
        <v>-90.580662000000004</v>
      </c>
      <c r="AG6" t="b">
        <v>0</v>
      </c>
    </row>
    <row r="7" spans="1:33" x14ac:dyDescent="0.3">
      <c r="A7" t="s">
        <v>33</v>
      </c>
      <c r="B7" t="s">
        <v>34</v>
      </c>
      <c r="C7" t="s">
        <v>60</v>
      </c>
      <c r="D7" t="s">
        <v>36</v>
      </c>
      <c r="E7" t="s">
        <v>37</v>
      </c>
      <c r="F7">
        <v>63011</v>
      </c>
      <c r="G7">
        <v>394800</v>
      </c>
      <c r="H7">
        <v>4</v>
      </c>
      <c r="I7">
        <v>3</v>
      </c>
      <c r="J7" t="s">
        <v>57</v>
      </c>
      <c r="K7">
        <v>2283</v>
      </c>
      <c r="L7">
        <v>15246</v>
      </c>
      <c r="M7">
        <v>1985</v>
      </c>
      <c r="N7">
        <v>2</v>
      </c>
      <c r="O7" t="s">
        <v>39</v>
      </c>
      <c r="P7">
        <v>2</v>
      </c>
      <c r="Q7" t="s">
        <v>40</v>
      </c>
      <c r="R7" s="1">
        <v>42547</v>
      </c>
      <c r="S7" s="2">
        <v>0.58333333333333337</v>
      </c>
      <c r="T7" s="2">
        <v>0.66666666666666663</v>
      </c>
      <c r="V7">
        <v>394800</v>
      </c>
      <c r="W7" s="1">
        <v>41758</v>
      </c>
      <c r="X7">
        <v>294500</v>
      </c>
      <c r="Y7" t="s">
        <v>61</v>
      </c>
      <c r="Z7" t="s">
        <v>42</v>
      </c>
      <c r="AA7">
        <v>16044597</v>
      </c>
      <c r="AB7" t="s">
        <v>59</v>
      </c>
      <c r="AC7" t="s">
        <v>44</v>
      </c>
      <c r="AD7" t="s">
        <v>45</v>
      </c>
      <c r="AE7">
        <v>38.605530999999999</v>
      </c>
      <c r="AF7">
        <v>-90.580121000000005</v>
      </c>
      <c r="AG7" t="b">
        <v>0</v>
      </c>
    </row>
    <row r="8" spans="1:33" x14ac:dyDescent="0.3">
      <c r="A8" t="s">
        <v>33</v>
      </c>
      <c r="B8" t="s">
        <v>34</v>
      </c>
      <c r="C8" t="s">
        <v>62</v>
      </c>
      <c r="D8" t="s">
        <v>36</v>
      </c>
      <c r="E8" t="s">
        <v>37</v>
      </c>
      <c r="F8">
        <v>63011</v>
      </c>
      <c r="G8">
        <v>389900</v>
      </c>
      <c r="H8">
        <v>5</v>
      </c>
      <c r="I8">
        <v>4</v>
      </c>
      <c r="J8" t="s">
        <v>47</v>
      </c>
      <c r="K8">
        <v>2908</v>
      </c>
      <c r="L8">
        <v>14375</v>
      </c>
      <c r="M8">
        <v>1967</v>
      </c>
      <c r="N8">
        <v>2</v>
      </c>
      <c r="O8" t="s">
        <v>39</v>
      </c>
      <c r="P8">
        <v>2</v>
      </c>
      <c r="Q8" t="s">
        <v>40</v>
      </c>
      <c r="R8" s="1">
        <v>42547</v>
      </c>
      <c r="S8" s="2">
        <v>0.54166666666666663</v>
      </c>
      <c r="T8" s="2">
        <v>0.625</v>
      </c>
      <c r="V8">
        <v>389900</v>
      </c>
      <c r="Y8" t="s">
        <v>63</v>
      </c>
      <c r="Z8" t="s">
        <v>42</v>
      </c>
      <c r="AA8">
        <v>16044549</v>
      </c>
      <c r="AB8" t="s">
        <v>64</v>
      </c>
      <c r="AC8" t="s">
        <v>44</v>
      </c>
      <c r="AD8" t="s">
        <v>45</v>
      </c>
      <c r="AE8">
        <v>38.607477000000003</v>
      </c>
      <c r="AF8">
        <v>-90.516350000000003</v>
      </c>
      <c r="AG8" t="b">
        <v>0</v>
      </c>
    </row>
    <row r="9" spans="1:33" x14ac:dyDescent="0.3">
      <c r="A9" t="s">
        <v>33</v>
      </c>
      <c r="B9" t="s">
        <v>34</v>
      </c>
      <c r="C9" t="s">
        <v>65</v>
      </c>
      <c r="D9" t="s">
        <v>66</v>
      </c>
      <c r="E9" t="s">
        <v>37</v>
      </c>
      <c r="F9">
        <v>63017</v>
      </c>
      <c r="G9">
        <v>825000</v>
      </c>
      <c r="H9">
        <v>5</v>
      </c>
      <c r="I9">
        <v>6</v>
      </c>
      <c r="J9" t="s">
        <v>47</v>
      </c>
      <c r="K9">
        <v>4309</v>
      </c>
      <c r="L9">
        <v>15682</v>
      </c>
      <c r="M9">
        <v>1996</v>
      </c>
      <c r="N9">
        <v>3</v>
      </c>
      <c r="O9" t="s">
        <v>39</v>
      </c>
      <c r="P9">
        <v>2</v>
      </c>
      <c r="Q9" t="s">
        <v>40</v>
      </c>
      <c r="R9" s="1">
        <v>42547</v>
      </c>
      <c r="S9" s="2">
        <v>0.54166666666666663</v>
      </c>
      <c r="T9" s="2">
        <v>0.66666666666666663</v>
      </c>
      <c r="V9">
        <v>825000</v>
      </c>
      <c r="Y9" t="s">
        <v>67</v>
      </c>
      <c r="Z9" t="s">
        <v>42</v>
      </c>
      <c r="AA9">
        <v>16044288</v>
      </c>
      <c r="AB9" t="s">
        <v>68</v>
      </c>
      <c r="AC9" t="s">
        <v>44</v>
      </c>
      <c r="AD9" t="s">
        <v>45</v>
      </c>
      <c r="AE9">
        <v>38.621982000000003</v>
      </c>
      <c r="AF9">
        <v>-90.509050999999999</v>
      </c>
      <c r="AG9" t="b">
        <v>0</v>
      </c>
    </row>
    <row r="10" spans="1:33" x14ac:dyDescent="0.3">
      <c r="A10" t="s">
        <v>33</v>
      </c>
      <c r="B10" t="s">
        <v>69</v>
      </c>
      <c r="C10" t="s">
        <v>70</v>
      </c>
      <c r="D10" t="s">
        <v>71</v>
      </c>
      <c r="E10" t="s">
        <v>37</v>
      </c>
      <c r="F10">
        <v>63011</v>
      </c>
      <c r="G10">
        <v>116000</v>
      </c>
      <c r="H10">
        <v>2</v>
      </c>
      <c r="I10">
        <v>2</v>
      </c>
      <c r="J10" t="s">
        <v>57</v>
      </c>
      <c r="K10">
        <v>800</v>
      </c>
      <c r="L10">
        <v>2744</v>
      </c>
      <c r="M10">
        <v>1966</v>
      </c>
      <c r="N10">
        <v>0</v>
      </c>
      <c r="P10">
        <v>2</v>
      </c>
      <c r="Q10" t="s">
        <v>40</v>
      </c>
      <c r="V10">
        <v>116000</v>
      </c>
      <c r="Y10" t="s">
        <v>72</v>
      </c>
      <c r="Z10" t="s">
        <v>42</v>
      </c>
      <c r="AA10">
        <v>16044233</v>
      </c>
      <c r="AB10" t="s">
        <v>73</v>
      </c>
      <c r="AC10" t="s">
        <v>44</v>
      </c>
      <c r="AD10" t="s">
        <v>45</v>
      </c>
      <c r="AE10">
        <v>38.5907561</v>
      </c>
      <c r="AF10">
        <v>-90.608870899999999</v>
      </c>
      <c r="AG10" t="b">
        <v>0</v>
      </c>
    </row>
    <row r="11" spans="1:33" x14ac:dyDescent="0.3">
      <c r="A11" t="s">
        <v>33</v>
      </c>
      <c r="B11" t="s">
        <v>34</v>
      </c>
      <c r="C11" t="s">
        <v>74</v>
      </c>
      <c r="D11" t="s">
        <v>75</v>
      </c>
      <c r="E11" t="s">
        <v>37</v>
      </c>
      <c r="F11">
        <v>63011</v>
      </c>
      <c r="G11">
        <v>354900</v>
      </c>
      <c r="H11">
        <v>4</v>
      </c>
      <c r="I11">
        <v>4</v>
      </c>
      <c r="J11" t="s">
        <v>38</v>
      </c>
      <c r="K11">
        <v>2090</v>
      </c>
      <c r="L11">
        <v>10019</v>
      </c>
      <c r="M11">
        <v>1984</v>
      </c>
      <c r="N11">
        <v>2</v>
      </c>
      <c r="O11" t="s">
        <v>39</v>
      </c>
      <c r="P11">
        <v>3</v>
      </c>
      <c r="Q11" t="s">
        <v>40</v>
      </c>
      <c r="R11" s="1">
        <v>42547</v>
      </c>
      <c r="S11" s="2">
        <v>0.54166666666666663</v>
      </c>
      <c r="T11" s="2">
        <v>0.625</v>
      </c>
      <c r="V11">
        <v>354900</v>
      </c>
      <c r="Y11" t="s">
        <v>76</v>
      </c>
      <c r="Z11" t="s">
        <v>42</v>
      </c>
      <c r="AA11">
        <v>16043813</v>
      </c>
      <c r="AB11" t="s">
        <v>49</v>
      </c>
      <c r="AC11" t="s">
        <v>44</v>
      </c>
      <c r="AD11" t="s">
        <v>45</v>
      </c>
      <c r="AE11">
        <v>38.589691000000002</v>
      </c>
      <c r="AF11">
        <v>-90.622725000000003</v>
      </c>
      <c r="AG11" t="b">
        <v>0</v>
      </c>
    </row>
    <row r="12" spans="1:33" x14ac:dyDescent="0.3">
      <c r="A12" t="s">
        <v>33</v>
      </c>
      <c r="B12" t="s">
        <v>34</v>
      </c>
      <c r="C12" t="s">
        <v>77</v>
      </c>
      <c r="D12" t="s">
        <v>71</v>
      </c>
      <c r="E12" t="s">
        <v>37</v>
      </c>
      <c r="F12">
        <v>63011</v>
      </c>
      <c r="G12">
        <v>259900</v>
      </c>
      <c r="H12">
        <v>4</v>
      </c>
      <c r="I12">
        <v>3</v>
      </c>
      <c r="J12" t="s">
        <v>78</v>
      </c>
      <c r="K12">
        <v>2278</v>
      </c>
      <c r="L12">
        <v>13112</v>
      </c>
      <c r="M12">
        <v>1977</v>
      </c>
      <c r="N12">
        <v>2</v>
      </c>
      <c r="O12" t="s">
        <v>39</v>
      </c>
      <c r="P12">
        <v>3</v>
      </c>
      <c r="Q12" t="s">
        <v>40</v>
      </c>
      <c r="V12">
        <v>259900</v>
      </c>
      <c r="Y12" t="s">
        <v>79</v>
      </c>
      <c r="Z12" t="s">
        <v>42</v>
      </c>
      <c r="AA12">
        <v>16044063</v>
      </c>
      <c r="AB12" t="s">
        <v>52</v>
      </c>
      <c r="AC12" t="s">
        <v>44</v>
      </c>
      <c r="AD12" t="s">
        <v>45</v>
      </c>
      <c r="AE12">
        <v>38.593622000000003</v>
      </c>
      <c r="AF12">
        <v>-90.606742999999994</v>
      </c>
      <c r="AG12" t="b">
        <v>0</v>
      </c>
    </row>
    <row r="13" spans="1:33" x14ac:dyDescent="0.3">
      <c r="A13" t="s">
        <v>33</v>
      </c>
      <c r="B13" t="s">
        <v>80</v>
      </c>
      <c r="C13" t="s">
        <v>81</v>
      </c>
      <c r="D13" t="s">
        <v>82</v>
      </c>
      <c r="E13" t="s">
        <v>37</v>
      </c>
      <c r="F13">
        <v>63131</v>
      </c>
      <c r="G13">
        <v>789900</v>
      </c>
      <c r="J13" t="s">
        <v>47</v>
      </c>
      <c r="L13">
        <v>198634</v>
      </c>
      <c r="N13">
        <v>0</v>
      </c>
      <c r="P13">
        <v>3</v>
      </c>
      <c r="Q13" t="s">
        <v>40</v>
      </c>
      <c r="V13">
        <v>789900</v>
      </c>
      <c r="Y13" t="s">
        <v>83</v>
      </c>
      <c r="Z13" t="s">
        <v>42</v>
      </c>
      <c r="AA13">
        <v>16044016</v>
      </c>
      <c r="AB13" t="s">
        <v>84</v>
      </c>
      <c r="AC13" t="s">
        <v>44</v>
      </c>
      <c r="AD13" t="s">
        <v>45</v>
      </c>
      <c r="AE13">
        <v>38.599414000000003</v>
      </c>
      <c r="AF13">
        <v>-90.481183999999999</v>
      </c>
      <c r="AG13" t="b">
        <v>0</v>
      </c>
    </row>
    <row r="14" spans="1:33" x14ac:dyDescent="0.3">
      <c r="A14" t="s">
        <v>33</v>
      </c>
      <c r="B14" t="s">
        <v>34</v>
      </c>
      <c r="C14" t="s">
        <v>85</v>
      </c>
      <c r="D14" t="s">
        <v>36</v>
      </c>
      <c r="E14" t="s">
        <v>37</v>
      </c>
      <c r="F14">
        <v>63011</v>
      </c>
      <c r="G14">
        <v>255000</v>
      </c>
      <c r="H14">
        <v>3</v>
      </c>
      <c r="I14">
        <v>3</v>
      </c>
      <c r="J14" t="s">
        <v>47</v>
      </c>
      <c r="L14">
        <v>10367</v>
      </c>
      <c r="M14">
        <v>1970</v>
      </c>
      <c r="N14">
        <v>2</v>
      </c>
      <c r="O14" t="s">
        <v>39</v>
      </c>
      <c r="P14">
        <v>3</v>
      </c>
      <c r="Q14" t="s">
        <v>40</v>
      </c>
      <c r="R14" s="1">
        <v>42547</v>
      </c>
      <c r="S14" s="2">
        <v>0.54166666666666663</v>
      </c>
      <c r="T14" s="2">
        <v>0.625</v>
      </c>
      <c r="V14">
        <v>255000</v>
      </c>
      <c r="W14" s="1">
        <v>41736</v>
      </c>
      <c r="X14">
        <v>238000</v>
      </c>
      <c r="Y14" t="s">
        <v>86</v>
      </c>
      <c r="Z14" t="s">
        <v>42</v>
      </c>
      <c r="AA14">
        <v>16043842</v>
      </c>
      <c r="AB14" t="s">
        <v>87</v>
      </c>
      <c r="AC14" t="s">
        <v>44</v>
      </c>
      <c r="AD14" t="s">
        <v>45</v>
      </c>
      <c r="AE14">
        <v>38.610925999999999</v>
      </c>
      <c r="AF14">
        <v>-90.515319000000005</v>
      </c>
      <c r="AG14" t="b">
        <v>0</v>
      </c>
    </row>
    <row r="15" spans="1:33" x14ac:dyDescent="0.3">
      <c r="A15" t="s">
        <v>33</v>
      </c>
      <c r="B15" t="s">
        <v>34</v>
      </c>
      <c r="C15" t="s">
        <v>88</v>
      </c>
      <c r="D15" t="s">
        <v>36</v>
      </c>
      <c r="E15" t="s">
        <v>37</v>
      </c>
      <c r="F15">
        <v>63011</v>
      </c>
      <c r="G15">
        <v>379000</v>
      </c>
      <c r="H15">
        <v>4</v>
      </c>
      <c r="I15">
        <v>4</v>
      </c>
      <c r="J15" t="s">
        <v>38</v>
      </c>
      <c r="K15">
        <v>2878</v>
      </c>
      <c r="L15">
        <v>10019</v>
      </c>
      <c r="M15">
        <v>1989</v>
      </c>
      <c r="N15">
        <v>2</v>
      </c>
      <c r="O15" t="s">
        <v>39</v>
      </c>
      <c r="P15">
        <v>4</v>
      </c>
      <c r="Q15" t="s">
        <v>40</v>
      </c>
      <c r="R15" s="1">
        <v>42547</v>
      </c>
      <c r="S15" s="2">
        <v>0.54166666666666663</v>
      </c>
      <c r="T15" s="2">
        <v>0.625</v>
      </c>
      <c r="V15">
        <v>379000</v>
      </c>
      <c r="Y15" t="s">
        <v>89</v>
      </c>
      <c r="Z15" t="s">
        <v>42</v>
      </c>
      <c r="AA15">
        <v>16043906</v>
      </c>
      <c r="AB15" t="s">
        <v>73</v>
      </c>
      <c r="AC15" t="s">
        <v>44</v>
      </c>
      <c r="AD15" t="s">
        <v>45</v>
      </c>
      <c r="AE15">
        <v>38.594620900000002</v>
      </c>
      <c r="AF15">
        <v>-90.6104919</v>
      </c>
      <c r="AG15" t="b">
        <v>0</v>
      </c>
    </row>
    <row r="16" spans="1:33" x14ac:dyDescent="0.3">
      <c r="A16" t="s">
        <v>33</v>
      </c>
      <c r="B16" t="s">
        <v>34</v>
      </c>
      <c r="C16" t="s">
        <v>90</v>
      </c>
      <c r="D16" t="s">
        <v>36</v>
      </c>
      <c r="E16" t="s">
        <v>37</v>
      </c>
      <c r="F16">
        <v>63011</v>
      </c>
      <c r="G16">
        <v>639900</v>
      </c>
      <c r="H16">
        <v>4</v>
      </c>
      <c r="I16">
        <v>5</v>
      </c>
      <c r="J16" t="s">
        <v>47</v>
      </c>
      <c r="K16">
        <v>2770</v>
      </c>
      <c r="L16">
        <v>27007</v>
      </c>
      <c r="M16">
        <v>1994</v>
      </c>
      <c r="N16">
        <v>3</v>
      </c>
      <c r="O16" t="s">
        <v>39</v>
      </c>
      <c r="P16">
        <v>4</v>
      </c>
      <c r="Q16" t="s">
        <v>40</v>
      </c>
      <c r="V16">
        <v>639900</v>
      </c>
      <c r="W16" s="1">
        <v>41831</v>
      </c>
      <c r="X16">
        <v>475000</v>
      </c>
      <c r="Y16" t="s">
        <v>91</v>
      </c>
      <c r="Z16" t="s">
        <v>42</v>
      </c>
      <c r="AA16">
        <v>16043566</v>
      </c>
      <c r="AB16" t="s">
        <v>49</v>
      </c>
      <c r="AC16" t="s">
        <v>44</v>
      </c>
      <c r="AD16" t="s">
        <v>45</v>
      </c>
      <c r="AE16">
        <v>38.619363</v>
      </c>
      <c r="AF16">
        <v>-90.509568999999999</v>
      </c>
      <c r="AG16" t="b">
        <v>0</v>
      </c>
    </row>
    <row r="17" spans="1:33" x14ac:dyDescent="0.3">
      <c r="A17" t="s">
        <v>33</v>
      </c>
      <c r="B17" t="s">
        <v>34</v>
      </c>
      <c r="C17" t="s">
        <v>92</v>
      </c>
      <c r="D17" t="s">
        <v>36</v>
      </c>
      <c r="E17" t="s">
        <v>37</v>
      </c>
      <c r="F17">
        <v>63011</v>
      </c>
      <c r="G17">
        <v>204900</v>
      </c>
      <c r="H17">
        <v>3</v>
      </c>
      <c r="I17">
        <v>2</v>
      </c>
      <c r="J17" t="s">
        <v>57</v>
      </c>
      <c r="K17">
        <v>1131</v>
      </c>
      <c r="L17">
        <v>48787</v>
      </c>
      <c r="M17">
        <v>1960</v>
      </c>
      <c r="N17">
        <v>2</v>
      </c>
      <c r="O17" t="s">
        <v>39</v>
      </c>
      <c r="P17">
        <v>5</v>
      </c>
      <c r="Q17" t="s">
        <v>40</v>
      </c>
      <c r="V17">
        <v>204900</v>
      </c>
      <c r="Y17" t="s">
        <v>93</v>
      </c>
      <c r="Z17" t="s">
        <v>42</v>
      </c>
      <c r="AA17">
        <v>16042876</v>
      </c>
      <c r="AB17" t="s">
        <v>49</v>
      </c>
      <c r="AC17" t="s">
        <v>44</v>
      </c>
      <c r="AD17" t="s">
        <v>45</v>
      </c>
      <c r="AE17">
        <v>38.597565000000003</v>
      </c>
      <c r="AF17">
        <v>-90.543946000000005</v>
      </c>
      <c r="AG17" t="b">
        <v>0</v>
      </c>
    </row>
    <row r="18" spans="1:33" x14ac:dyDescent="0.3">
      <c r="A18" t="s">
        <v>33</v>
      </c>
      <c r="B18" t="s">
        <v>34</v>
      </c>
      <c r="C18" t="s">
        <v>94</v>
      </c>
      <c r="D18" t="s">
        <v>75</v>
      </c>
      <c r="E18" t="s">
        <v>37</v>
      </c>
      <c r="F18">
        <v>63011</v>
      </c>
      <c r="G18">
        <v>549900</v>
      </c>
      <c r="H18">
        <v>4</v>
      </c>
      <c r="I18">
        <v>4</v>
      </c>
      <c r="J18" t="s">
        <v>38</v>
      </c>
      <c r="K18">
        <v>2828</v>
      </c>
      <c r="L18">
        <v>295772</v>
      </c>
      <c r="M18">
        <v>1971</v>
      </c>
      <c r="N18">
        <v>3</v>
      </c>
      <c r="P18">
        <v>7</v>
      </c>
      <c r="Q18" t="s">
        <v>40</v>
      </c>
      <c r="V18">
        <v>549900</v>
      </c>
      <c r="Y18" t="s">
        <v>95</v>
      </c>
      <c r="Z18" t="s">
        <v>42</v>
      </c>
      <c r="AA18">
        <v>16039130</v>
      </c>
      <c r="AB18" t="s">
        <v>64</v>
      </c>
      <c r="AC18" t="s">
        <v>44</v>
      </c>
      <c r="AD18" t="s">
        <v>45</v>
      </c>
      <c r="AE18">
        <v>38.614587</v>
      </c>
      <c r="AF18">
        <v>-90.616045999999997</v>
      </c>
      <c r="AG18" t="b">
        <v>0</v>
      </c>
    </row>
    <row r="19" spans="1:33" x14ac:dyDescent="0.3">
      <c r="A19" t="s">
        <v>33</v>
      </c>
      <c r="B19" t="s">
        <v>34</v>
      </c>
      <c r="C19" t="s">
        <v>96</v>
      </c>
      <c r="D19" t="s">
        <v>36</v>
      </c>
      <c r="E19" t="s">
        <v>37</v>
      </c>
      <c r="F19">
        <v>63011</v>
      </c>
      <c r="G19">
        <v>205000</v>
      </c>
      <c r="H19">
        <v>4</v>
      </c>
      <c r="I19">
        <v>2</v>
      </c>
      <c r="J19" t="s">
        <v>47</v>
      </c>
      <c r="K19">
        <v>1451</v>
      </c>
      <c r="L19">
        <v>24481</v>
      </c>
      <c r="M19">
        <v>1966</v>
      </c>
      <c r="N19">
        <v>2</v>
      </c>
      <c r="O19" t="s">
        <v>39</v>
      </c>
      <c r="P19">
        <v>8</v>
      </c>
      <c r="Q19" t="s">
        <v>40</v>
      </c>
      <c r="V19">
        <v>205000</v>
      </c>
      <c r="W19" s="1">
        <v>40396</v>
      </c>
      <c r="X19">
        <v>188250</v>
      </c>
      <c r="Y19" t="s">
        <v>97</v>
      </c>
      <c r="Z19" t="s">
        <v>42</v>
      </c>
      <c r="AA19">
        <v>16042599</v>
      </c>
      <c r="AB19" t="s">
        <v>49</v>
      </c>
      <c r="AC19" t="s">
        <v>44</v>
      </c>
      <c r="AD19" t="s">
        <v>45</v>
      </c>
      <c r="AE19">
        <v>38.601480000000002</v>
      </c>
      <c r="AF19">
        <v>-90.5003569</v>
      </c>
      <c r="AG19" t="b">
        <v>0</v>
      </c>
    </row>
    <row r="20" spans="1:33" x14ac:dyDescent="0.3">
      <c r="A20" t="s">
        <v>33</v>
      </c>
      <c r="B20" t="s">
        <v>34</v>
      </c>
      <c r="C20" t="s">
        <v>98</v>
      </c>
      <c r="D20" t="s">
        <v>75</v>
      </c>
      <c r="E20" t="s">
        <v>37</v>
      </c>
      <c r="F20">
        <v>63011</v>
      </c>
      <c r="G20">
        <v>264900</v>
      </c>
      <c r="H20">
        <v>3</v>
      </c>
      <c r="I20">
        <v>2</v>
      </c>
      <c r="J20" t="s">
        <v>38</v>
      </c>
      <c r="K20">
        <v>1652</v>
      </c>
      <c r="L20">
        <v>16553</v>
      </c>
      <c r="M20">
        <v>1988</v>
      </c>
      <c r="N20">
        <v>2</v>
      </c>
      <c r="O20" t="s">
        <v>39</v>
      </c>
      <c r="P20">
        <v>8</v>
      </c>
      <c r="Q20" t="s">
        <v>40</v>
      </c>
      <c r="V20">
        <v>264900</v>
      </c>
      <c r="Y20" t="s">
        <v>99</v>
      </c>
      <c r="Z20" t="s">
        <v>42</v>
      </c>
      <c r="AA20">
        <v>16042990</v>
      </c>
      <c r="AB20" t="s">
        <v>49</v>
      </c>
      <c r="AC20" t="s">
        <v>44</v>
      </c>
      <c r="AD20" t="s">
        <v>45</v>
      </c>
      <c r="AE20">
        <v>38.587885</v>
      </c>
      <c r="AF20">
        <v>-90.630763000000002</v>
      </c>
      <c r="AG20" t="b">
        <v>0</v>
      </c>
    </row>
    <row r="21" spans="1:33" x14ac:dyDescent="0.3">
      <c r="A21" t="s">
        <v>33</v>
      </c>
      <c r="B21" t="s">
        <v>69</v>
      </c>
      <c r="C21" t="s">
        <v>100</v>
      </c>
      <c r="D21" t="s">
        <v>71</v>
      </c>
      <c r="E21" t="s">
        <v>37</v>
      </c>
      <c r="F21">
        <v>63021</v>
      </c>
      <c r="G21">
        <v>103000</v>
      </c>
      <c r="H21">
        <v>3</v>
      </c>
      <c r="I21">
        <v>4</v>
      </c>
      <c r="J21" t="s">
        <v>57</v>
      </c>
      <c r="K21">
        <v>1584</v>
      </c>
      <c r="L21">
        <v>3398</v>
      </c>
      <c r="M21">
        <v>1972</v>
      </c>
      <c r="N21">
        <v>0</v>
      </c>
      <c r="P21">
        <v>10</v>
      </c>
      <c r="Q21" t="s">
        <v>40</v>
      </c>
      <c r="V21">
        <v>103000</v>
      </c>
      <c r="Y21" t="s">
        <v>101</v>
      </c>
      <c r="Z21" t="s">
        <v>42</v>
      </c>
      <c r="AA21">
        <v>16041980</v>
      </c>
      <c r="AB21" t="s">
        <v>102</v>
      </c>
      <c r="AC21" t="s">
        <v>44</v>
      </c>
      <c r="AD21" t="s">
        <v>45</v>
      </c>
      <c r="AE21">
        <v>38.587984300000002</v>
      </c>
      <c r="AF21">
        <v>-90.585340400000007</v>
      </c>
      <c r="AG21" t="b">
        <v>0</v>
      </c>
    </row>
    <row r="22" spans="1:33" x14ac:dyDescent="0.3">
      <c r="A22" t="s">
        <v>33</v>
      </c>
      <c r="B22" t="s">
        <v>34</v>
      </c>
      <c r="C22" t="s">
        <v>103</v>
      </c>
      <c r="D22" t="s">
        <v>36</v>
      </c>
      <c r="E22" t="s">
        <v>37</v>
      </c>
      <c r="F22">
        <v>63011</v>
      </c>
      <c r="G22">
        <v>339900</v>
      </c>
      <c r="H22">
        <v>5</v>
      </c>
      <c r="I22">
        <v>3</v>
      </c>
      <c r="J22" t="s">
        <v>47</v>
      </c>
      <c r="K22">
        <v>2261</v>
      </c>
      <c r="L22">
        <v>10716</v>
      </c>
      <c r="M22">
        <v>1970</v>
      </c>
      <c r="N22">
        <v>2</v>
      </c>
      <c r="O22" t="s">
        <v>39</v>
      </c>
      <c r="P22">
        <v>11</v>
      </c>
      <c r="Q22" t="s">
        <v>40</v>
      </c>
      <c r="V22">
        <v>339900</v>
      </c>
      <c r="Y22" t="s">
        <v>104</v>
      </c>
      <c r="Z22" t="s">
        <v>42</v>
      </c>
      <c r="AA22">
        <v>16041765</v>
      </c>
      <c r="AB22" t="s">
        <v>49</v>
      </c>
      <c r="AC22" t="s">
        <v>44</v>
      </c>
      <c r="AD22" t="s">
        <v>45</v>
      </c>
      <c r="AE22">
        <v>38.613880999999999</v>
      </c>
      <c r="AF22">
        <v>-90.507288000000003</v>
      </c>
      <c r="AG22" t="b">
        <v>0</v>
      </c>
    </row>
    <row r="23" spans="1:33" x14ac:dyDescent="0.3">
      <c r="A23" t="s">
        <v>33</v>
      </c>
      <c r="B23" t="s">
        <v>34</v>
      </c>
      <c r="C23" t="s">
        <v>105</v>
      </c>
      <c r="D23" t="s">
        <v>36</v>
      </c>
      <c r="E23" t="s">
        <v>37</v>
      </c>
      <c r="F23">
        <v>63011</v>
      </c>
      <c r="G23">
        <v>349500</v>
      </c>
      <c r="H23">
        <v>4</v>
      </c>
      <c r="I23">
        <v>3</v>
      </c>
      <c r="J23" t="s">
        <v>57</v>
      </c>
      <c r="K23">
        <v>2457</v>
      </c>
      <c r="L23">
        <v>11456</v>
      </c>
      <c r="M23">
        <v>1973</v>
      </c>
      <c r="N23">
        <v>2</v>
      </c>
      <c r="P23">
        <v>12</v>
      </c>
      <c r="Q23" t="s">
        <v>40</v>
      </c>
      <c r="R23" s="1">
        <v>42547</v>
      </c>
      <c r="S23" s="2">
        <v>0.54166666666666663</v>
      </c>
      <c r="T23" s="2">
        <v>0.625</v>
      </c>
      <c r="U23" s="1">
        <v>42542</v>
      </c>
      <c r="V23">
        <v>359500</v>
      </c>
      <c r="Y23" t="s">
        <v>106</v>
      </c>
      <c r="Z23" t="s">
        <v>42</v>
      </c>
      <c r="AA23">
        <v>16041365</v>
      </c>
      <c r="AB23" t="s">
        <v>102</v>
      </c>
      <c r="AC23" t="s">
        <v>44</v>
      </c>
      <c r="AD23" t="s">
        <v>45</v>
      </c>
      <c r="AE23">
        <v>38.615957999999999</v>
      </c>
      <c r="AF23">
        <v>-90.577618999999999</v>
      </c>
      <c r="AG23" t="b">
        <v>0</v>
      </c>
    </row>
    <row r="24" spans="1:33" x14ac:dyDescent="0.3">
      <c r="A24" t="s">
        <v>33</v>
      </c>
      <c r="B24" t="s">
        <v>34</v>
      </c>
      <c r="C24" t="s">
        <v>107</v>
      </c>
      <c r="D24" t="s">
        <v>36</v>
      </c>
      <c r="E24" t="s">
        <v>37</v>
      </c>
      <c r="F24">
        <v>63011</v>
      </c>
      <c r="G24">
        <v>375000</v>
      </c>
      <c r="H24">
        <v>4</v>
      </c>
      <c r="I24">
        <v>4</v>
      </c>
      <c r="J24" t="s">
        <v>38</v>
      </c>
      <c r="K24">
        <v>2608</v>
      </c>
      <c r="L24">
        <v>31102</v>
      </c>
      <c r="M24">
        <v>1980</v>
      </c>
      <c r="N24">
        <v>2</v>
      </c>
      <c r="O24" t="s">
        <v>39</v>
      </c>
      <c r="P24">
        <v>14</v>
      </c>
      <c r="Q24" t="s">
        <v>40</v>
      </c>
      <c r="R24" s="1">
        <v>42547</v>
      </c>
      <c r="S24" s="2">
        <v>0.54166666666666663</v>
      </c>
      <c r="T24" s="2">
        <v>0.625</v>
      </c>
      <c r="V24">
        <v>375000</v>
      </c>
      <c r="Y24" t="s">
        <v>108</v>
      </c>
      <c r="Z24" t="s">
        <v>42</v>
      </c>
      <c r="AA24">
        <v>16041045</v>
      </c>
      <c r="AB24" t="s">
        <v>49</v>
      </c>
      <c r="AC24" t="s">
        <v>44</v>
      </c>
      <c r="AD24" t="s">
        <v>45</v>
      </c>
      <c r="AE24">
        <v>38.598252000000002</v>
      </c>
      <c r="AF24">
        <v>-90.622844999999998</v>
      </c>
      <c r="AG24" t="b">
        <v>0</v>
      </c>
    </row>
    <row r="25" spans="1:33" x14ac:dyDescent="0.3">
      <c r="A25" t="s">
        <v>33</v>
      </c>
      <c r="B25" t="s">
        <v>34</v>
      </c>
      <c r="C25" t="s">
        <v>109</v>
      </c>
      <c r="D25" t="s">
        <v>36</v>
      </c>
      <c r="E25" t="s">
        <v>37</v>
      </c>
      <c r="F25">
        <v>63011</v>
      </c>
      <c r="G25">
        <v>954000</v>
      </c>
      <c r="H25">
        <v>4</v>
      </c>
      <c r="I25">
        <v>5</v>
      </c>
      <c r="J25" t="s">
        <v>47</v>
      </c>
      <c r="K25">
        <v>4250</v>
      </c>
      <c r="L25">
        <v>9148</v>
      </c>
      <c r="M25">
        <v>2015</v>
      </c>
      <c r="N25">
        <v>3</v>
      </c>
      <c r="O25" t="s">
        <v>39</v>
      </c>
      <c r="P25">
        <v>15</v>
      </c>
      <c r="Q25" t="s">
        <v>40</v>
      </c>
      <c r="U25" s="1">
        <v>42544</v>
      </c>
      <c r="V25">
        <v>965000</v>
      </c>
      <c r="Y25" t="s">
        <v>110</v>
      </c>
      <c r="Z25" t="s">
        <v>42</v>
      </c>
      <c r="AA25">
        <v>16040178</v>
      </c>
      <c r="AB25" t="s">
        <v>111</v>
      </c>
      <c r="AC25" t="s">
        <v>44</v>
      </c>
      <c r="AD25" t="s">
        <v>45</v>
      </c>
      <c r="AE25">
        <v>38.620251000000003</v>
      </c>
      <c r="AF25">
        <v>-90.566376000000005</v>
      </c>
      <c r="AG25" t="b">
        <v>0</v>
      </c>
    </row>
    <row r="26" spans="1:33" x14ac:dyDescent="0.3">
      <c r="A26" t="s">
        <v>33</v>
      </c>
      <c r="B26" t="s">
        <v>34</v>
      </c>
      <c r="C26" t="s">
        <v>112</v>
      </c>
      <c r="D26" t="s">
        <v>36</v>
      </c>
      <c r="E26" t="s">
        <v>37</v>
      </c>
      <c r="F26">
        <v>63011</v>
      </c>
      <c r="G26">
        <v>405000</v>
      </c>
      <c r="H26">
        <v>4</v>
      </c>
      <c r="I26">
        <v>4</v>
      </c>
      <c r="J26" t="s">
        <v>38</v>
      </c>
      <c r="K26">
        <v>2712</v>
      </c>
      <c r="L26">
        <v>10454</v>
      </c>
      <c r="M26">
        <v>1989</v>
      </c>
      <c r="N26">
        <v>2</v>
      </c>
      <c r="O26" t="s">
        <v>39</v>
      </c>
      <c r="P26">
        <v>15</v>
      </c>
      <c r="Q26" t="s">
        <v>40</v>
      </c>
      <c r="R26" s="1">
        <v>42547</v>
      </c>
      <c r="S26" s="2">
        <v>0.54166666666666663</v>
      </c>
      <c r="T26" s="2">
        <v>0.625</v>
      </c>
      <c r="V26">
        <v>405000</v>
      </c>
      <c r="W26" s="1">
        <v>38974</v>
      </c>
      <c r="X26">
        <v>382000</v>
      </c>
      <c r="Y26" t="s">
        <v>113</v>
      </c>
      <c r="Z26" t="s">
        <v>42</v>
      </c>
      <c r="AA26">
        <v>16037798</v>
      </c>
      <c r="AB26" t="s">
        <v>49</v>
      </c>
      <c r="AC26" t="s">
        <v>44</v>
      </c>
      <c r="AD26" t="s">
        <v>45</v>
      </c>
      <c r="AE26">
        <v>38.603355000000001</v>
      </c>
      <c r="AF26">
        <v>-90.605768999999995</v>
      </c>
      <c r="AG26" t="b">
        <v>0</v>
      </c>
    </row>
    <row r="27" spans="1:33" x14ac:dyDescent="0.3">
      <c r="A27" t="s">
        <v>33</v>
      </c>
      <c r="B27" t="s">
        <v>34</v>
      </c>
      <c r="C27" t="s">
        <v>114</v>
      </c>
      <c r="D27" t="s">
        <v>36</v>
      </c>
      <c r="E27" t="s">
        <v>37</v>
      </c>
      <c r="F27">
        <v>63011</v>
      </c>
      <c r="G27">
        <v>719174</v>
      </c>
      <c r="H27">
        <v>4</v>
      </c>
      <c r="I27">
        <v>4</v>
      </c>
      <c r="J27" t="s">
        <v>57</v>
      </c>
      <c r="K27">
        <v>4015</v>
      </c>
      <c r="N27">
        <v>3</v>
      </c>
      <c r="O27" t="s">
        <v>39</v>
      </c>
      <c r="P27">
        <v>15</v>
      </c>
      <c r="Q27" t="s">
        <v>40</v>
      </c>
      <c r="V27">
        <v>719174</v>
      </c>
      <c r="Y27" t="s">
        <v>115</v>
      </c>
      <c r="Z27" t="s">
        <v>42</v>
      </c>
      <c r="AA27">
        <v>16040801</v>
      </c>
      <c r="AB27" t="s">
        <v>116</v>
      </c>
      <c r="AC27" t="s">
        <v>44</v>
      </c>
      <c r="AD27" t="s">
        <v>45</v>
      </c>
      <c r="AE27">
        <v>38.599648999999999</v>
      </c>
      <c r="AF27">
        <v>-90.551468</v>
      </c>
      <c r="AG27" t="b">
        <v>0</v>
      </c>
    </row>
    <row r="28" spans="1:33" x14ac:dyDescent="0.3">
      <c r="A28" t="s">
        <v>33</v>
      </c>
      <c r="B28" t="s">
        <v>34</v>
      </c>
      <c r="C28" t="s">
        <v>117</v>
      </c>
      <c r="D28" t="s">
        <v>36</v>
      </c>
      <c r="E28" t="s">
        <v>37</v>
      </c>
      <c r="F28">
        <v>63011</v>
      </c>
      <c r="G28">
        <v>239900</v>
      </c>
      <c r="H28">
        <v>3</v>
      </c>
      <c r="I28">
        <v>2</v>
      </c>
      <c r="J28" t="s">
        <v>47</v>
      </c>
      <c r="K28">
        <v>1701</v>
      </c>
      <c r="L28">
        <v>17250</v>
      </c>
      <c r="M28">
        <v>1966</v>
      </c>
      <c r="N28">
        <v>2</v>
      </c>
      <c r="O28" t="s">
        <v>39</v>
      </c>
      <c r="P28">
        <v>16</v>
      </c>
      <c r="Q28" t="s">
        <v>40</v>
      </c>
      <c r="V28">
        <v>239900</v>
      </c>
      <c r="W28" s="1">
        <v>41796</v>
      </c>
      <c r="X28">
        <v>220000</v>
      </c>
      <c r="Y28" t="s">
        <v>118</v>
      </c>
      <c r="Z28" t="s">
        <v>42</v>
      </c>
      <c r="AA28">
        <v>16040487</v>
      </c>
      <c r="AB28" t="s">
        <v>68</v>
      </c>
      <c r="AC28" t="s">
        <v>44</v>
      </c>
      <c r="AD28" t="s">
        <v>45</v>
      </c>
      <c r="AE28">
        <v>38.614275900000003</v>
      </c>
      <c r="AF28">
        <v>-90.523525000000006</v>
      </c>
      <c r="AG28" t="b">
        <v>0</v>
      </c>
    </row>
    <row r="29" spans="1:33" x14ac:dyDescent="0.3">
      <c r="A29" t="s">
        <v>33</v>
      </c>
      <c r="B29" t="s">
        <v>80</v>
      </c>
      <c r="C29" t="s">
        <v>119</v>
      </c>
      <c r="D29" t="s">
        <v>120</v>
      </c>
      <c r="E29" t="s">
        <v>37</v>
      </c>
      <c r="F29">
        <v>63069</v>
      </c>
      <c r="G29">
        <v>50000</v>
      </c>
      <c r="J29" t="s">
        <v>121</v>
      </c>
      <c r="L29">
        <v>205168</v>
      </c>
      <c r="N29">
        <v>0</v>
      </c>
      <c r="P29">
        <v>17</v>
      </c>
      <c r="Q29" t="s">
        <v>40</v>
      </c>
      <c r="V29">
        <v>50000</v>
      </c>
      <c r="Y29" t="s">
        <v>122</v>
      </c>
      <c r="Z29" t="s">
        <v>42</v>
      </c>
      <c r="AA29">
        <v>16038723</v>
      </c>
      <c r="AB29" t="s">
        <v>52</v>
      </c>
      <c r="AC29" t="s">
        <v>44</v>
      </c>
      <c r="AD29" t="s">
        <v>45</v>
      </c>
      <c r="AE29">
        <v>38.594808</v>
      </c>
      <c r="AF29">
        <v>-90.613096999999996</v>
      </c>
      <c r="AG29" t="b">
        <v>0</v>
      </c>
    </row>
    <row r="30" spans="1:33" x14ac:dyDescent="0.3">
      <c r="A30" t="s">
        <v>33</v>
      </c>
      <c r="B30" t="s">
        <v>34</v>
      </c>
      <c r="C30" t="s">
        <v>123</v>
      </c>
      <c r="D30" t="s">
        <v>36</v>
      </c>
      <c r="E30" t="s">
        <v>37</v>
      </c>
      <c r="F30">
        <v>63011</v>
      </c>
      <c r="G30">
        <v>207000</v>
      </c>
      <c r="H30">
        <v>3</v>
      </c>
      <c r="I30">
        <v>3</v>
      </c>
      <c r="J30" t="s">
        <v>47</v>
      </c>
      <c r="K30">
        <v>1330</v>
      </c>
      <c r="L30">
        <v>15507</v>
      </c>
      <c r="M30">
        <v>1966</v>
      </c>
      <c r="N30">
        <v>2</v>
      </c>
      <c r="O30" t="s">
        <v>39</v>
      </c>
      <c r="P30">
        <v>17</v>
      </c>
      <c r="Q30" t="s">
        <v>40</v>
      </c>
      <c r="V30">
        <v>207000</v>
      </c>
      <c r="W30" s="1">
        <v>38679</v>
      </c>
      <c r="X30">
        <v>176000</v>
      </c>
      <c r="Y30" t="s">
        <v>124</v>
      </c>
      <c r="Z30" t="s">
        <v>42</v>
      </c>
      <c r="AA30">
        <v>16040291</v>
      </c>
      <c r="AB30" t="s">
        <v>125</v>
      </c>
      <c r="AC30" t="s">
        <v>44</v>
      </c>
      <c r="AD30" t="s">
        <v>45</v>
      </c>
      <c r="AE30">
        <v>38.602949000000002</v>
      </c>
      <c r="AF30">
        <v>-90.525323</v>
      </c>
      <c r="AG30" t="b">
        <v>0</v>
      </c>
    </row>
    <row r="31" spans="1:33" x14ac:dyDescent="0.3">
      <c r="A31" t="s">
        <v>33</v>
      </c>
      <c r="B31" t="s">
        <v>69</v>
      </c>
      <c r="C31" t="s">
        <v>126</v>
      </c>
      <c r="D31" t="s">
        <v>36</v>
      </c>
      <c r="E31" t="s">
        <v>37</v>
      </c>
      <c r="F31">
        <v>63011</v>
      </c>
      <c r="G31">
        <v>128000</v>
      </c>
      <c r="H31">
        <v>2</v>
      </c>
      <c r="I31">
        <v>2</v>
      </c>
      <c r="J31" t="s">
        <v>57</v>
      </c>
      <c r="K31">
        <v>1216</v>
      </c>
      <c r="L31">
        <v>2831</v>
      </c>
      <c r="M31">
        <v>1976</v>
      </c>
      <c r="N31">
        <v>2</v>
      </c>
      <c r="O31" t="s">
        <v>39</v>
      </c>
      <c r="P31">
        <v>17</v>
      </c>
      <c r="Q31" t="s">
        <v>40</v>
      </c>
      <c r="V31">
        <v>128000</v>
      </c>
      <c r="W31" s="1">
        <v>38567</v>
      </c>
      <c r="X31">
        <v>134000</v>
      </c>
      <c r="Y31" t="s">
        <v>127</v>
      </c>
      <c r="Z31" t="s">
        <v>42</v>
      </c>
      <c r="AA31">
        <v>16039772</v>
      </c>
      <c r="AB31" t="s">
        <v>87</v>
      </c>
      <c r="AC31" t="s">
        <v>44</v>
      </c>
      <c r="AD31" t="s">
        <v>45</v>
      </c>
      <c r="AE31">
        <v>38.611703800000001</v>
      </c>
      <c r="AF31">
        <v>-90.569002800000007</v>
      </c>
      <c r="AG31" t="b">
        <v>0</v>
      </c>
    </row>
    <row r="32" spans="1:33" x14ac:dyDescent="0.3">
      <c r="A32" t="s">
        <v>33</v>
      </c>
      <c r="B32" t="s">
        <v>34</v>
      </c>
      <c r="C32" t="s">
        <v>128</v>
      </c>
      <c r="D32" t="s">
        <v>36</v>
      </c>
      <c r="E32" t="s">
        <v>37</v>
      </c>
      <c r="F32">
        <v>63011</v>
      </c>
      <c r="G32">
        <v>342500</v>
      </c>
      <c r="H32">
        <v>4</v>
      </c>
      <c r="I32">
        <v>3</v>
      </c>
      <c r="J32" t="s">
        <v>47</v>
      </c>
      <c r="K32">
        <v>2190</v>
      </c>
      <c r="L32">
        <v>17380</v>
      </c>
      <c r="M32">
        <v>1966</v>
      </c>
      <c r="N32">
        <v>2</v>
      </c>
      <c r="O32" t="s">
        <v>39</v>
      </c>
      <c r="P32">
        <v>17</v>
      </c>
      <c r="Q32" t="s">
        <v>40</v>
      </c>
      <c r="R32" s="1">
        <v>42547</v>
      </c>
      <c r="S32" s="2">
        <v>0.5</v>
      </c>
      <c r="T32" s="2">
        <v>0.58333333333333337</v>
      </c>
      <c r="U32" s="1">
        <v>42544</v>
      </c>
      <c r="V32">
        <v>325000</v>
      </c>
      <c r="Y32" t="s">
        <v>129</v>
      </c>
      <c r="Z32" t="s">
        <v>42</v>
      </c>
      <c r="AA32">
        <v>16025928</v>
      </c>
      <c r="AB32" t="s">
        <v>52</v>
      </c>
      <c r="AC32" t="s">
        <v>44</v>
      </c>
      <c r="AD32" t="s">
        <v>45</v>
      </c>
      <c r="AE32">
        <v>38.606788999999999</v>
      </c>
      <c r="AF32">
        <v>-90.554165999999995</v>
      </c>
      <c r="AG32" t="b">
        <v>0</v>
      </c>
    </row>
    <row r="33" spans="1:33" x14ac:dyDescent="0.3">
      <c r="A33" t="s">
        <v>33</v>
      </c>
      <c r="B33" t="s">
        <v>34</v>
      </c>
      <c r="C33" t="s">
        <v>130</v>
      </c>
      <c r="D33" t="s">
        <v>36</v>
      </c>
      <c r="E33" t="s">
        <v>37</v>
      </c>
      <c r="F33">
        <v>63011</v>
      </c>
      <c r="G33">
        <v>274900</v>
      </c>
      <c r="H33">
        <v>3</v>
      </c>
      <c r="I33">
        <v>3</v>
      </c>
      <c r="J33" t="s">
        <v>47</v>
      </c>
      <c r="K33">
        <v>1608</v>
      </c>
      <c r="L33">
        <v>17032</v>
      </c>
      <c r="M33">
        <v>1975</v>
      </c>
      <c r="N33">
        <v>2</v>
      </c>
      <c r="O33" t="s">
        <v>39</v>
      </c>
      <c r="P33">
        <v>17</v>
      </c>
      <c r="Q33" t="s">
        <v>40</v>
      </c>
      <c r="U33" s="1">
        <v>42536</v>
      </c>
      <c r="V33">
        <v>284900</v>
      </c>
      <c r="Y33" t="s">
        <v>131</v>
      </c>
      <c r="Z33" t="s">
        <v>42</v>
      </c>
      <c r="AA33">
        <v>16038172</v>
      </c>
      <c r="AB33" t="s">
        <v>68</v>
      </c>
      <c r="AC33" t="s">
        <v>44</v>
      </c>
      <c r="AD33" t="s">
        <v>45</v>
      </c>
      <c r="AE33">
        <v>38.617525000000001</v>
      </c>
      <c r="AF33">
        <v>-90.526306000000005</v>
      </c>
      <c r="AG33" t="b">
        <v>0</v>
      </c>
    </row>
    <row r="34" spans="1:33" x14ac:dyDescent="0.3">
      <c r="A34" t="s">
        <v>33</v>
      </c>
      <c r="B34" t="s">
        <v>34</v>
      </c>
      <c r="C34" t="s">
        <v>132</v>
      </c>
      <c r="D34" t="s">
        <v>75</v>
      </c>
      <c r="E34" t="s">
        <v>37</v>
      </c>
      <c r="F34">
        <v>63011</v>
      </c>
      <c r="G34">
        <v>424900</v>
      </c>
      <c r="H34">
        <v>5</v>
      </c>
      <c r="I34">
        <v>4</v>
      </c>
      <c r="J34" t="s">
        <v>38</v>
      </c>
      <c r="K34">
        <v>3428</v>
      </c>
      <c r="L34">
        <v>17424</v>
      </c>
      <c r="M34">
        <v>1999</v>
      </c>
      <c r="N34">
        <v>3</v>
      </c>
      <c r="O34" t="s">
        <v>39</v>
      </c>
      <c r="P34">
        <v>18</v>
      </c>
      <c r="Q34" t="s">
        <v>40</v>
      </c>
      <c r="V34">
        <v>414900</v>
      </c>
      <c r="W34" s="1">
        <v>38142</v>
      </c>
      <c r="X34">
        <v>327500</v>
      </c>
      <c r="Y34" t="s">
        <v>133</v>
      </c>
      <c r="Z34" t="s">
        <v>42</v>
      </c>
      <c r="AA34">
        <v>16039839</v>
      </c>
      <c r="AB34" t="s">
        <v>134</v>
      </c>
      <c r="AC34" t="s">
        <v>44</v>
      </c>
      <c r="AD34" t="s">
        <v>45</v>
      </c>
      <c r="AE34">
        <v>38.596418999999997</v>
      </c>
      <c r="AF34">
        <v>-90.602830999999995</v>
      </c>
      <c r="AG34" t="b">
        <v>0</v>
      </c>
    </row>
    <row r="35" spans="1:33" x14ac:dyDescent="0.3">
      <c r="A35" t="s">
        <v>33</v>
      </c>
      <c r="B35" t="s">
        <v>34</v>
      </c>
      <c r="C35" t="s">
        <v>135</v>
      </c>
      <c r="D35" t="s">
        <v>36</v>
      </c>
      <c r="E35" t="s">
        <v>37</v>
      </c>
      <c r="F35">
        <v>63011</v>
      </c>
      <c r="G35">
        <v>334900</v>
      </c>
      <c r="H35">
        <v>3</v>
      </c>
      <c r="I35">
        <v>3</v>
      </c>
      <c r="J35" t="s">
        <v>47</v>
      </c>
      <c r="K35">
        <v>2107</v>
      </c>
      <c r="N35">
        <v>2</v>
      </c>
      <c r="O35" t="s">
        <v>39</v>
      </c>
      <c r="P35">
        <v>18</v>
      </c>
      <c r="Q35" t="s">
        <v>40</v>
      </c>
      <c r="V35">
        <v>334900</v>
      </c>
      <c r="Y35" t="s">
        <v>136</v>
      </c>
      <c r="Z35" t="s">
        <v>42</v>
      </c>
      <c r="AA35">
        <v>16038971</v>
      </c>
      <c r="AB35" t="s">
        <v>49</v>
      </c>
      <c r="AC35" t="s">
        <v>44</v>
      </c>
      <c r="AD35" t="s">
        <v>45</v>
      </c>
      <c r="AE35">
        <v>38.592990999999998</v>
      </c>
      <c r="AF35">
        <v>-90.539367999999996</v>
      </c>
      <c r="AG35" t="b">
        <v>0</v>
      </c>
    </row>
    <row r="36" spans="1:33" x14ac:dyDescent="0.3">
      <c r="A36" t="s">
        <v>33</v>
      </c>
      <c r="B36" t="s">
        <v>34</v>
      </c>
      <c r="C36" t="s">
        <v>137</v>
      </c>
      <c r="D36" t="s">
        <v>71</v>
      </c>
      <c r="E36" t="s">
        <v>37</v>
      </c>
      <c r="F36">
        <v>63011</v>
      </c>
      <c r="G36">
        <v>258000</v>
      </c>
      <c r="H36">
        <v>3</v>
      </c>
      <c r="I36">
        <v>2</v>
      </c>
      <c r="J36" t="s">
        <v>57</v>
      </c>
      <c r="K36">
        <v>1846</v>
      </c>
      <c r="L36">
        <v>12197</v>
      </c>
      <c r="M36">
        <v>1969</v>
      </c>
      <c r="N36">
        <v>2</v>
      </c>
      <c r="O36" t="s">
        <v>39</v>
      </c>
      <c r="P36">
        <v>18</v>
      </c>
      <c r="Q36" t="s">
        <v>40</v>
      </c>
      <c r="V36">
        <v>258000</v>
      </c>
      <c r="Y36" t="s">
        <v>138</v>
      </c>
      <c r="Z36" t="s">
        <v>42</v>
      </c>
      <c r="AA36">
        <v>16039700</v>
      </c>
      <c r="AB36" t="s">
        <v>49</v>
      </c>
      <c r="AC36" t="s">
        <v>44</v>
      </c>
      <c r="AD36" t="s">
        <v>45</v>
      </c>
      <c r="AE36">
        <v>38.603999999999999</v>
      </c>
      <c r="AF36">
        <v>-90.570358999999996</v>
      </c>
      <c r="AG36" t="b">
        <v>0</v>
      </c>
    </row>
    <row r="37" spans="1:33" x14ac:dyDescent="0.3">
      <c r="A37" t="s">
        <v>33</v>
      </c>
      <c r="B37" t="s">
        <v>34</v>
      </c>
      <c r="C37" t="s">
        <v>139</v>
      </c>
      <c r="D37" t="s">
        <v>36</v>
      </c>
      <c r="E37" t="s">
        <v>37</v>
      </c>
      <c r="F37">
        <v>63011</v>
      </c>
      <c r="G37">
        <v>329900</v>
      </c>
      <c r="H37">
        <v>3</v>
      </c>
      <c r="I37">
        <v>3</v>
      </c>
      <c r="J37" t="s">
        <v>47</v>
      </c>
      <c r="K37">
        <v>2015</v>
      </c>
      <c r="N37">
        <v>2</v>
      </c>
      <c r="O37" t="s">
        <v>39</v>
      </c>
      <c r="P37">
        <v>18</v>
      </c>
      <c r="Q37" t="s">
        <v>40</v>
      </c>
      <c r="V37">
        <v>329900</v>
      </c>
      <c r="Y37" t="s">
        <v>140</v>
      </c>
      <c r="Z37" t="s">
        <v>42</v>
      </c>
      <c r="AA37">
        <v>16038944</v>
      </c>
      <c r="AB37" t="s">
        <v>49</v>
      </c>
      <c r="AC37" t="s">
        <v>44</v>
      </c>
      <c r="AD37" t="s">
        <v>45</v>
      </c>
      <c r="AE37">
        <v>38.592990999999998</v>
      </c>
      <c r="AF37">
        <v>-90.539367999999996</v>
      </c>
      <c r="AG37" t="b">
        <v>0</v>
      </c>
    </row>
    <row r="38" spans="1:33" x14ac:dyDescent="0.3">
      <c r="A38" t="s">
        <v>33</v>
      </c>
      <c r="B38" t="s">
        <v>34</v>
      </c>
      <c r="C38" t="s">
        <v>141</v>
      </c>
      <c r="D38" t="s">
        <v>36</v>
      </c>
      <c r="E38" t="s">
        <v>37</v>
      </c>
      <c r="F38">
        <v>63011</v>
      </c>
      <c r="G38">
        <v>359900</v>
      </c>
      <c r="H38">
        <v>3</v>
      </c>
      <c r="I38">
        <v>3</v>
      </c>
      <c r="J38" t="s">
        <v>47</v>
      </c>
      <c r="K38">
        <v>2079</v>
      </c>
      <c r="N38">
        <v>2</v>
      </c>
      <c r="O38" t="s">
        <v>39</v>
      </c>
      <c r="P38">
        <v>19</v>
      </c>
      <c r="Q38" t="s">
        <v>40</v>
      </c>
      <c r="V38">
        <v>359900</v>
      </c>
      <c r="Y38" t="s">
        <v>142</v>
      </c>
      <c r="Z38" t="s">
        <v>42</v>
      </c>
      <c r="AA38">
        <v>16038509</v>
      </c>
      <c r="AB38" t="s">
        <v>49</v>
      </c>
      <c r="AC38" t="s">
        <v>44</v>
      </c>
      <c r="AD38" t="s">
        <v>45</v>
      </c>
      <c r="AE38">
        <v>38.609229200000001</v>
      </c>
      <c r="AF38">
        <v>-90.534145699999996</v>
      </c>
      <c r="AG38" t="b">
        <v>0</v>
      </c>
    </row>
    <row r="39" spans="1:33" x14ac:dyDescent="0.3">
      <c r="A39" t="s">
        <v>33</v>
      </c>
      <c r="B39" t="s">
        <v>34</v>
      </c>
      <c r="C39" t="s">
        <v>143</v>
      </c>
      <c r="D39" t="s">
        <v>36</v>
      </c>
      <c r="E39" t="s">
        <v>37</v>
      </c>
      <c r="F39">
        <v>63011</v>
      </c>
      <c r="G39">
        <v>339000</v>
      </c>
      <c r="H39">
        <v>0</v>
      </c>
      <c r="I39">
        <v>3</v>
      </c>
      <c r="J39" t="s">
        <v>47</v>
      </c>
      <c r="K39">
        <v>2339</v>
      </c>
      <c r="L39">
        <v>11151</v>
      </c>
      <c r="M39">
        <v>1969</v>
      </c>
      <c r="N39">
        <v>2</v>
      </c>
      <c r="O39" t="s">
        <v>39</v>
      </c>
      <c r="P39">
        <v>19</v>
      </c>
      <c r="Q39" t="s">
        <v>40</v>
      </c>
      <c r="R39" s="1">
        <v>42547</v>
      </c>
      <c r="S39" s="2">
        <v>0.54166666666666663</v>
      </c>
      <c r="T39" s="2">
        <v>0.625</v>
      </c>
      <c r="U39" s="1">
        <v>42545</v>
      </c>
      <c r="V39">
        <v>349000</v>
      </c>
      <c r="Y39" t="s">
        <v>144</v>
      </c>
      <c r="Z39" t="s">
        <v>42</v>
      </c>
      <c r="AA39">
        <v>16039523</v>
      </c>
      <c r="AB39" t="s">
        <v>145</v>
      </c>
      <c r="AC39" t="s">
        <v>44</v>
      </c>
      <c r="AD39" t="s">
        <v>45</v>
      </c>
      <c r="AE39">
        <v>38.613078000000002</v>
      </c>
      <c r="AF39">
        <v>-90.510048999999995</v>
      </c>
      <c r="AG39" t="b">
        <v>0</v>
      </c>
    </row>
    <row r="40" spans="1:33" x14ac:dyDescent="0.3">
      <c r="A40" t="s">
        <v>33</v>
      </c>
      <c r="B40" t="s">
        <v>34</v>
      </c>
      <c r="C40" t="s">
        <v>146</v>
      </c>
      <c r="D40" t="s">
        <v>75</v>
      </c>
      <c r="E40" t="s">
        <v>37</v>
      </c>
      <c r="F40">
        <v>63011</v>
      </c>
      <c r="G40">
        <v>284900</v>
      </c>
      <c r="H40">
        <v>4</v>
      </c>
      <c r="I40">
        <v>3</v>
      </c>
      <c r="J40" t="s">
        <v>38</v>
      </c>
      <c r="K40">
        <v>1987</v>
      </c>
      <c r="L40">
        <v>11195</v>
      </c>
      <c r="M40">
        <v>1981</v>
      </c>
      <c r="N40">
        <v>2</v>
      </c>
      <c r="O40" t="s">
        <v>39</v>
      </c>
      <c r="P40">
        <v>19</v>
      </c>
      <c r="Q40" t="s">
        <v>40</v>
      </c>
      <c r="V40">
        <v>284900</v>
      </c>
      <c r="W40" s="1">
        <v>39469</v>
      </c>
      <c r="X40">
        <v>161780</v>
      </c>
      <c r="Y40" t="s">
        <v>147</v>
      </c>
      <c r="Z40" t="s">
        <v>42</v>
      </c>
      <c r="AA40">
        <v>16039276</v>
      </c>
      <c r="AB40" t="s">
        <v>49</v>
      </c>
      <c r="AC40" t="s">
        <v>44</v>
      </c>
      <c r="AD40" t="s">
        <v>45</v>
      </c>
      <c r="AE40">
        <v>38.585107000000001</v>
      </c>
      <c r="AF40">
        <v>-90.624645999999998</v>
      </c>
      <c r="AG40" t="b">
        <v>0</v>
      </c>
    </row>
    <row r="41" spans="1:33" x14ac:dyDescent="0.3">
      <c r="A41" t="s">
        <v>33</v>
      </c>
      <c r="B41" t="s">
        <v>34</v>
      </c>
      <c r="C41" t="s">
        <v>148</v>
      </c>
      <c r="D41" t="s">
        <v>75</v>
      </c>
      <c r="E41" t="s">
        <v>37</v>
      </c>
      <c r="F41">
        <v>63011</v>
      </c>
      <c r="G41">
        <v>374900</v>
      </c>
      <c r="H41">
        <v>4</v>
      </c>
      <c r="I41">
        <v>4</v>
      </c>
      <c r="J41" t="s">
        <v>38</v>
      </c>
      <c r="K41">
        <v>2784</v>
      </c>
      <c r="L41">
        <v>16553</v>
      </c>
      <c r="M41">
        <v>1986</v>
      </c>
      <c r="N41">
        <v>3</v>
      </c>
      <c r="O41" t="s">
        <v>39</v>
      </c>
      <c r="P41">
        <v>22</v>
      </c>
      <c r="Q41" t="s">
        <v>40</v>
      </c>
      <c r="U41" s="1">
        <v>42544</v>
      </c>
      <c r="V41">
        <v>379900</v>
      </c>
      <c r="Y41" t="s">
        <v>149</v>
      </c>
      <c r="Z41" t="s">
        <v>42</v>
      </c>
      <c r="AA41">
        <v>16037396</v>
      </c>
      <c r="AB41" t="s">
        <v>150</v>
      </c>
      <c r="AC41" t="s">
        <v>44</v>
      </c>
      <c r="AD41" t="s">
        <v>45</v>
      </c>
      <c r="AE41">
        <v>38.597898000000001</v>
      </c>
      <c r="AF41">
        <v>-90.617812000000001</v>
      </c>
      <c r="AG41" t="b">
        <v>0</v>
      </c>
    </row>
    <row r="42" spans="1:33" x14ac:dyDescent="0.3">
      <c r="A42" t="s">
        <v>33</v>
      </c>
      <c r="B42" t="s">
        <v>34</v>
      </c>
      <c r="C42" t="s">
        <v>151</v>
      </c>
      <c r="D42" t="s">
        <v>75</v>
      </c>
      <c r="E42" t="s">
        <v>37</v>
      </c>
      <c r="F42">
        <v>63011</v>
      </c>
      <c r="G42">
        <v>425000</v>
      </c>
      <c r="H42">
        <v>4</v>
      </c>
      <c r="I42">
        <v>4</v>
      </c>
      <c r="J42" t="s">
        <v>38</v>
      </c>
      <c r="K42">
        <v>2818</v>
      </c>
      <c r="L42">
        <v>19602</v>
      </c>
      <c r="M42">
        <v>1991</v>
      </c>
      <c r="N42">
        <v>2</v>
      </c>
      <c r="O42" t="s">
        <v>39</v>
      </c>
      <c r="P42">
        <v>23</v>
      </c>
      <c r="Q42" t="s">
        <v>40</v>
      </c>
      <c r="V42">
        <v>425000</v>
      </c>
      <c r="Y42" t="s">
        <v>152</v>
      </c>
      <c r="Z42" t="s">
        <v>42</v>
      </c>
      <c r="AA42">
        <v>16038566</v>
      </c>
      <c r="AB42" t="s">
        <v>145</v>
      </c>
      <c r="AC42" t="s">
        <v>44</v>
      </c>
      <c r="AD42" t="s">
        <v>45</v>
      </c>
      <c r="AE42">
        <v>38.594777000000001</v>
      </c>
      <c r="AF42">
        <v>-90.619309999999999</v>
      </c>
      <c r="AG42" t="b">
        <v>0</v>
      </c>
    </row>
    <row r="43" spans="1:33" x14ac:dyDescent="0.3">
      <c r="A43" t="s">
        <v>33</v>
      </c>
      <c r="B43" t="s">
        <v>34</v>
      </c>
      <c r="C43" t="s">
        <v>153</v>
      </c>
      <c r="D43" t="s">
        <v>36</v>
      </c>
      <c r="E43" t="s">
        <v>37</v>
      </c>
      <c r="F43">
        <v>63011</v>
      </c>
      <c r="G43">
        <v>399500</v>
      </c>
      <c r="H43">
        <v>4</v>
      </c>
      <c r="I43">
        <v>3</v>
      </c>
      <c r="J43" t="s">
        <v>38</v>
      </c>
      <c r="K43">
        <v>1800</v>
      </c>
      <c r="L43">
        <v>20038</v>
      </c>
      <c r="M43">
        <v>1997</v>
      </c>
      <c r="N43">
        <v>3</v>
      </c>
      <c r="O43" t="s">
        <v>39</v>
      </c>
      <c r="P43">
        <v>23</v>
      </c>
      <c r="Q43" t="s">
        <v>40</v>
      </c>
      <c r="U43" s="1">
        <v>42534</v>
      </c>
      <c r="V43">
        <v>415000</v>
      </c>
      <c r="Y43" t="s">
        <v>154</v>
      </c>
      <c r="Z43" t="s">
        <v>42</v>
      </c>
      <c r="AA43">
        <v>16038015</v>
      </c>
      <c r="AB43" t="s">
        <v>155</v>
      </c>
      <c r="AC43" t="s">
        <v>44</v>
      </c>
      <c r="AD43" t="s">
        <v>45</v>
      </c>
      <c r="AE43">
        <v>38.600363999999999</v>
      </c>
      <c r="AF43">
        <v>-90.636752000000001</v>
      </c>
      <c r="AG43" t="b">
        <v>0</v>
      </c>
    </row>
    <row r="44" spans="1:33" x14ac:dyDescent="0.3">
      <c r="A44" t="s">
        <v>33</v>
      </c>
      <c r="B44" t="s">
        <v>34</v>
      </c>
      <c r="C44" t="s">
        <v>156</v>
      </c>
      <c r="D44" t="s">
        <v>75</v>
      </c>
      <c r="E44" t="s">
        <v>37</v>
      </c>
      <c r="F44">
        <v>63011</v>
      </c>
      <c r="G44">
        <v>329900</v>
      </c>
      <c r="H44">
        <v>4</v>
      </c>
      <c r="I44">
        <v>3</v>
      </c>
      <c r="J44" t="s">
        <v>38</v>
      </c>
      <c r="K44">
        <v>2520</v>
      </c>
      <c r="L44">
        <v>21780</v>
      </c>
      <c r="M44">
        <v>1982</v>
      </c>
      <c r="N44">
        <v>2</v>
      </c>
      <c r="O44" t="s">
        <v>39</v>
      </c>
      <c r="P44">
        <v>24</v>
      </c>
      <c r="Q44" t="s">
        <v>40</v>
      </c>
      <c r="U44" s="1">
        <v>42536</v>
      </c>
      <c r="V44">
        <v>340000</v>
      </c>
      <c r="W44" s="1">
        <v>40102</v>
      </c>
      <c r="X44">
        <v>270000</v>
      </c>
      <c r="Y44" t="s">
        <v>157</v>
      </c>
      <c r="Z44" t="s">
        <v>42</v>
      </c>
      <c r="AA44">
        <v>16037976</v>
      </c>
      <c r="AB44" t="s">
        <v>68</v>
      </c>
      <c r="AC44" t="s">
        <v>44</v>
      </c>
      <c r="AD44" t="s">
        <v>45</v>
      </c>
      <c r="AE44">
        <v>38.598827999999997</v>
      </c>
      <c r="AF44">
        <v>-90.622147999999996</v>
      </c>
      <c r="AG44" t="b">
        <v>0</v>
      </c>
    </row>
    <row r="45" spans="1:33" x14ac:dyDescent="0.3">
      <c r="A45" t="s">
        <v>33</v>
      </c>
      <c r="B45" t="s">
        <v>34</v>
      </c>
      <c r="C45" t="s">
        <v>158</v>
      </c>
      <c r="D45" t="s">
        <v>75</v>
      </c>
      <c r="E45" t="s">
        <v>37</v>
      </c>
      <c r="F45">
        <v>63011</v>
      </c>
      <c r="G45">
        <v>337900</v>
      </c>
      <c r="H45">
        <v>4</v>
      </c>
      <c r="I45">
        <v>3</v>
      </c>
      <c r="J45" t="s">
        <v>38</v>
      </c>
      <c r="K45">
        <v>2578</v>
      </c>
      <c r="L45">
        <v>28750</v>
      </c>
      <c r="M45">
        <v>1994</v>
      </c>
      <c r="N45">
        <v>2</v>
      </c>
      <c r="O45" t="s">
        <v>39</v>
      </c>
      <c r="P45">
        <v>24</v>
      </c>
      <c r="Q45" t="s">
        <v>40</v>
      </c>
      <c r="U45" s="1">
        <v>42534</v>
      </c>
      <c r="V45">
        <v>350000</v>
      </c>
      <c r="Y45" t="s">
        <v>159</v>
      </c>
      <c r="Z45" t="s">
        <v>42</v>
      </c>
      <c r="AA45">
        <v>16037952</v>
      </c>
      <c r="AB45" t="s">
        <v>160</v>
      </c>
      <c r="AC45" t="s">
        <v>44</v>
      </c>
      <c r="AD45" t="s">
        <v>45</v>
      </c>
      <c r="AE45">
        <v>38.596794000000003</v>
      </c>
      <c r="AF45">
        <v>-90.608896000000001</v>
      </c>
      <c r="AG45" t="b">
        <v>0</v>
      </c>
    </row>
    <row r="46" spans="1:33" x14ac:dyDescent="0.3">
      <c r="A46" t="s">
        <v>33</v>
      </c>
      <c r="B46" t="s">
        <v>34</v>
      </c>
      <c r="C46" t="s">
        <v>161</v>
      </c>
      <c r="D46" t="s">
        <v>36</v>
      </c>
      <c r="E46" t="s">
        <v>37</v>
      </c>
      <c r="F46">
        <v>63011</v>
      </c>
      <c r="G46">
        <v>440000</v>
      </c>
      <c r="H46">
        <v>4</v>
      </c>
      <c r="I46">
        <v>3</v>
      </c>
      <c r="J46" t="s">
        <v>38</v>
      </c>
      <c r="K46">
        <v>3391</v>
      </c>
      <c r="L46">
        <v>11326</v>
      </c>
      <c r="M46">
        <v>1990</v>
      </c>
      <c r="N46">
        <v>3</v>
      </c>
      <c r="O46" t="s">
        <v>39</v>
      </c>
      <c r="P46">
        <v>27</v>
      </c>
      <c r="Q46" t="s">
        <v>40</v>
      </c>
      <c r="V46">
        <v>440000</v>
      </c>
      <c r="W46" s="1">
        <v>42136</v>
      </c>
      <c r="X46">
        <v>418000</v>
      </c>
      <c r="Y46" t="s">
        <v>162</v>
      </c>
      <c r="Z46" t="s">
        <v>42</v>
      </c>
      <c r="AA46">
        <v>16037407</v>
      </c>
      <c r="AB46" t="s">
        <v>163</v>
      </c>
      <c r="AC46" t="s">
        <v>44</v>
      </c>
      <c r="AD46" t="s">
        <v>45</v>
      </c>
      <c r="AE46">
        <v>38.604827</v>
      </c>
      <c r="AF46">
        <v>-90.608273999999994</v>
      </c>
      <c r="AG46" t="b">
        <v>0</v>
      </c>
    </row>
    <row r="47" spans="1:33" x14ac:dyDescent="0.3">
      <c r="A47" t="s">
        <v>33</v>
      </c>
      <c r="B47" t="s">
        <v>69</v>
      </c>
      <c r="C47" t="s">
        <v>164</v>
      </c>
      <c r="D47" t="s">
        <v>71</v>
      </c>
      <c r="E47" t="s">
        <v>37</v>
      </c>
      <c r="F47">
        <v>63021</v>
      </c>
      <c r="G47">
        <v>134900</v>
      </c>
      <c r="H47">
        <v>4</v>
      </c>
      <c r="I47">
        <v>3</v>
      </c>
      <c r="J47" t="s">
        <v>57</v>
      </c>
      <c r="N47">
        <v>0</v>
      </c>
      <c r="P47">
        <v>28</v>
      </c>
      <c r="Q47" t="s">
        <v>40</v>
      </c>
      <c r="V47">
        <v>134900</v>
      </c>
      <c r="Y47" t="s">
        <v>165</v>
      </c>
      <c r="Z47" t="s">
        <v>42</v>
      </c>
      <c r="AA47">
        <v>16034958</v>
      </c>
      <c r="AB47" t="s">
        <v>84</v>
      </c>
      <c r="AC47" t="s">
        <v>44</v>
      </c>
      <c r="AD47" t="s">
        <v>45</v>
      </c>
      <c r="AE47">
        <v>38.587978399999997</v>
      </c>
      <c r="AF47">
        <v>-90.585266300000001</v>
      </c>
      <c r="AG47" t="b">
        <v>0</v>
      </c>
    </row>
    <row r="48" spans="1:33" x14ac:dyDescent="0.3">
      <c r="A48" t="s">
        <v>33</v>
      </c>
      <c r="B48" t="s">
        <v>69</v>
      </c>
      <c r="C48" t="s">
        <v>166</v>
      </c>
      <c r="D48" t="s">
        <v>36</v>
      </c>
      <c r="E48" t="s">
        <v>37</v>
      </c>
      <c r="F48">
        <v>63011</v>
      </c>
      <c r="G48">
        <v>70000</v>
      </c>
      <c r="H48">
        <v>2</v>
      </c>
      <c r="I48">
        <v>2</v>
      </c>
      <c r="J48" t="s">
        <v>57</v>
      </c>
      <c r="K48">
        <v>928</v>
      </c>
      <c r="L48">
        <v>2004</v>
      </c>
      <c r="M48">
        <v>1965</v>
      </c>
      <c r="N48">
        <v>1</v>
      </c>
      <c r="O48" t="s">
        <v>39</v>
      </c>
      <c r="P48">
        <v>31</v>
      </c>
      <c r="Q48" t="s">
        <v>40</v>
      </c>
      <c r="U48" s="1">
        <v>42531</v>
      </c>
      <c r="V48">
        <v>80000</v>
      </c>
      <c r="Y48" t="s">
        <v>167</v>
      </c>
      <c r="Z48" t="s">
        <v>42</v>
      </c>
      <c r="AA48">
        <v>16034864</v>
      </c>
      <c r="AB48" t="s">
        <v>168</v>
      </c>
      <c r="AC48" t="s">
        <v>44</v>
      </c>
      <c r="AD48" t="s">
        <v>45</v>
      </c>
      <c r="AE48">
        <v>38.593730999999998</v>
      </c>
      <c r="AF48">
        <v>-90.553073699999999</v>
      </c>
      <c r="AG48" t="b">
        <v>1</v>
      </c>
    </row>
    <row r="49" spans="1:33" x14ac:dyDescent="0.3">
      <c r="A49" t="s">
        <v>33</v>
      </c>
      <c r="B49" t="s">
        <v>34</v>
      </c>
      <c r="C49" t="s">
        <v>169</v>
      </c>
      <c r="D49" t="s">
        <v>75</v>
      </c>
      <c r="E49" t="s">
        <v>37</v>
      </c>
      <c r="F49">
        <v>63011</v>
      </c>
      <c r="G49">
        <v>795000</v>
      </c>
      <c r="H49">
        <v>4</v>
      </c>
      <c r="I49">
        <v>5</v>
      </c>
      <c r="J49" t="s">
        <v>38</v>
      </c>
      <c r="K49">
        <v>5173</v>
      </c>
      <c r="L49">
        <v>16117</v>
      </c>
      <c r="M49">
        <v>2005</v>
      </c>
      <c r="N49">
        <v>3</v>
      </c>
      <c r="O49" t="s">
        <v>39</v>
      </c>
      <c r="P49">
        <v>32</v>
      </c>
      <c r="Q49" t="s">
        <v>40</v>
      </c>
      <c r="V49">
        <v>795000</v>
      </c>
      <c r="Y49" t="s">
        <v>170</v>
      </c>
      <c r="Z49" t="s">
        <v>42</v>
      </c>
      <c r="AA49">
        <v>16035978</v>
      </c>
      <c r="AB49" t="s">
        <v>171</v>
      </c>
      <c r="AC49" t="s">
        <v>44</v>
      </c>
      <c r="AD49" t="s">
        <v>45</v>
      </c>
      <c r="AE49">
        <v>38.613028999999997</v>
      </c>
      <c r="AF49">
        <v>-90.615609000000006</v>
      </c>
      <c r="AG49" t="b">
        <v>0</v>
      </c>
    </row>
    <row r="50" spans="1:33" x14ac:dyDescent="0.3">
      <c r="A50" t="s">
        <v>33</v>
      </c>
      <c r="B50" t="s">
        <v>34</v>
      </c>
      <c r="C50" t="s">
        <v>172</v>
      </c>
      <c r="D50" t="s">
        <v>75</v>
      </c>
      <c r="E50" t="s">
        <v>37</v>
      </c>
      <c r="F50">
        <v>63011</v>
      </c>
      <c r="G50">
        <v>398500</v>
      </c>
      <c r="H50">
        <v>4</v>
      </c>
      <c r="I50">
        <v>4</v>
      </c>
      <c r="J50" t="s">
        <v>38</v>
      </c>
      <c r="K50">
        <v>2907</v>
      </c>
      <c r="L50">
        <v>16988</v>
      </c>
      <c r="M50">
        <v>1986</v>
      </c>
      <c r="N50">
        <v>4</v>
      </c>
      <c r="O50" t="s">
        <v>39</v>
      </c>
      <c r="P50">
        <v>36</v>
      </c>
      <c r="Q50" t="s">
        <v>40</v>
      </c>
      <c r="R50" s="1">
        <v>42547</v>
      </c>
      <c r="S50" s="2">
        <v>0.54166666666666663</v>
      </c>
      <c r="T50" s="2">
        <v>0.625</v>
      </c>
      <c r="V50">
        <v>398500</v>
      </c>
      <c r="Y50" t="s">
        <v>173</v>
      </c>
      <c r="Z50" t="s">
        <v>42</v>
      </c>
      <c r="AA50">
        <v>16034573</v>
      </c>
      <c r="AB50" t="s">
        <v>68</v>
      </c>
      <c r="AC50" t="s">
        <v>44</v>
      </c>
      <c r="AD50" t="s">
        <v>45</v>
      </c>
      <c r="AE50">
        <v>38.594481999999999</v>
      </c>
      <c r="AF50">
        <v>-90.621117999999996</v>
      </c>
      <c r="AG50" t="b">
        <v>0</v>
      </c>
    </row>
    <row r="51" spans="1:33" x14ac:dyDescent="0.3">
      <c r="A51" t="s">
        <v>33</v>
      </c>
      <c r="B51" t="s">
        <v>34</v>
      </c>
      <c r="C51" t="s">
        <v>174</v>
      </c>
      <c r="D51" t="s">
        <v>36</v>
      </c>
      <c r="E51" t="s">
        <v>37</v>
      </c>
      <c r="F51">
        <v>63011</v>
      </c>
      <c r="G51">
        <v>267000</v>
      </c>
      <c r="H51">
        <v>4</v>
      </c>
      <c r="I51">
        <v>3</v>
      </c>
      <c r="J51" t="s">
        <v>38</v>
      </c>
      <c r="K51">
        <v>2098</v>
      </c>
      <c r="L51">
        <v>8276</v>
      </c>
      <c r="M51">
        <v>1993</v>
      </c>
      <c r="N51">
        <v>2</v>
      </c>
      <c r="O51" t="s">
        <v>39</v>
      </c>
      <c r="P51">
        <v>37</v>
      </c>
      <c r="Q51" t="s">
        <v>40</v>
      </c>
      <c r="U51" s="1">
        <v>42543</v>
      </c>
      <c r="V51">
        <v>272000</v>
      </c>
      <c r="W51" s="1">
        <v>41564</v>
      </c>
      <c r="X51">
        <v>245000</v>
      </c>
      <c r="Y51" t="s">
        <v>175</v>
      </c>
      <c r="Z51" t="s">
        <v>42</v>
      </c>
      <c r="AA51">
        <v>16034348</v>
      </c>
      <c r="AB51" t="s">
        <v>49</v>
      </c>
      <c r="AC51" t="s">
        <v>44</v>
      </c>
      <c r="AD51" t="s">
        <v>45</v>
      </c>
      <c r="AE51">
        <v>38.593496999999999</v>
      </c>
      <c r="AF51">
        <v>-90.638659000000004</v>
      </c>
      <c r="AG51" t="b">
        <v>0</v>
      </c>
    </row>
    <row r="52" spans="1:33" x14ac:dyDescent="0.3">
      <c r="A52" t="s">
        <v>33</v>
      </c>
      <c r="B52" t="s">
        <v>34</v>
      </c>
      <c r="C52" t="s">
        <v>176</v>
      </c>
      <c r="D52" t="s">
        <v>177</v>
      </c>
      <c r="E52" t="s">
        <v>37</v>
      </c>
      <c r="F52">
        <v>63038</v>
      </c>
      <c r="G52">
        <v>385000</v>
      </c>
      <c r="H52">
        <v>4</v>
      </c>
      <c r="I52">
        <v>3</v>
      </c>
      <c r="J52" t="s">
        <v>38</v>
      </c>
      <c r="K52">
        <v>2436</v>
      </c>
      <c r="L52">
        <v>162479</v>
      </c>
      <c r="M52">
        <v>1978</v>
      </c>
      <c r="N52">
        <v>2</v>
      </c>
      <c r="O52" t="s">
        <v>39</v>
      </c>
      <c r="P52">
        <v>38</v>
      </c>
      <c r="Q52" t="s">
        <v>40</v>
      </c>
      <c r="U52" s="1">
        <v>42528</v>
      </c>
      <c r="V52">
        <v>395000</v>
      </c>
      <c r="Y52" t="s">
        <v>178</v>
      </c>
      <c r="Z52" t="s">
        <v>42</v>
      </c>
      <c r="AA52">
        <v>16030412</v>
      </c>
      <c r="AB52" t="s">
        <v>102</v>
      </c>
      <c r="AC52" t="s">
        <v>44</v>
      </c>
      <c r="AD52" t="s">
        <v>45</v>
      </c>
      <c r="AE52">
        <v>38.613909999999997</v>
      </c>
      <c r="AF52">
        <v>-90.625345899999999</v>
      </c>
      <c r="AG52" t="b">
        <v>0</v>
      </c>
    </row>
    <row r="53" spans="1:33" x14ac:dyDescent="0.3">
      <c r="A53" t="s">
        <v>33</v>
      </c>
      <c r="B53" t="s">
        <v>34</v>
      </c>
      <c r="C53" t="s">
        <v>179</v>
      </c>
      <c r="D53" t="s">
        <v>71</v>
      </c>
      <c r="E53" t="s">
        <v>37</v>
      </c>
      <c r="F53">
        <v>63011</v>
      </c>
      <c r="G53">
        <v>285000</v>
      </c>
      <c r="H53">
        <v>5</v>
      </c>
      <c r="I53">
        <v>2</v>
      </c>
      <c r="J53" t="s">
        <v>38</v>
      </c>
      <c r="K53">
        <v>2462</v>
      </c>
      <c r="L53">
        <v>1655</v>
      </c>
      <c r="M53">
        <v>1980</v>
      </c>
      <c r="N53">
        <v>2</v>
      </c>
      <c r="O53" t="s">
        <v>39</v>
      </c>
      <c r="P53">
        <v>39</v>
      </c>
      <c r="Q53" t="s">
        <v>40</v>
      </c>
      <c r="U53" s="1">
        <v>42535</v>
      </c>
      <c r="V53">
        <v>295000</v>
      </c>
      <c r="W53" s="1">
        <v>38450</v>
      </c>
      <c r="X53">
        <v>245750</v>
      </c>
      <c r="Y53" t="s">
        <v>180</v>
      </c>
      <c r="Z53" t="s">
        <v>42</v>
      </c>
      <c r="AA53">
        <v>16033314</v>
      </c>
      <c r="AB53" t="s">
        <v>155</v>
      </c>
      <c r="AC53" t="s">
        <v>44</v>
      </c>
      <c r="AD53" t="s">
        <v>45</v>
      </c>
      <c r="AE53">
        <v>38.596139000000001</v>
      </c>
      <c r="AF53">
        <v>-90.601768000000007</v>
      </c>
      <c r="AG53" t="b">
        <v>0</v>
      </c>
    </row>
    <row r="54" spans="1:33" x14ac:dyDescent="0.3">
      <c r="A54" t="s">
        <v>33</v>
      </c>
      <c r="B54" t="s">
        <v>34</v>
      </c>
      <c r="C54" t="s">
        <v>181</v>
      </c>
      <c r="D54" t="s">
        <v>36</v>
      </c>
      <c r="E54" t="s">
        <v>37</v>
      </c>
      <c r="F54">
        <v>63011</v>
      </c>
      <c r="G54">
        <v>272000</v>
      </c>
      <c r="H54">
        <v>4</v>
      </c>
      <c r="I54">
        <v>3</v>
      </c>
      <c r="J54" t="s">
        <v>38</v>
      </c>
      <c r="K54">
        <v>1832</v>
      </c>
      <c r="L54">
        <v>9148</v>
      </c>
      <c r="M54">
        <v>1984</v>
      </c>
      <c r="N54">
        <v>2</v>
      </c>
      <c r="O54" t="s">
        <v>39</v>
      </c>
      <c r="P54">
        <v>39</v>
      </c>
      <c r="Q54" t="s">
        <v>40</v>
      </c>
      <c r="V54">
        <v>272000</v>
      </c>
      <c r="Y54" t="s">
        <v>182</v>
      </c>
      <c r="Z54" t="s">
        <v>42</v>
      </c>
      <c r="AA54">
        <v>16032760</v>
      </c>
      <c r="AB54" t="s">
        <v>49</v>
      </c>
      <c r="AC54" t="s">
        <v>44</v>
      </c>
      <c r="AD54" t="s">
        <v>45</v>
      </c>
      <c r="AE54">
        <v>38.588937999999999</v>
      </c>
      <c r="AF54">
        <v>-90.624557899999999</v>
      </c>
      <c r="AG54" t="b">
        <v>0</v>
      </c>
    </row>
    <row r="55" spans="1:33" x14ac:dyDescent="0.3">
      <c r="A55" t="s">
        <v>33</v>
      </c>
      <c r="B55" t="s">
        <v>34</v>
      </c>
      <c r="C55" t="s">
        <v>183</v>
      </c>
      <c r="D55" t="s">
        <v>36</v>
      </c>
      <c r="E55" t="s">
        <v>37</v>
      </c>
      <c r="F55">
        <v>63011</v>
      </c>
      <c r="G55">
        <v>259900</v>
      </c>
      <c r="H55">
        <v>3</v>
      </c>
      <c r="I55">
        <v>2</v>
      </c>
      <c r="J55" t="s">
        <v>38</v>
      </c>
      <c r="K55">
        <v>1469</v>
      </c>
      <c r="L55">
        <v>9583</v>
      </c>
      <c r="M55">
        <v>1983</v>
      </c>
      <c r="N55">
        <v>2</v>
      </c>
      <c r="O55" t="s">
        <v>39</v>
      </c>
      <c r="P55">
        <v>39</v>
      </c>
      <c r="Q55" t="s">
        <v>40</v>
      </c>
      <c r="R55" s="1">
        <v>42547</v>
      </c>
      <c r="S55" s="2">
        <v>0.58333333333333337</v>
      </c>
      <c r="T55" s="2">
        <v>0.66666666666666663</v>
      </c>
      <c r="U55" s="1">
        <v>42541</v>
      </c>
      <c r="V55">
        <v>275000</v>
      </c>
      <c r="Y55" t="s">
        <v>184</v>
      </c>
      <c r="Z55" t="s">
        <v>42</v>
      </c>
      <c r="AA55">
        <v>16032204</v>
      </c>
      <c r="AB55" t="s">
        <v>49</v>
      </c>
      <c r="AC55" t="s">
        <v>44</v>
      </c>
      <c r="AD55" t="s">
        <v>45</v>
      </c>
      <c r="AE55">
        <v>38.587529000000004</v>
      </c>
      <c r="AF55">
        <v>-90.623524000000003</v>
      </c>
      <c r="AG55" t="b">
        <v>0</v>
      </c>
    </row>
    <row r="56" spans="1:33" x14ac:dyDescent="0.3">
      <c r="A56" t="s">
        <v>33</v>
      </c>
      <c r="B56" t="s">
        <v>34</v>
      </c>
      <c r="C56" t="s">
        <v>185</v>
      </c>
      <c r="D56" t="s">
        <v>71</v>
      </c>
      <c r="E56" t="s">
        <v>37</v>
      </c>
      <c r="F56">
        <v>63011</v>
      </c>
      <c r="G56">
        <v>249900</v>
      </c>
      <c r="H56">
        <v>4</v>
      </c>
      <c r="I56">
        <v>2</v>
      </c>
      <c r="J56" t="s">
        <v>57</v>
      </c>
      <c r="K56">
        <v>2080</v>
      </c>
      <c r="L56">
        <v>41992</v>
      </c>
      <c r="M56">
        <v>1960</v>
      </c>
      <c r="N56">
        <v>2</v>
      </c>
      <c r="P56">
        <v>43</v>
      </c>
      <c r="Q56" t="s">
        <v>40</v>
      </c>
      <c r="U56" s="1">
        <v>42521</v>
      </c>
      <c r="V56">
        <v>289900</v>
      </c>
      <c r="Y56" t="s">
        <v>186</v>
      </c>
      <c r="Z56" t="s">
        <v>42</v>
      </c>
      <c r="AA56">
        <v>16032278</v>
      </c>
      <c r="AB56" t="s">
        <v>68</v>
      </c>
      <c r="AC56" t="s">
        <v>44</v>
      </c>
      <c r="AD56" t="s">
        <v>45</v>
      </c>
      <c r="AE56">
        <v>38.594394999999999</v>
      </c>
      <c r="AF56">
        <v>-90.573223999999996</v>
      </c>
      <c r="AG56" t="b">
        <v>0</v>
      </c>
    </row>
    <row r="57" spans="1:33" x14ac:dyDescent="0.3">
      <c r="A57" t="s">
        <v>33</v>
      </c>
      <c r="B57" t="s">
        <v>34</v>
      </c>
      <c r="C57" t="s">
        <v>187</v>
      </c>
      <c r="D57" t="s">
        <v>75</v>
      </c>
      <c r="E57" t="s">
        <v>37</v>
      </c>
      <c r="F57">
        <v>63011</v>
      </c>
      <c r="G57">
        <v>229989</v>
      </c>
      <c r="H57">
        <v>3</v>
      </c>
      <c r="I57">
        <v>3</v>
      </c>
      <c r="J57" t="s">
        <v>38</v>
      </c>
      <c r="K57">
        <v>1460</v>
      </c>
      <c r="L57">
        <v>5227</v>
      </c>
      <c r="M57">
        <v>1994</v>
      </c>
      <c r="N57">
        <v>2</v>
      </c>
      <c r="O57" t="s">
        <v>39</v>
      </c>
      <c r="P57">
        <v>44</v>
      </c>
      <c r="Q57" t="s">
        <v>40</v>
      </c>
      <c r="R57" s="1">
        <v>42547</v>
      </c>
      <c r="S57" s="2">
        <v>0.54166666666666663</v>
      </c>
      <c r="T57" s="2">
        <v>0.625</v>
      </c>
      <c r="U57" s="1">
        <v>42543</v>
      </c>
      <c r="V57">
        <v>239989</v>
      </c>
      <c r="Y57" t="s">
        <v>188</v>
      </c>
      <c r="Z57" t="s">
        <v>42</v>
      </c>
      <c r="AA57">
        <v>16030151</v>
      </c>
      <c r="AB57" t="s">
        <v>189</v>
      </c>
      <c r="AC57" t="s">
        <v>44</v>
      </c>
      <c r="AD57" t="s">
        <v>45</v>
      </c>
      <c r="AE57">
        <v>38.583993</v>
      </c>
      <c r="AF57">
        <v>-90.622496999999996</v>
      </c>
      <c r="AG57" t="b">
        <v>0</v>
      </c>
    </row>
    <row r="58" spans="1:33" x14ac:dyDescent="0.3">
      <c r="A58" t="s">
        <v>33</v>
      </c>
      <c r="B58" t="s">
        <v>34</v>
      </c>
      <c r="C58" t="s">
        <v>190</v>
      </c>
      <c r="D58" t="s">
        <v>75</v>
      </c>
      <c r="E58" t="s">
        <v>37</v>
      </c>
      <c r="F58">
        <v>63011</v>
      </c>
      <c r="G58">
        <v>419000</v>
      </c>
      <c r="H58">
        <v>4</v>
      </c>
      <c r="I58">
        <v>4</v>
      </c>
      <c r="J58" t="s">
        <v>38</v>
      </c>
      <c r="K58">
        <v>3200</v>
      </c>
      <c r="L58">
        <v>44867</v>
      </c>
      <c r="M58">
        <v>1985</v>
      </c>
      <c r="N58">
        <v>4</v>
      </c>
      <c r="O58" t="s">
        <v>39</v>
      </c>
      <c r="P58">
        <v>44</v>
      </c>
      <c r="Q58" t="s">
        <v>40</v>
      </c>
      <c r="V58">
        <v>419000</v>
      </c>
      <c r="Y58" t="s">
        <v>191</v>
      </c>
      <c r="Z58" t="s">
        <v>42</v>
      </c>
      <c r="AA58">
        <v>16032787</v>
      </c>
      <c r="AB58" t="s">
        <v>68</v>
      </c>
      <c r="AC58" t="s">
        <v>44</v>
      </c>
      <c r="AD58" t="s">
        <v>45</v>
      </c>
      <c r="AE58">
        <v>38.607120000000002</v>
      </c>
      <c r="AF58">
        <v>-90.620502000000002</v>
      </c>
      <c r="AG58" t="b">
        <v>0</v>
      </c>
    </row>
    <row r="59" spans="1:33" x14ac:dyDescent="0.3">
      <c r="A59" t="s">
        <v>33</v>
      </c>
      <c r="B59" t="s">
        <v>34</v>
      </c>
      <c r="C59" t="s">
        <v>192</v>
      </c>
      <c r="D59" t="s">
        <v>36</v>
      </c>
      <c r="E59" t="s">
        <v>37</v>
      </c>
      <c r="F59">
        <v>63011</v>
      </c>
      <c r="G59">
        <v>845000</v>
      </c>
      <c r="H59">
        <v>3</v>
      </c>
      <c r="I59">
        <v>4</v>
      </c>
      <c r="J59" t="s">
        <v>47</v>
      </c>
      <c r="K59">
        <v>3635</v>
      </c>
      <c r="L59">
        <v>10803</v>
      </c>
      <c r="M59">
        <v>2013</v>
      </c>
      <c r="N59">
        <v>2</v>
      </c>
      <c r="O59" t="s">
        <v>39</v>
      </c>
      <c r="P59">
        <v>45</v>
      </c>
      <c r="Q59" t="s">
        <v>40</v>
      </c>
      <c r="V59">
        <v>845000</v>
      </c>
      <c r="W59" s="1">
        <v>41933</v>
      </c>
      <c r="X59">
        <v>1150615</v>
      </c>
      <c r="Y59" t="s">
        <v>193</v>
      </c>
      <c r="Z59" t="s">
        <v>42</v>
      </c>
      <c r="AA59">
        <v>16031102</v>
      </c>
      <c r="AB59" t="s">
        <v>68</v>
      </c>
      <c r="AC59" t="s">
        <v>44</v>
      </c>
      <c r="AD59" t="s">
        <v>45</v>
      </c>
      <c r="AE59">
        <v>38.623171499999998</v>
      </c>
      <c r="AF59">
        <v>-90.560193699999999</v>
      </c>
      <c r="AG59" t="b">
        <v>0</v>
      </c>
    </row>
    <row r="60" spans="1:33" x14ac:dyDescent="0.3">
      <c r="A60" t="s">
        <v>33</v>
      </c>
      <c r="B60" t="s">
        <v>34</v>
      </c>
      <c r="C60" t="s">
        <v>194</v>
      </c>
      <c r="D60" t="s">
        <v>36</v>
      </c>
      <c r="E60" t="s">
        <v>37</v>
      </c>
      <c r="F60">
        <v>63011</v>
      </c>
      <c r="G60">
        <v>359900</v>
      </c>
      <c r="H60">
        <v>4</v>
      </c>
      <c r="I60">
        <v>3</v>
      </c>
      <c r="J60" t="s">
        <v>57</v>
      </c>
      <c r="K60">
        <v>2234</v>
      </c>
      <c r="L60">
        <v>13678</v>
      </c>
      <c r="M60">
        <v>1973</v>
      </c>
      <c r="N60">
        <v>2</v>
      </c>
      <c r="O60" t="s">
        <v>39</v>
      </c>
      <c r="P60">
        <v>45</v>
      </c>
      <c r="Q60" t="s">
        <v>40</v>
      </c>
      <c r="U60" s="1">
        <v>42543</v>
      </c>
      <c r="V60">
        <v>369900</v>
      </c>
      <c r="W60" s="1">
        <v>42369</v>
      </c>
      <c r="X60">
        <v>231500</v>
      </c>
      <c r="Y60" t="s">
        <v>195</v>
      </c>
      <c r="Z60" t="s">
        <v>42</v>
      </c>
      <c r="AA60">
        <v>16032265</v>
      </c>
      <c r="AB60" t="s">
        <v>68</v>
      </c>
      <c r="AC60" t="s">
        <v>44</v>
      </c>
      <c r="AD60" t="s">
        <v>45</v>
      </c>
      <c r="AE60">
        <v>38.605573</v>
      </c>
      <c r="AF60">
        <v>-90.577015000000003</v>
      </c>
      <c r="AG60" t="b">
        <v>0</v>
      </c>
    </row>
    <row r="61" spans="1:33" x14ac:dyDescent="0.3">
      <c r="A61" t="s">
        <v>33</v>
      </c>
      <c r="B61" t="s">
        <v>34</v>
      </c>
      <c r="C61" t="s">
        <v>196</v>
      </c>
      <c r="D61" t="s">
        <v>36</v>
      </c>
      <c r="E61" t="s">
        <v>37</v>
      </c>
      <c r="F61">
        <v>63011</v>
      </c>
      <c r="G61">
        <v>349900</v>
      </c>
      <c r="H61">
        <v>4</v>
      </c>
      <c r="I61">
        <v>3</v>
      </c>
      <c r="J61" t="s">
        <v>38</v>
      </c>
      <c r="K61">
        <v>2536</v>
      </c>
      <c r="L61">
        <v>19166</v>
      </c>
      <c r="M61">
        <v>1998</v>
      </c>
      <c r="N61">
        <v>3</v>
      </c>
      <c r="O61" t="s">
        <v>39</v>
      </c>
      <c r="P61">
        <v>46</v>
      </c>
      <c r="Q61" t="s">
        <v>40</v>
      </c>
      <c r="R61" s="1">
        <v>42547</v>
      </c>
      <c r="S61" s="2">
        <v>0.54166666666666663</v>
      </c>
      <c r="T61" s="2">
        <v>0.625</v>
      </c>
      <c r="U61" s="1">
        <v>42542</v>
      </c>
      <c r="V61">
        <v>369900</v>
      </c>
      <c r="Y61" t="s">
        <v>197</v>
      </c>
      <c r="Z61" t="s">
        <v>42</v>
      </c>
      <c r="AA61">
        <v>16032102</v>
      </c>
      <c r="AB61" t="s">
        <v>68</v>
      </c>
      <c r="AC61" t="s">
        <v>44</v>
      </c>
      <c r="AD61" t="s">
        <v>45</v>
      </c>
      <c r="AE61">
        <v>38.595455000000001</v>
      </c>
      <c r="AF61">
        <v>-90.619286000000002</v>
      </c>
      <c r="AG61" t="b">
        <v>0</v>
      </c>
    </row>
    <row r="62" spans="1:33" x14ac:dyDescent="0.3">
      <c r="A62" t="s">
        <v>33</v>
      </c>
      <c r="B62" t="s">
        <v>34</v>
      </c>
      <c r="C62" t="s">
        <v>198</v>
      </c>
      <c r="D62" t="s">
        <v>71</v>
      </c>
      <c r="E62" t="s">
        <v>37</v>
      </c>
      <c r="F62">
        <v>63011</v>
      </c>
      <c r="G62">
        <v>375000</v>
      </c>
      <c r="H62">
        <v>4</v>
      </c>
      <c r="I62">
        <v>3</v>
      </c>
      <c r="J62" t="s">
        <v>38</v>
      </c>
      <c r="K62">
        <v>2995</v>
      </c>
      <c r="L62">
        <v>27007</v>
      </c>
      <c r="M62">
        <v>1994</v>
      </c>
      <c r="N62">
        <v>3</v>
      </c>
      <c r="O62" t="s">
        <v>39</v>
      </c>
      <c r="P62">
        <v>46</v>
      </c>
      <c r="Q62" t="s">
        <v>40</v>
      </c>
      <c r="R62" s="1">
        <v>42547</v>
      </c>
      <c r="S62" s="2">
        <v>0.54166666666666663</v>
      </c>
      <c r="T62" s="2">
        <v>0.625</v>
      </c>
      <c r="U62" s="1">
        <v>42516</v>
      </c>
      <c r="V62">
        <v>379000</v>
      </c>
      <c r="Y62" t="s">
        <v>199</v>
      </c>
      <c r="Z62" t="s">
        <v>42</v>
      </c>
      <c r="AA62">
        <v>16031611</v>
      </c>
      <c r="AB62" t="s">
        <v>200</v>
      </c>
      <c r="AC62" t="s">
        <v>44</v>
      </c>
      <c r="AD62" t="s">
        <v>45</v>
      </c>
      <c r="AE62">
        <v>38.590515000000003</v>
      </c>
      <c r="AF62">
        <v>-90.614407</v>
      </c>
      <c r="AG62" t="b">
        <v>0</v>
      </c>
    </row>
    <row r="63" spans="1:33" x14ac:dyDescent="0.3">
      <c r="A63" t="s">
        <v>33</v>
      </c>
      <c r="B63" t="s">
        <v>34</v>
      </c>
      <c r="C63" t="s">
        <v>201</v>
      </c>
      <c r="D63" t="s">
        <v>36</v>
      </c>
      <c r="E63" t="s">
        <v>37</v>
      </c>
      <c r="F63">
        <v>63011</v>
      </c>
      <c r="G63">
        <v>499900</v>
      </c>
      <c r="H63">
        <v>4</v>
      </c>
      <c r="I63">
        <v>3</v>
      </c>
      <c r="J63" t="s">
        <v>47</v>
      </c>
      <c r="K63">
        <v>2800</v>
      </c>
      <c r="L63">
        <v>12632</v>
      </c>
      <c r="N63">
        <v>3</v>
      </c>
      <c r="O63" t="s">
        <v>39</v>
      </c>
      <c r="P63">
        <v>47</v>
      </c>
      <c r="Q63" t="s">
        <v>40</v>
      </c>
      <c r="U63" s="1">
        <v>42521</v>
      </c>
      <c r="V63">
        <v>514900</v>
      </c>
      <c r="Y63" t="s">
        <v>202</v>
      </c>
      <c r="Z63" t="s">
        <v>42</v>
      </c>
      <c r="AA63">
        <v>16031790</v>
      </c>
      <c r="AB63" t="s">
        <v>49</v>
      </c>
      <c r="AC63" t="s">
        <v>44</v>
      </c>
      <c r="AD63" t="s">
        <v>45</v>
      </c>
      <c r="AE63">
        <v>38.604635700000003</v>
      </c>
      <c r="AF63">
        <v>-90.556080600000001</v>
      </c>
      <c r="AG63" t="b">
        <v>0</v>
      </c>
    </row>
    <row r="64" spans="1:33" x14ac:dyDescent="0.3">
      <c r="A64" t="s">
        <v>33</v>
      </c>
      <c r="B64" t="s">
        <v>34</v>
      </c>
      <c r="C64" t="s">
        <v>203</v>
      </c>
      <c r="D64" t="s">
        <v>36</v>
      </c>
      <c r="E64" t="s">
        <v>37</v>
      </c>
      <c r="F64">
        <v>63011</v>
      </c>
      <c r="G64">
        <v>200000</v>
      </c>
      <c r="H64">
        <v>2</v>
      </c>
      <c r="I64">
        <v>3</v>
      </c>
      <c r="J64" t="s">
        <v>38</v>
      </c>
      <c r="K64">
        <v>1464</v>
      </c>
      <c r="L64">
        <v>3485</v>
      </c>
      <c r="M64">
        <v>1986</v>
      </c>
      <c r="N64">
        <v>2</v>
      </c>
      <c r="O64" t="s">
        <v>39</v>
      </c>
      <c r="P64">
        <v>50</v>
      </c>
      <c r="Q64" t="s">
        <v>40</v>
      </c>
      <c r="U64" s="1">
        <v>42523</v>
      </c>
      <c r="V64">
        <v>214900</v>
      </c>
      <c r="W64" s="1">
        <v>38349</v>
      </c>
      <c r="X64">
        <v>183500</v>
      </c>
      <c r="Y64" t="s">
        <v>204</v>
      </c>
      <c r="Z64" t="s">
        <v>42</v>
      </c>
      <c r="AA64">
        <v>16016721</v>
      </c>
      <c r="AB64" t="s">
        <v>205</v>
      </c>
      <c r="AC64" t="s">
        <v>44</v>
      </c>
      <c r="AD64" t="s">
        <v>45</v>
      </c>
      <c r="AE64">
        <v>38.585222999999999</v>
      </c>
      <c r="AF64">
        <v>-90.619153999999995</v>
      </c>
      <c r="AG64" t="b">
        <v>0</v>
      </c>
    </row>
    <row r="65" spans="1:33" x14ac:dyDescent="0.3">
      <c r="A65" t="s">
        <v>33</v>
      </c>
      <c r="B65" t="s">
        <v>34</v>
      </c>
      <c r="C65" t="s">
        <v>206</v>
      </c>
      <c r="D65" t="s">
        <v>71</v>
      </c>
      <c r="E65" t="s">
        <v>37</v>
      </c>
      <c r="F65">
        <v>63011</v>
      </c>
      <c r="G65">
        <v>419500</v>
      </c>
      <c r="H65">
        <v>4</v>
      </c>
      <c r="I65">
        <v>4</v>
      </c>
      <c r="J65" t="s">
        <v>38</v>
      </c>
      <c r="K65">
        <v>2453</v>
      </c>
      <c r="L65">
        <v>21344</v>
      </c>
      <c r="M65">
        <v>2008</v>
      </c>
      <c r="N65">
        <v>2</v>
      </c>
      <c r="O65" t="s">
        <v>39</v>
      </c>
      <c r="P65">
        <v>51</v>
      </c>
      <c r="Q65" t="s">
        <v>40</v>
      </c>
      <c r="V65">
        <v>419500</v>
      </c>
      <c r="W65" s="1">
        <v>39290</v>
      </c>
      <c r="X65">
        <v>70000</v>
      </c>
      <c r="Y65" t="s">
        <v>207</v>
      </c>
      <c r="Z65" t="s">
        <v>42</v>
      </c>
      <c r="AA65">
        <v>16030994</v>
      </c>
      <c r="AB65" t="s">
        <v>49</v>
      </c>
      <c r="AC65" t="s">
        <v>44</v>
      </c>
      <c r="AD65" t="s">
        <v>45</v>
      </c>
      <c r="AE65">
        <v>38.597912600000001</v>
      </c>
      <c r="AF65">
        <v>-90.590612100000001</v>
      </c>
      <c r="AG65" t="b">
        <v>0</v>
      </c>
    </row>
    <row r="66" spans="1:33" x14ac:dyDescent="0.3">
      <c r="A66" t="s">
        <v>33</v>
      </c>
      <c r="B66" t="s">
        <v>34</v>
      </c>
      <c r="C66" t="s">
        <v>208</v>
      </c>
      <c r="D66" t="s">
        <v>36</v>
      </c>
      <c r="E66" t="s">
        <v>37</v>
      </c>
      <c r="F66">
        <v>63011</v>
      </c>
      <c r="G66">
        <v>204900</v>
      </c>
      <c r="H66">
        <v>3</v>
      </c>
      <c r="I66">
        <v>2</v>
      </c>
      <c r="J66" t="s">
        <v>47</v>
      </c>
      <c r="K66">
        <v>1998</v>
      </c>
      <c r="L66">
        <v>16858</v>
      </c>
      <c r="M66">
        <v>1965</v>
      </c>
      <c r="N66">
        <v>2</v>
      </c>
      <c r="O66" t="s">
        <v>39</v>
      </c>
      <c r="P66">
        <v>51</v>
      </c>
      <c r="Q66" t="s">
        <v>40</v>
      </c>
      <c r="U66" s="1">
        <v>42530</v>
      </c>
      <c r="V66">
        <v>225000</v>
      </c>
      <c r="Y66" t="s">
        <v>209</v>
      </c>
      <c r="Z66" t="s">
        <v>42</v>
      </c>
      <c r="AA66">
        <v>16029808</v>
      </c>
      <c r="AB66" t="s">
        <v>64</v>
      </c>
      <c r="AC66" t="s">
        <v>44</v>
      </c>
      <c r="AD66" t="s">
        <v>45</v>
      </c>
      <c r="AE66">
        <v>38.611857999999998</v>
      </c>
      <c r="AF66">
        <v>-90.532230999999996</v>
      </c>
      <c r="AG66" t="b">
        <v>0</v>
      </c>
    </row>
    <row r="67" spans="1:33" x14ac:dyDescent="0.3">
      <c r="A67" t="s">
        <v>33</v>
      </c>
      <c r="B67" t="s">
        <v>34</v>
      </c>
      <c r="C67" t="s">
        <v>210</v>
      </c>
      <c r="D67" t="s">
        <v>36</v>
      </c>
      <c r="E67" t="s">
        <v>37</v>
      </c>
      <c r="F67">
        <v>63011</v>
      </c>
      <c r="G67">
        <v>369900</v>
      </c>
      <c r="H67">
        <v>4</v>
      </c>
      <c r="I67">
        <v>3</v>
      </c>
      <c r="J67" t="s">
        <v>38</v>
      </c>
      <c r="K67">
        <v>2666</v>
      </c>
      <c r="L67">
        <v>13504</v>
      </c>
      <c r="M67">
        <v>1992</v>
      </c>
      <c r="N67">
        <v>3</v>
      </c>
      <c r="O67" t="s">
        <v>39</v>
      </c>
      <c r="P67">
        <v>51</v>
      </c>
      <c r="Q67" t="s">
        <v>40</v>
      </c>
      <c r="U67" s="1">
        <v>42545</v>
      </c>
      <c r="V67">
        <v>384900</v>
      </c>
      <c r="W67" s="1">
        <v>38247</v>
      </c>
      <c r="X67">
        <v>331500</v>
      </c>
      <c r="Y67" t="s">
        <v>211</v>
      </c>
      <c r="Z67" t="s">
        <v>42</v>
      </c>
      <c r="AA67">
        <v>16030815</v>
      </c>
      <c r="AB67" t="s">
        <v>87</v>
      </c>
      <c r="AC67" t="s">
        <v>44</v>
      </c>
      <c r="AD67" t="s">
        <v>45</v>
      </c>
      <c r="AE67">
        <v>38.596519999999998</v>
      </c>
      <c r="AF67">
        <v>-90.631504000000007</v>
      </c>
      <c r="AG67" t="b">
        <v>0</v>
      </c>
    </row>
    <row r="68" spans="1:33" x14ac:dyDescent="0.3">
      <c r="A68" t="s">
        <v>33</v>
      </c>
      <c r="B68" t="s">
        <v>34</v>
      </c>
      <c r="C68" t="s">
        <v>212</v>
      </c>
      <c r="D68" t="s">
        <v>71</v>
      </c>
      <c r="E68" t="s">
        <v>37</v>
      </c>
      <c r="F68">
        <v>63011</v>
      </c>
      <c r="G68">
        <v>189900</v>
      </c>
      <c r="H68">
        <v>3</v>
      </c>
      <c r="I68">
        <v>2</v>
      </c>
      <c r="J68" t="s">
        <v>57</v>
      </c>
      <c r="K68">
        <v>1647</v>
      </c>
      <c r="L68">
        <v>13112</v>
      </c>
      <c r="M68">
        <v>1972</v>
      </c>
      <c r="N68">
        <v>2</v>
      </c>
      <c r="O68" t="s">
        <v>39</v>
      </c>
      <c r="P68">
        <v>52</v>
      </c>
      <c r="Q68" t="s">
        <v>40</v>
      </c>
      <c r="V68">
        <v>189900</v>
      </c>
      <c r="Y68" t="s">
        <v>213</v>
      </c>
      <c r="Z68" t="s">
        <v>42</v>
      </c>
      <c r="AA68">
        <v>16030639</v>
      </c>
      <c r="AB68" t="s">
        <v>68</v>
      </c>
      <c r="AC68" t="s">
        <v>44</v>
      </c>
      <c r="AD68" t="s">
        <v>45</v>
      </c>
      <c r="AE68">
        <v>38.603012999999997</v>
      </c>
      <c r="AF68">
        <v>-90.574188000000007</v>
      </c>
      <c r="AG68" t="b">
        <v>0</v>
      </c>
    </row>
    <row r="69" spans="1:33" x14ac:dyDescent="0.3">
      <c r="A69" t="s">
        <v>33</v>
      </c>
      <c r="B69" t="s">
        <v>34</v>
      </c>
      <c r="C69" t="s">
        <v>214</v>
      </c>
      <c r="D69" t="s">
        <v>36</v>
      </c>
      <c r="E69" t="s">
        <v>37</v>
      </c>
      <c r="F69">
        <v>63011</v>
      </c>
      <c r="G69">
        <v>350000</v>
      </c>
      <c r="H69">
        <v>4</v>
      </c>
      <c r="I69">
        <v>2</v>
      </c>
      <c r="J69" t="s">
        <v>47</v>
      </c>
      <c r="K69">
        <v>2072</v>
      </c>
      <c r="L69">
        <v>13504</v>
      </c>
      <c r="M69">
        <v>1963</v>
      </c>
      <c r="N69">
        <v>2</v>
      </c>
      <c r="O69" t="s">
        <v>39</v>
      </c>
      <c r="P69">
        <v>52</v>
      </c>
      <c r="Q69" t="s">
        <v>40</v>
      </c>
      <c r="R69" s="1">
        <v>42547</v>
      </c>
      <c r="S69" s="2">
        <v>0.54166666666666663</v>
      </c>
      <c r="T69" s="2">
        <v>0.625</v>
      </c>
      <c r="U69" s="1">
        <v>42543</v>
      </c>
      <c r="V69">
        <v>359000</v>
      </c>
      <c r="Y69" t="s">
        <v>215</v>
      </c>
      <c r="Z69" t="s">
        <v>42</v>
      </c>
      <c r="AA69">
        <v>16030526</v>
      </c>
      <c r="AB69" t="s">
        <v>49</v>
      </c>
      <c r="AC69" t="s">
        <v>44</v>
      </c>
      <c r="AD69" t="s">
        <v>45</v>
      </c>
      <c r="AE69">
        <v>38.611910999999999</v>
      </c>
      <c r="AF69">
        <v>-90.5466579</v>
      </c>
      <c r="AG69" t="b">
        <v>0</v>
      </c>
    </row>
    <row r="70" spans="1:33" x14ac:dyDescent="0.3">
      <c r="A70" t="s">
        <v>33</v>
      </c>
      <c r="B70" t="s">
        <v>34</v>
      </c>
      <c r="C70" t="s">
        <v>216</v>
      </c>
      <c r="D70" t="s">
        <v>36</v>
      </c>
      <c r="E70" t="s">
        <v>37</v>
      </c>
      <c r="F70">
        <v>63011</v>
      </c>
      <c r="G70">
        <v>254900</v>
      </c>
      <c r="H70">
        <v>4</v>
      </c>
      <c r="I70">
        <v>3</v>
      </c>
      <c r="J70" t="s">
        <v>38</v>
      </c>
      <c r="K70">
        <v>1536</v>
      </c>
      <c r="L70">
        <v>9148</v>
      </c>
      <c r="M70">
        <v>1985</v>
      </c>
      <c r="N70">
        <v>2</v>
      </c>
      <c r="O70" t="s">
        <v>39</v>
      </c>
      <c r="P70">
        <v>52</v>
      </c>
      <c r="Q70" t="s">
        <v>40</v>
      </c>
      <c r="R70" s="1">
        <v>42547</v>
      </c>
      <c r="S70" s="2">
        <v>0.54166666666666663</v>
      </c>
      <c r="T70" s="2">
        <v>0.625</v>
      </c>
      <c r="U70" s="1">
        <v>42541</v>
      </c>
      <c r="V70">
        <v>259000</v>
      </c>
      <c r="Y70" t="s">
        <v>217</v>
      </c>
      <c r="Z70" t="s">
        <v>42</v>
      </c>
      <c r="AA70">
        <v>16030221</v>
      </c>
      <c r="AB70" t="s">
        <v>52</v>
      </c>
      <c r="AC70" t="s">
        <v>44</v>
      </c>
      <c r="AD70" t="s">
        <v>45</v>
      </c>
      <c r="AE70">
        <v>38.588898999999998</v>
      </c>
      <c r="AF70">
        <v>-90.625714000000002</v>
      </c>
      <c r="AG70" t="b">
        <v>0</v>
      </c>
    </row>
    <row r="71" spans="1:33" x14ac:dyDescent="0.3">
      <c r="A71" t="s">
        <v>33</v>
      </c>
      <c r="B71" t="s">
        <v>34</v>
      </c>
      <c r="C71" t="s">
        <v>218</v>
      </c>
      <c r="D71" t="s">
        <v>36</v>
      </c>
      <c r="E71" t="s">
        <v>37</v>
      </c>
      <c r="F71">
        <v>63011</v>
      </c>
      <c r="G71">
        <v>329900</v>
      </c>
      <c r="H71">
        <v>4</v>
      </c>
      <c r="I71">
        <v>3</v>
      </c>
      <c r="J71" t="s">
        <v>47</v>
      </c>
      <c r="K71">
        <v>2280</v>
      </c>
      <c r="L71">
        <v>24873</v>
      </c>
      <c r="M71">
        <v>1950</v>
      </c>
      <c r="N71">
        <v>2</v>
      </c>
      <c r="O71" t="s">
        <v>39</v>
      </c>
      <c r="P71">
        <v>53</v>
      </c>
      <c r="Q71" t="s">
        <v>40</v>
      </c>
      <c r="V71">
        <v>329900</v>
      </c>
      <c r="Y71" t="s">
        <v>219</v>
      </c>
      <c r="Z71" t="s">
        <v>42</v>
      </c>
      <c r="AA71">
        <v>16028825</v>
      </c>
      <c r="AB71" t="s">
        <v>49</v>
      </c>
      <c r="AC71" t="s">
        <v>44</v>
      </c>
      <c r="AD71" t="s">
        <v>45</v>
      </c>
      <c r="AE71">
        <v>38.607863000000002</v>
      </c>
      <c r="AF71">
        <v>-90.523812000000007</v>
      </c>
      <c r="AG71" t="b">
        <v>0</v>
      </c>
    </row>
    <row r="72" spans="1:33" x14ac:dyDescent="0.3">
      <c r="A72" t="s">
        <v>33</v>
      </c>
      <c r="B72" t="s">
        <v>34</v>
      </c>
      <c r="C72" t="s">
        <v>220</v>
      </c>
      <c r="D72" t="s">
        <v>36</v>
      </c>
      <c r="E72" t="s">
        <v>37</v>
      </c>
      <c r="F72">
        <v>63011</v>
      </c>
      <c r="G72">
        <v>389900</v>
      </c>
      <c r="H72">
        <v>4</v>
      </c>
      <c r="I72">
        <v>4</v>
      </c>
      <c r="J72" t="s">
        <v>47</v>
      </c>
      <c r="K72">
        <v>2390</v>
      </c>
      <c r="L72">
        <v>10019</v>
      </c>
      <c r="M72">
        <v>1984</v>
      </c>
      <c r="N72">
        <v>2</v>
      </c>
      <c r="O72" t="s">
        <v>39</v>
      </c>
      <c r="P72">
        <v>53</v>
      </c>
      <c r="Q72" t="s">
        <v>40</v>
      </c>
      <c r="U72" s="1">
        <v>42522</v>
      </c>
      <c r="V72">
        <v>399900</v>
      </c>
      <c r="Y72" t="s">
        <v>221</v>
      </c>
      <c r="Z72" t="s">
        <v>42</v>
      </c>
      <c r="AA72">
        <v>16029941</v>
      </c>
      <c r="AB72" t="s">
        <v>64</v>
      </c>
      <c r="AC72" t="s">
        <v>44</v>
      </c>
      <c r="AD72" t="s">
        <v>45</v>
      </c>
      <c r="AE72">
        <v>38.617179999999998</v>
      </c>
      <c r="AF72">
        <v>-90.506497899999999</v>
      </c>
      <c r="AG72" t="b">
        <v>0</v>
      </c>
    </row>
    <row r="73" spans="1:33" x14ac:dyDescent="0.3">
      <c r="A73" t="s">
        <v>33</v>
      </c>
      <c r="B73" t="s">
        <v>34</v>
      </c>
      <c r="C73" t="s">
        <v>222</v>
      </c>
      <c r="D73" t="s">
        <v>36</v>
      </c>
      <c r="E73" t="s">
        <v>37</v>
      </c>
      <c r="F73">
        <v>63011</v>
      </c>
      <c r="G73">
        <v>529900</v>
      </c>
      <c r="H73">
        <v>4</v>
      </c>
      <c r="I73">
        <v>3</v>
      </c>
      <c r="J73" t="s">
        <v>47</v>
      </c>
      <c r="K73">
        <v>2800</v>
      </c>
      <c r="N73">
        <v>3</v>
      </c>
      <c r="O73" t="s">
        <v>39</v>
      </c>
      <c r="P73">
        <v>55</v>
      </c>
      <c r="Q73" t="s">
        <v>40</v>
      </c>
      <c r="V73">
        <v>529900</v>
      </c>
      <c r="Y73" t="s">
        <v>223</v>
      </c>
      <c r="Z73" t="s">
        <v>42</v>
      </c>
      <c r="AA73">
        <v>16029477</v>
      </c>
      <c r="AB73" t="s">
        <v>49</v>
      </c>
      <c r="AC73" t="s">
        <v>44</v>
      </c>
      <c r="AD73" t="s">
        <v>45</v>
      </c>
      <c r="AE73">
        <v>38.604625800000001</v>
      </c>
      <c r="AF73">
        <v>-90.5560847</v>
      </c>
      <c r="AG73" t="b">
        <v>0</v>
      </c>
    </row>
    <row r="74" spans="1:33" x14ac:dyDescent="0.3">
      <c r="A74" t="s">
        <v>33</v>
      </c>
      <c r="B74" t="s">
        <v>34</v>
      </c>
      <c r="C74" t="s">
        <v>224</v>
      </c>
      <c r="D74" t="s">
        <v>36</v>
      </c>
      <c r="E74" t="s">
        <v>37</v>
      </c>
      <c r="F74">
        <v>63011</v>
      </c>
      <c r="G74">
        <v>635000</v>
      </c>
      <c r="H74">
        <v>2</v>
      </c>
      <c r="I74">
        <v>3</v>
      </c>
      <c r="J74" t="s">
        <v>47</v>
      </c>
      <c r="K74">
        <v>2178</v>
      </c>
      <c r="L74">
        <v>7841</v>
      </c>
      <c r="M74">
        <v>2006</v>
      </c>
      <c r="N74">
        <v>2</v>
      </c>
      <c r="O74" t="s">
        <v>39</v>
      </c>
      <c r="P74">
        <v>57</v>
      </c>
      <c r="Q74" t="s">
        <v>40</v>
      </c>
      <c r="U74" s="1">
        <v>42525</v>
      </c>
      <c r="V74">
        <v>665000</v>
      </c>
      <c r="Y74" t="s">
        <v>225</v>
      </c>
      <c r="Z74" t="s">
        <v>42</v>
      </c>
      <c r="AA74">
        <v>16029174</v>
      </c>
      <c r="AB74" t="s">
        <v>226</v>
      </c>
      <c r="AC74" t="s">
        <v>44</v>
      </c>
      <c r="AD74" t="s">
        <v>45</v>
      </c>
      <c r="AE74">
        <v>38.619936000000003</v>
      </c>
      <c r="AF74">
        <v>-90.522295999999997</v>
      </c>
      <c r="AG74" t="b">
        <v>0</v>
      </c>
    </row>
    <row r="75" spans="1:33" x14ac:dyDescent="0.3">
      <c r="A75" t="s">
        <v>33</v>
      </c>
      <c r="B75" t="s">
        <v>34</v>
      </c>
      <c r="C75" t="s">
        <v>227</v>
      </c>
      <c r="D75" t="s">
        <v>228</v>
      </c>
      <c r="E75" t="s">
        <v>37</v>
      </c>
      <c r="F75">
        <v>63011</v>
      </c>
      <c r="G75">
        <v>256780</v>
      </c>
      <c r="H75">
        <v>3</v>
      </c>
      <c r="I75">
        <v>3</v>
      </c>
      <c r="J75" t="s">
        <v>47</v>
      </c>
      <c r="K75">
        <v>1872</v>
      </c>
      <c r="L75">
        <v>9148</v>
      </c>
      <c r="M75">
        <v>1970</v>
      </c>
      <c r="N75">
        <v>2</v>
      </c>
      <c r="O75" t="s">
        <v>39</v>
      </c>
      <c r="P75">
        <v>58</v>
      </c>
      <c r="Q75" t="s">
        <v>40</v>
      </c>
      <c r="U75" s="1">
        <v>42541</v>
      </c>
      <c r="V75">
        <v>267800</v>
      </c>
      <c r="Y75" t="s">
        <v>229</v>
      </c>
      <c r="Z75" t="s">
        <v>42</v>
      </c>
      <c r="AA75">
        <v>16028749</v>
      </c>
      <c r="AB75" t="s">
        <v>230</v>
      </c>
      <c r="AC75" t="s">
        <v>44</v>
      </c>
      <c r="AD75" t="s">
        <v>45</v>
      </c>
      <c r="AE75">
        <v>38.612043999999997</v>
      </c>
      <c r="AF75">
        <v>-90.502865999999997</v>
      </c>
      <c r="AG75" t="b">
        <v>0</v>
      </c>
    </row>
    <row r="76" spans="1:33" x14ac:dyDescent="0.3">
      <c r="A76" t="s">
        <v>33</v>
      </c>
      <c r="B76" t="s">
        <v>34</v>
      </c>
      <c r="C76" t="s">
        <v>231</v>
      </c>
      <c r="D76" t="s">
        <v>36</v>
      </c>
      <c r="E76" t="s">
        <v>37</v>
      </c>
      <c r="F76">
        <v>63011</v>
      </c>
      <c r="G76">
        <v>410000</v>
      </c>
      <c r="H76">
        <v>3</v>
      </c>
      <c r="I76">
        <v>3</v>
      </c>
      <c r="J76" t="s">
        <v>38</v>
      </c>
      <c r="K76">
        <v>2525</v>
      </c>
      <c r="L76">
        <v>29185</v>
      </c>
      <c r="M76">
        <v>1990</v>
      </c>
      <c r="N76">
        <v>3</v>
      </c>
      <c r="O76" t="s">
        <v>39</v>
      </c>
      <c r="P76">
        <v>58</v>
      </c>
      <c r="Q76" t="s">
        <v>40</v>
      </c>
      <c r="R76" s="1">
        <v>42547</v>
      </c>
      <c r="S76" s="2">
        <v>0.54166666666666663</v>
      </c>
      <c r="T76" s="2">
        <v>0.625</v>
      </c>
      <c r="U76" s="1">
        <v>42544</v>
      </c>
      <c r="V76">
        <v>429000</v>
      </c>
      <c r="Y76" t="s">
        <v>232</v>
      </c>
      <c r="Z76" t="s">
        <v>42</v>
      </c>
      <c r="AA76">
        <v>16028889</v>
      </c>
      <c r="AB76" t="s">
        <v>233</v>
      </c>
      <c r="AC76" t="s">
        <v>44</v>
      </c>
      <c r="AD76" t="s">
        <v>45</v>
      </c>
      <c r="AE76">
        <v>38.603507</v>
      </c>
      <c r="AF76">
        <v>-90.6140829</v>
      </c>
      <c r="AG76" t="b">
        <v>0</v>
      </c>
    </row>
    <row r="77" spans="1:33" x14ac:dyDescent="0.3">
      <c r="A77" t="s">
        <v>33</v>
      </c>
      <c r="B77" t="s">
        <v>34</v>
      </c>
      <c r="C77" t="s">
        <v>234</v>
      </c>
      <c r="D77" t="s">
        <v>75</v>
      </c>
      <c r="E77" t="s">
        <v>37</v>
      </c>
      <c r="F77">
        <v>63011</v>
      </c>
      <c r="G77">
        <v>415000</v>
      </c>
      <c r="H77">
        <v>3</v>
      </c>
      <c r="I77">
        <v>3</v>
      </c>
      <c r="J77" t="s">
        <v>38</v>
      </c>
      <c r="K77">
        <v>2683</v>
      </c>
      <c r="L77">
        <v>13068</v>
      </c>
      <c r="M77">
        <v>1997</v>
      </c>
      <c r="N77">
        <v>3</v>
      </c>
      <c r="O77" t="s">
        <v>39</v>
      </c>
      <c r="P77">
        <v>59</v>
      </c>
      <c r="Q77" t="s">
        <v>40</v>
      </c>
      <c r="U77" s="1">
        <v>42530</v>
      </c>
      <c r="V77">
        <v>425000</v>
      </c>
      <c r="Y77" t="s">
        <v>235</v>
      </c>
      <c r="Z77" t="s">
        <v>42</v>
      </c>
      <c r="AA77">
        <v>16027601</v>
      </c>
      <c r="AB77" t="s">
        <v>49</v>
      </c>
      <c r="AC77" t="s">
        <v>44</v>
      </c>
      <c r="AD77" t="s">
        <v>45</v>
      </c>
      <c r="AE77">
        <v>38.595903</v>
      </c>
      <c r="AF77">
        <v>-90.602890000000002</v>
      </c>
      <c r="AG77" t="b">
        <v>0</v>
      </c>
    </row>
    <row r="78" spans="1:33" x14ac:dyDescent="0.3">
      <c r="A78" t="s">
        <v>33</v>
      </c>
      <c r="B78" t="s">
        <v>34</v>
      </c>
      <c r="C78" t="s">
        <v>236</v>
      </c>
      <c r="D78" t="s">
        <v>75</v>
      </c>
      <c r="E78" t="s">
        <v>37</v>
      </c>
      <c r="F78">
        <v>63011</v>
      </c>
      <c r="G78">
        <v>469000</v>
      </c>
      <c r="H78">
        <v>5</v>
      </c>
      <c r="I78">
        <v>5</v>
      </c>
      <c r="J78" t="s">
        <v>38</v>
      </c>
      <c r="K78">
        <v>3390</v>
      </c>
      <c r="L78">
        <v>14375</v>
      </c>
      <c r="M78">
        <v>1992</v>
      </c>
      <c r="N78">
        <v>3</v>
      </c>
      <c r="O78" t="s">
        <v>39</v>
      </c>
      <c r="P78">
        <v>66</v>
      </c>
      <c r="Q78" t="s">
        <v>40</v>
      </c>
      <c r="R78" s="1">
        <v>42547</v>
      </c>
      <c r="S78" s="2">
        <v>0.5</v>
      </c>
      <c r="T78" s="2">
        <v>0.58333333333333337</v>
      </c>
      <c r="U78" s="1">
        <v>42514</v>
      </c>
      <c r="V78">
        <v>499000</v>
      </c>
      <c r="Y78" t="s">
        <v>237</v>
      </c>
      <c r="Z78" t="s">
        <v>42</v>
      </c>
      <c r="AA78">
        <v>16021662</v>
      </c>
      <c r="AB78" t="s">
        <v>238</v>
      </c>
      <c r="AC78" t="s">
        <v>44</v>
      </c>
      <c r="AD78" t="s">
        <v>45</v>
      </c>
      <c r="AE78">
        <v>38.597248999999998</v>
      </c>
      <c r="AF78">
        <v>-90.628815000000003</v>
      </c>
      <c r="AG78" t="b">
        <v>0</v>
      </c>
    </row>
    <row r="79" spans="1:33" x14ac:dyDescent="0.3">
      <c r="A79" t="s">
        <v>33</v>
      </c>
      <c r="B79" t="s">
        <v>69</v>
      </c>
      <c r="C79" t="s">
        <v>239</v>
      </c>
      <c r="D79" t="s">
        <v>71</v>
      </c>
      <c r="E79" t="s">
        <v>37</v>
      </c>
      <c r="F79">
        <v>63021</v>
      </c>
      <c r="G79">
        <v>109000</v>
      </c>
      <c r="H79">
        <v>3</v>
      </c>
      <c r="I79">
        <v>3</v>
      </c>
      <c r="J79" t="s">
        <v>57</v>
      </c>
      <c r="K79">
        <v>1386</v>
      </c>
      <c r="L79">
        <v>3049</v>
      </c>
      <c r="M79">
        <v>1978</v>
      </c>
      <c r="N79">
        <v>0</v>
      </c>
      <c r="P79">
        <v>67</v>
      </c>
      <c r="Q79" t="s">
        <v>40</v>
      </c>
      <c r="V79">
        <v>109000</v>
      </c>
      <c r="W79" s="1">
        <v>39742</v>
      </c>
      <c r="X79">
        <v>143000</v>
      </c>
      <c r="Y79" t="s">
        <v>240</v>
      </c>
      <c r="Z79" t="s">
        <v>42</v>
      </c>
      <c r="AA79">
        <v>16025915</v>
      </c>
      <c r="AB79" t="s">
        <v>102</v>
      </c>
      <c r="AC79" t="s">
        <v>44</v>
      </c>
      <c r="AD79" t="s">
        <v>45</v>
      </c>
      <c r="AE79">
        <v>38.587931599999997</v>
      </c>
      <c r="AF79">
        <v>-90.583376400000006</v>
      </c>
      <c r="AG79" t="b">
        <v>0</v>
      </c>
    </row>
    <row r="80" spans="1:33" x14ac:dyDescent="0.3">
      <c r="A80" t="s">
        <v>33</v>
      </c>
      <c r="B80" t="s">
        <v>34</v>
      </c>
      <c r="C80" t="s">
        <v>241</v>
      </c>
      <c r="D80" t="s">
        <v>36</v>
      </c>
      <c r="E80" t="s">
        <v>37</v>
      </c>
      <c r="F80">
        <v>63011</v>
      </c>
      <c r="G80">
        <v>369900</v>
      </c>
      <c r="H80">
        <v>3</v>
      </c>
      <c r="I80">
        <v>3</v>
      </c>
      <c r="J80" t="s">
        <v>38</v>
      </c>
      <c r="K80">
        <v>2427</v>
      </c>
      <c r="L80">
        <v>27878</v>
      </c>
      <c r="M80">
        <v>1983</v>
      </c>
      <c r="N80">
        <v>2</v>
      </c>
      <c r="O80" t="s">
        <v>39</v>
      </c>
      <c r="P80">
        <v>71</v>
      </c>
      <c r="Q80" t="s">
        <v>40</v>
      </c>
      <c r="R80" s="1">
        <v>42547</v>
      </c>
      <c r="S80" s="2">
        <v>0.54166666666666663</v>
      </c>
      <c r="T80" s="2">
        <v>0.625</v>
      </c>
      <c r="U80" s="1">
        <v>42531</v>
      </c>
      <c r="V80">
        <v>399900</v>
      </c>
      <c r="Y80" t="s">
        <v>242</v>
      </c>
      <c r="Z80" t="s">
        <v>42</v>
      </c>
      <c r="AA80">
        <v>16024995</v>
      </c>
      <c r="AB80" t="s">
        <v>68</v>
      </c>
      <c r="AC80" t="s">
        <v>44</v>
      </c>
      <c r="AD80" t="s">
        <v>45</v>
      </c>
      <c r="AE80">
        <v>38.599193</v>
      </c>
      <c r="AF80">
        <v>-90.622264999999999</v>
      </c>
      <c r="AG80" t="b">
        <v>0</v>
      </c>
    </row>
    <row r="81" spans="1:33" x14ac:dyDescent="0.3">
      <c r="A81" t="s">
        <v>33</v>
      </c>
      <c r="B81" t="s">
        <v>34</v>
      </c>
      <c r="C81" t="s">
        <v>243</v>
      </c>
      <c r="D81" t="s">
        <v>36</v>
      </c>
      <c r="E81" t="s">
        <v>37</v>
      </c>
      <c r="F81">
        <v>63011</v>
      </c>
      <c r="G81">
        <v>198900</v>
      </c>
      <c r="H81">
        <v>3</v>
      </c>
      <c r="I81">
        <v>2</v>
      </c>
      <c r="J81" t="s">
        <v>47</v>
      </c>
      <c r="K81">
        <v>1794</v>
      </c>
      <c r="L81">
        <v>13983</v>
      </c>
      <c r="M81">
        <v>1964</v>
      </c>
      <c r="N81">
        <v>2</v>
      </c>
      <c r="O81" t="s">
        <v>39</v>
      </c>
      <c r="P81">
        <v>74</v>
      </c>
      <c r="Q81" t="s">
        <v>40</v>
      </c>
      <c r="V81">
        <v>198900</v>
      </c>
      <c r="Y81" t="s">
        <v>244</v>
      </c>
      <c r="Z81" t="s">
        <v>42</v>
      </c>
      <c r="AA81">
        <v>16024072</v>
      </c>
      <c r="AB81" t="s">
        <v>245</v>
      </c>
      <c r="AC81" t="s">
        <v>44</v>
      </c>
      <c r="AD81" t="s">
        <v>45</v>
      </c>
      <c r="AE81">
        <v>38.603240999999997</v>
      </c>
      <c r="AF81">
        <v>-90.522728000000001</v>
      </c>
      <c r="AG81" t="b">
        <v>0</v>
      </c>
    </row>
    <row r="82" spans="1:33" x14ac:dyDescent="0.3">
      <c r="A82" t="s">
        <v>33</v>
      </c>
      <c r="B82" t="s">
        <v>34</v>
      </c>
      <c r="C82" t="s">
        <v>246</v>
      </c>
      <c r="D82" t="s">
        <v>36</v>
      </c>
      <c r="E82" t="s">
        <v>37</v>
      </c>
      <c r="F82">
        <v>63011</v>
      </c>
      <c r="G82">
        <v>309000</v>
      </c>
      <c r="H82">
        <v>5</v>
      </c>
      <c r="I82">
        <v>3</v>
      </c>
      <c r="J82" t="s">
        <v>47</v>
      </c>
      <c r="K82">
        <v>2535</v>
      </c>
      <c r="L82">
        <v>13547</v>
      </c>
      <c r="M82">
        <v>1970</v>
      </c>
      <c r="N82">
        <v>2</v>
      </c>
      <c r="O82" t="s">
        <v>39</v>
      </c>
      <c r="P82">
        <v>75</v>
      </c>
      <c r="Q82" t="s">
        <v>40</v>
      </c>
      <c r="U82" s="1">
        <v>42516</v>
      </c>
      <c r="V82">
        <v>319900</v>
      </c>
      <c r="Y82" t="s">
        <v>247</v>
      </c>
      <c r="Z82" t="s">
        <v>42</v>
      </c>
      <c r="AA82">
        <v>16023007</v>
      </c>
      <c r="AB82" t="s">
        <v>68</v>
      </c>
      <c r="AC82" t="s">
        <v>44</v>
      </c>
      <c r="AD82" t="s">
        <v>45</v>
      </c>
      <c r="AE82">
        <v>38.601315</v>
      </c>
      <c r="AF82">
        <v>-90.522157000000007</v>
      </c>
      <c r="AG82" t="b">
        <v>0</v>
      </c>
    </row>
    <row r="83" spans="1:33" x14ac:dyDescent="0.3">
      <c r="A83" t="s">
        <v>33</v>
      </c>
      <c r="B83" t="s">
        <v>34</v>
      </c>
      <c r="C83" t="s">
        <v>248</v>
      </c>
      <c r="D83" t="s">
        <v>75</v>
      </c>
      <c r="E83" t="s">
        <v>37</v>
      </c>
      <c r="F83">
        <v>63011</v>
      </c>
      <c r="G83">
        <v>370000</v>
      </c>
      <c r="H83">
        <v>3</v>
      </c>
      <c r="I83">
        <v>3</v>
      </c>
      <c r="J83" t="s">
        <v>38</v>
      </c>
      <c r="L83">
        <v>11326</v>
      </c>
      <c r="M83">
        <v>1995</v>
      </c>
      <c r="N83">
        <v>2</v>
      </c>
      <c r="O83" t="s">
        <v>39</v>
      </c>
      <c r="P83">
        <v>80</v>
      </c>
      <c r="Q83" t="s">
        <v>40</v>
      </c>
      <c r="U83" s="1">
        <v>42531</v>
      </c>
      <c r="V83">
        <v>375000</v>
      </c>
      <c r="Y83" t="s">
        <v>249</v>
      </c>
      <c r="Z83" t="s">
        <v>42</v>
      </c>
      <c r="AA83">
        <v>16022655</v>
      </c>
      <c r="AB83" t="s">
        <v>64</v>
      </c>
      <c r="AC83" t="s">
        <v>44</v>
      </c>
      <c r="AD83" t="s">
        <v>45</v>
      </c>
      <c r="AE83">
        <v>38.598973999999998</v>
      </c>
      <c r="AF83">
        <v>-90.607917999999998</v>
      </c>
      <c r="AG83" t="b">
        <v>0</v>
      </c>
    </row>
    <row r="84" spans="1:33" x14ac:dyDescent="0.3">
      <c r="A84" t="s">
        <v>33</v>
      </c>
      <c r="B84" t="s">
        <v>34</v>
      </c>
      <c r="C84" t="s">
        <v>250</v>
      </c>
      <c r="D84" t="s">
        <v>36</v>
      </c>
      <c r="E84" t="s">
        <v>37</v>
      </c>
      <c r="F84">
        <v>63011</v>
      </c>
      <c r="G84">
        <v>589000</v>
      </c>
      <c r="H84">
        <v>4</v>
      </c>
      <c r="I84">
        <v>4</v>
      </c>
      <c r="J84" t="s">
        <v>38</v>
      </c>
      <c r="K84">
        <v>4226</v>
      </c>
      <c r="L84">
        <v>13939</v>
      </c>
      <c r="M84">
        <v>2006</v>
      </c>
      <c r="N84">
        <v>3</v>
      </c>
      <c r="O84" t="s">
        <v>39</v>
      </c>
      <c r="P84">
        <v>85</v>
      </c>
      <c r="Q84" t="s">
        <v>40</v>
      </c>
      <c r="U84" s="1">
        <v>42504</v>
      </c>
      <c r="V84">
        <v>595000</v>
      </c>
      <c r="Y84" t="s">
        <v>251</v>
      </c>
      <c r="Z84" t="s">
        <v>42</v>
      </c>
      <c r="AA84">
        <v>16020575</v>
      </c>
      <c r="AB84" t="s">
        <v>52</v>
      </c>
      <c r="AC84" t="s">
        <v>44</v>
      </c>
      <c r="AD84" t="s">
        <v>45</v>
      </c>
      <c r="AE84">
        <v>38.592767000000002</v>
      </c>
      <c r="AF84">
        <v>-90.603595999999996</v>
      </c>
      <c r="AG84" t="b">
        <v>0</v>
      </c>
    </row>
    <row r="85" spans="1:33" x14ac:dyDescent="0.3">
      <c r="A85" t="s">
        <v>33</v>
      </c>
      <c r="B85" t="s">
        <v>34</v>
      </c>
      <c r="C85" t="s">
        <v>252</v>
      </c>
      <c r="D85" t="s">
        <v>36</v>
      </c>
      <c r="E85" t="s">
        <v>37</v>
      </c>
      <c r="F85">
        <v>63011</v>
      </c>
      <c r="G85">
        <v>249900</v>
      </c>
      <c r="H85">
        <v>4</v>
      </c>
      <c r="I85">
        <v>3</v>
      </c>
      <c r="J85" t="s">
        <v>38</v>
      </c>
      <c r="K85">
        <v>2160</v>
      </c>
      <c r="L85">
        <v>130724</v>
      </c>
      <c r="M85">
        <v>1975</v>
      </c>
      <c r="N85">
        <v>2</v>
      </c>
      <c r="O85" t="s">
        <v>39</v>
      </c>
      <c r="P85">
        <v>94</v>
      </c>
      <c r="Q85" t="s">
        <v>40</v>
      </c>
      <c r="V85">
        <v>249900</v>
      </c>
      <c r="Y85" t="s">
        <v>253</v>
      </c>
      <c r="Z85" t="s">
        <v>42</v>
      </c>
      <c r="AA85">
        <v>16017508</v>
      </c>
      <c r="AB85" t="s">
        <v>64</v>
      </c>
      <c r="AC85" t="s">
        <v>44</v>
      </c>
      <c r="AD85" t="s">
        <v>45</v>
      </c>
      <c r="AE85">
        <v>38.614586000000003</v>
      </c>
      <c r="AF85">
        <v>-90.614064999999997</v>
      </c>
      <c r="AG85" t="b">
        <v>0</v>
      </c>
    </row>
    <row r="86" spans="1:33" x14ac:dyDescent="0.3">
      <c r="A86" t="s">
        <v>33</v>
      </c>
      <c r="B86" t="s">
        <v>34</v>
      </c>
      <c r="C86" t="s">
        <v>254</v>
      </c>
      <c r="D86" t="s">
        <v>36</v>
      </c>
      <c r="E86" t="s">
        <v>37</v>
      </c>
      <c r="F86">
        <v>63011</v>
      </c>
      <c r="G86">
        <v>348000</v>
      </c>
      <c r="H86">
        <v>4</v>
      </c>
      <c r="I86">
        <v>3</v>
      </c>
      <c r="J86" t="s">
        <v>47</v>
      </c>
      <c r="K86">
        <v>2366</v>
      </c>
      <c r="L86">
        <v>19166</v>
      </c>
      <c r="M86">
        <v>1987</v>
      </c>
      <c r="N86">
        <v>2</v>
      </c>
      <c r="O86" t="s">
        <v>39</v>
      </c>
      <c r="P86">
        <v>103</v>
      </c>
      <c r="Q86" t="s">
        <v>40</v>
      </c>
      <c r="U86" s="1">
        <v>42534</v>
      </c>
      <c r="V86">
        <v>375000</v>
      </c>
      <c r="W86" s="1">
        <v>38153</v>
      </c>
      <c r="X86">
        <v>264500</v>
      </c>
      <c r="Y86" t="s">
        <v>255</v>
      </c>
      <c r="Z86" t="s">
        <v>42</v>
      </c>
      <c r="AA86">
        <v>16013899</v>
      </c>
      <c r="AB86" t="s">
        <v>160</v>
      </c>
      <c r="AC86" t="s">
        <v>44</v>
      </c>
      <c r="AD86" t="s">
        <v>45</v>
      </c>
      <c r="AE86">
        <v>38.605736999999998</v>
      </c>
      <c r="AF86">
        <v>-90.555272000000002</v>
      </c>
      <c r="AG86" t="b">
        <v>0</v>
      </c>
    </row>
    <row r="87" spans="1:33" x14ac:dyDescent="0.3">
      <c r="A87" t="s">
        <v>33</v>
      </c>
      <c r="B87" t="s">
        <v>34</v>
      </c>
      <c r="C87" t="s">
        <v>256</v>
      </c>
      <c r="D87" t="s">
        <v>36</v>
      </c>
      <c r="E87" t="s">
        <v>37</v>
      </c>
      <c r="F87">
        <v>63011</v>
      </c>
      <c r="G87">
        <v>283300</v>
      </c>
      <c r="H87">
        <v>4</v>
      </c>
      <c r="I87">
        <v>3</v>
      </c>
      <c r="J87" t="s">
        <v>38</v>
      </c>
      <c r="K87">
        <v>2142</v>
      </c>
      <c r="L87">
        <v>9583</v>
      </c>
      <c r="M87">
        <v>1986</v>
      </c>
      <c r="N87">
        <v>2</v>
      </c>
      <c r="O87" t="s">
        <v>39</v>
      </c>
      <c r="P87">
        <v>106</v>
      </c>
      <c r="Q87" t="s">
        <v>40</v>
      </c>
      <c r="U87" s="1">
        <v>42516</v>
      </c>
      <c r="V87">
        <v>284900</v>
      </c>
      <c r="Y87" t="s">
        <v>257</v>
      </c>
      <c r="Z87" t="s">
        <v>42</v>
      </c>
      <c r="AA87">
        <v>16014771</v>
      </c>
      <c r="AB87" t="s">
        <v>226</v>
      </c>
      <c r="AC87" t="s">
        <v>44</v>
      </c>
      <c r="AD87" t="s">
        <v>45</v>
      </c>
      <c r="AE87">
        <v>38.591214999999998</v>
      </c>
      <c r="AF87">
        <v>-90.622693999999996</v>
      </c>
      <c r="AG87" t="b">
        <v>0</v>
      </c>
    </row>
    <row r="88" spans="1:33" x14ac:dyDescent="0.3">
      <c r="A88" t="s">
        <v>33</v>
      </c>
      <c r="B88" t="s">
        <v>34</v>
      </c>
      <c r="C88" t="s">
        <v>258</v>
      </c>
      <c r="D88" t="s">
        <v>36</v>
      </c>
      <c r="E88" t="s">
        <v>37</v>
      </c>
      <c r="F88">
        <v>63011</v>
      </c>
      <c r="G88">
        <v>519900</v>
      </c>
      <c r="H88">
        <v>4</v>
      </c>
      <c r="I88">
        <v>5</v>
      </c>
      <c r="J88" t="s">
        <v>38</v>
      </c>
      <c r="K88">
        <v>3272</v>
      </c>
      <c r="L88">
        <v>60113</v>
      </c>
      <c r="M88">
        <v>1997</v>
      </c>
      <c r="N88">
        <v>3</v>
      </c>
      <c r="O88" t="s">
        <v>39</v>
      </c>
      <c r="P88">
        <v>106</v>
      </c>
      <c r="Q88" t="s">
        <v>40</v>
      </c>
      <c r="U88" s="1">
        <v>42516</v>
      </c>
      <c r="V88">
        <v>541900</v>
      </c>
      <c r="W88" s="1">
        <v>40610</v>
      </c>
      <c r="X88">
        <v>457000</v>
      </c>
      <c r="Y88" t="s">
        <v>259</v>
      </c>
      <c r="Z88" t="s">
        <v>42</v>
      </c>
      <c r="AA88">
        <v>16014617</v>
      </c>
      <c r="AB88" t="s">
        <v>260</v>
      </c>
      <c r="AC88" t="s">
        <v>44</v>
      </c>
      <c r="AD88" t="s">
        <v>45</v>
      </c>
      <c r="AE88">
        <v>38.626147099999997</v>
      </c>
      <c r="AF88">
        <v>-90.625322199999999</v>
      </c>
      <c r="AG88" t="b">
        <v>0</v>
      </c>
    </row>
    <row r="89" spans="1:33" x14ac:dyDescent="0.3">
      <c r="A89" t="s">
        <v>33</v>
      </c>
      <c r="B89" t="s">
        <v>34</v>
      </c>
      <c r="C89" t="s">
        <v>261</v>
      </c>
      <c r="D89" t="s">
        <v>36</v>
      </c>
      <c r="E89" t="s">
        <v>37</v>
      </c>
      <c r="F89">
        <v>63011</v>
      </c>
      <c r="G89">
        <v>997000</v>
      </c>
      <c r="H89">
        <v>3</v>
      </c>
      <c r="I89">
        <v>4</v>
      </c>
      <c r="J89" t="s">
        <v>47</v>
      </c>
      <c r="K89">
        <v>1784</v>
      </c>
      <c r="L89">
        <v>7405</v>
      </c>
      <c r="M89">
        <v>2013</v>
      </c>
      <c r="N89">
        <v>2</v>
      </c>
      <c r="O89" t="s">
        <v>39</v>
      </c>
      <c r="P89">
        <v>107</v>
      </c>
      <c r="Q89" t="s">
        <v>40</v>
      </c>
      <c r="V89">
        <v>997000</v>
      </c>
      <c r="W89" s="1">
        <v>41981</v>
      </c>
      <c r="X89">
        <v>971067</v>
      </c>
      <c r="Y89" t="s">
        <v>262</v>
      </c>
      <c r="Z89" t="s">
        <v>42</v>
      </c>
      <c r="AA89">
        <v>16014176</v>
      </c>
      <c r="AB89" t="s">
        <v>49</v>
      </c>
      <c r="AC89" t="s">
        <v>44</v>
      </c>
      <c r="AD89" t="s">
        <v>45</v>
      </c>
      <c r="AE89">
        <v>38.624098099999998</v>
      </c>
      <c r="AF89">
        <v>-90.5665403</v>
      </c>
      <c r="AG89" t="b">
        <v>0</v>
      </c>
    </row>
    <row r="90" spans="1:33" x14ac:dyDescent="0.3">
      <c r="A90" t="s">
        <v>33</v>
      </c>
      <c r="B90" t="s">
        <v>69</v>
      </c>
      <c r="C90" t="s">
        <v>263</v>
      </c>
      <c r="D90" t="s">
        <v>36</v>
      </c>
      <c r="E90" t="s">
        <v>37</v>
      </c>
      <c r="F90">
        <v>63011</v>
      </c>
      <c r="G90">
        <v>192000</v>
      </c>
      <c r="H90">
        <v>3</v>
      </c>
      <c r="I90">
        <v>3</v>
      </c>
      <c r="J90" t="s">
        <v>47</v>
      </c>
      <c r="K90">
        <v>1834</v>
      </c>
      <c r="L90">
        <v>2614</v>
      </c>
      <c r="M90">
        <v>1977</v>
      </c>
      <c r="N90">
        <v>2</v>
      </c>
      <c r="O90" t="s">
        <v>39</v>
      </c>
      <c r="P90">
        <v>108</v>
      </c>
      <c r="Q90" t="s">
        <v>40</v>
      </c>
      <c r="U90" s="1">
        <v>42538</v>
      </c>
      <c r="V90">
        <v>199900</v>
      </c>
      <c r="Y90" t="s">
        <v>264</v>
      </c>
      <c r="Z90" t="s">
        <v>42</v>
      </c>
      <c r="AA90">
        <v>16013948</v>
      </c>
      <c r="AB90" t="s">
        <v>49</v>
      </c>
      <c r="AC90" t="s">
        <v>44</v>
      </c>
      <c r="AD90" t="s">
        <v>45</v>
      </c>
      <c r="AE90">
        <v>38.606206</v>
      </c>
      <c r="AF90">
        <v>-90.49624</v>
      </c>
      <c r="AG90" t="b">
        <v>0</v>
      </c>
    </row>
    <row r="91" spans="1:33" x14ac:dyDescent="0.3">
      <c r="A91" t="s">
        <v>33</v>
      </c>
      <c r="B91" t="s">
        <v>34</v>
      </c>
      <c r="C91" t="s">
        <v>265</v>
      </c>
      <c r="D91" t="s">
        <v>36</v>
      </c>
      <c r="E91" t="s">
        <v>37</v>
      </c>
      <c r="F91">
        <v>63011</v>
      </c>
      <c r="G91">
        <v>345000</v>
      </c>
      <c r="H91">
        <v>4</v>
      </c>
      <c r="I91">
        <v>4</v>
      </c>
      <c r="J91" t="s">
        <v>47</v>
      </c>
      <c r="K91">
        <v>2872</v>
      </c>
      <c r="L91">
        <v>13024</v>
      </c>
      <c r="M91">
        <v>1965</v>
      </c>
      <c r="N91">
        <v>2</v>
      </c>
      <c r="O91" t="s">
        <v>39</v>
      </c>
      <c r="P91">
        <v>108</v>
      </c>
      <c r="Q91" t="s">
        <v>40</v>
      </c>
      <c r="U91" s="1">
        <v>42541</v>
      </c>
      <c r="V91">
        <v>379800</v>
      </c>
      <c r="Y91" t="s">
        <v>266</v>
      </c>
      <c r="Z91" t="s">
        <v>42</v>
      </c>
      <c r="AA91">
        <v>16013148</v>
      </c>
      <c r="AB91" t="s">
        <v>59</v>
      </c>
      <c r="AC91" t="s">
        <v>44</v>
      </c>
      <c r="AD91" t="s">
        <v>45</v>
      </c>
      <c r="AE91">
        <v>38.604975000000003</v>
      </c>
      <c r="AF91">
        <v>-90.544511999999997</v>
      </c>
      <c r="AG91" t="b">
        <v>0</v>
      </c>
    </row>
    <row r="92" spans="1:33" x14ac:dyDescent="0.3">
      <c r="A92" t="s">
        <v>33</v>
      </c>
      <c r="B92" t="s">
        <v>34</v>
      </c>
      <c r="C92" t="s">
        <v>267</v>
      </c>
      <c r="D92" t="s">
        <v>71</v>
      </c>
      <c r="E92" t="s">
        <v>37</v>
      </c>
      <c r="F92">
        <v>63011</v>
      </c>
      <c r="G92">
        <v>469990</v>
      </c>
      <c r="H92">
        <v>4</v>
      </c>
      <c r="I92">
        <v>4</v>
      </c>
      <c r="J92" t="s">
        <v>38</v>
      </c>
      <c r="K92">
        <v>3282</v>
      </c>
      <c r="L92">
        <v>21519</v>
      </c>
      <c r="N92">
        <v>3</v>
      </c>
      <c r="O92" t="s">
        <v>39</v>
      </c>
      <c r="P92">
        <v>116</v>
      </c>
      <c r="Q92" t="s">
        <v>40</v>
      </c>
      <c r="V92">
        <v>469990</v>
      </c>
      <c r="Y92" t="s">
        <v>268</v>
      </c>
      <c r="Z92" t="s">
        <v>42</v>
      </c>
      <c r="AA92">
        <v>16011588</v>
      </c>
      <c r="AB92" t="s">
        <v>269</v>
      </c>
      <c r="AC92" t="s">
        <v>44</v>
      </c>
      <c r="AD92" t="s">
        <v>45</v>
      </c>
      <c r="AE92">
        <v>38.597797</v>
      </c>
      <c r="AF92">
        <v>-90.590271000000001</v>
      </c>
      <c r="AG92" t="b">
        <v>0</v>
      </c>
    </row>
    <row r="93" spans="1:33" x14ac:dyDescent="0.3">
      <c r="A93" t="s">
        <v>33</v>
      </c>
      <c r="B93" t="s">
        <v>34</v>
      </c>
      <c r="C93" t="s">
        <v>270</v>
      </c>
      <c r="D93" t="s">
        <v>71</v>
      </c>
      <c r="E93" t="s">
        <v>37</v>
      </c>
      <c r="F93">
        <v>63011</v>
      </c>
      <c r="G93">
        <v>449990</v>
      </c>
      <c r="H93">
        <v>3</v>
      </c>
      <c r="I93">
        <v>2</v>
      </c>
      <c r="J93" t="s">
        <v>38</v>
      </c>
      <c r="K93">
        <v>1800</v>
      </c>
      <c r="L93">
        <v>21519</v>
      </c>
      <c r="N93">
        <v>3</v>
      </c>
      <c r="O93" t="s">
        <v>39</v>
      </c>
      <c r="P93">
        <v>116</v>
      </c>
      <c r="Q93" t="s">
        <v>40</v>
      </c>
      <c r="V93">
        <v>449990</v>
      </c>
      <c r="Y93" t="s">
        <v>271</v>
      </c>
      <c r="Z93" t="s">
        <v>42</v>
      </c>
      <c r="AA93">
        <v>16006549</v>
      </c>
      <c r="AB93" t="s">
        <v>269</v>
      </c>
      <c r="AC93" t="s">
        <v>44</v>
      </c>
      <c r="AD93" t="s">
        <v>45</v>
      </c>
      <c r="AE93">
        <v>38.597797</v>
      </c>
      <c r="AF93">
        <v>-90.590271000000001</v>
      </c>
      <c r="AG93" t="b">
        <v>0</v>
      </c>
    </row>
    <row r="94" spans="1:33" x14ac:dyDescent="0.3">
      <c r="A94" t="s">
        <v>33</v>
      </c>
      <c r="B94" t="s">
        <v>34</v>
      </c>
      <c r="C94" t="s">
        <v>272</v>
      </c>
      <c r="D94" t="s">
        <v>71</v>
      </c>
      <c r="E94" t="s">
        <v>37</v>
      </c>
      <c r="F94">
        <v>63011</v>
      </c>
      <c r="G94">
        <v>609990</v>
      </c>
      <c r="H94">
        <v>6</v>
      </c>
      <c r="I94">
        <v>4</v>
      </c>
      <c r="J94" t="s">
        <v>38</v>
      </c>
      <c r="K94">
        <v>3800</v>
      </c>
      <c r="L94">
        <v>21519</v>
      </c>
      <c r="N94">
        <v>4</v>
      </c>
      <c r="O94" t="s">
        <v>39</v>
      </c>
      <c r="P94">
        <v>116</v>
      </c>
      <c r="Q94" t="s">
        <v>40</v>
      </c>
      <c r="V94">
        <v>609990</v>
      </c>
      <c r="Y94" t="s">
        <v>273</v>
      </c>
      <c r="Z94" t="s">
        <v>42</v>
      </c>
      <c r="AA94">
        <v>16006548</v>
      </c>
      <c r="AB94" t="s">
        <v>269</v>
      </c>
      <c r="AC94" t="s">
        <v>44</v>
      </c>
      <c r="AD94" t="s">
        <v>45</v>
      </c>
      <c r="AE94">
        <v>38.597797</v>
      </c>
      <c r="AF94">
        <v>-90.590271000000001</v>
      </c>
      <c r="AG94" t="b">
        <v>0</v>
      </c>
    </row>
    <row r="95" spans="1:33" x14ac:dyDescent="0.3">
      <c r="A95" t="s">
        <v>33</v>
      </c>
      <c r="B95" t="s">
        <v>34</v>
      </c>
      <c r="C95" t="s">
        <v>274</v>
      </c>
      <c r="D95" t="s">
        <v>71</v>
      </c>
      <c r="E95" t="s">
        <v>37</v>
      </c>
      <c r="F95">
        <v>63011</v>
      </c>
      <c r="G95">
        <v>534990</v>
      </c>
      <c r="H95">
        <v>4</v>
      </c>
      <c r="I95">
        <v>4</v>
      </c>
      <c r="J95" t="s">
        <v>38</v>
      </c>
      <c r="K95">
        <v>3282</v>
      </c>
      <c r="L95">
        <v>21519</v>
      </c>
      <c r="N95">
        <v>3</v>
      </c>
      <c r="O95" t="s">
        <v>39</v>
      </c>
      <c r="P95">
        <v>116</v>
      </c>
      <c r="Q95" t="s">
        <v>40</v>
      </c>
      <c r="V95">
        <v>534990</v>
      </c>
      <c r="Y95" t="s">
        <v>275</v>
      </c>
      <c r="Z95" t="s">
        <v>42</v>
      </c>
      <c r="AA95">
        <v>16006547</v>
      </c>
      <c r="AB95" t="s">
        <v>269</v>
      </c>
      <c r="AC95" t="s">
        <v>44</v>
      </c>
      <c r="AD95" t="s">
        <v>45</v>
      </c>
      <c r="AE95">
        <v>38.597797</v>
      </c>
      <c r="AF95">
        <v>-90.590271000000001</v>
      </c>
      <c r="AG95" t="b">
        <v>0</v>
      </c>
    </row>
    <row r="96" spans="1:33" x14ac:dyDescent="0.3">
      <c r="A96" t="s">
        <v>33</v>
      </c>
      <c r="B96" t="s">
        <v>34</v>
      </c>
      <c r="C96" t="s">
        <v>276</v>
      </c>
      <c r="D96" t="s">
        <v>71</v>
      </c>
      <c r="E96" t="s">
        <v>37</v>
      </c>
      <c r="F96">
        <v>63011</v>
      </c>
      <c r="G96">
        <v>499990</v>
      </c>
      <c r="H96">
        <v>3</v>
      </c>
      <c r="I96">
        <v>3</v>
      </c>
      <c r="J96" t="s">
        <v>38</v>
      </c>
      <c r="K96">
        <v>2400</v>
      </c>
      <c r="L96">
        <v>21519</v>
      </c>
      <c r="N96">
        <v>3</v>
      </c>
      <c r="O96" t="s">
        <v>39</v>
      </c>
      <c r="P96">
        <v>116</v>
      </c>
      <c r="Q96" t="s">
        <v>40</v>
      </c>
      <c r="V96">
        <v>499990</v>
      </c>
      <c r="Y96" t="s">
        <v>277</v>
      </c>
      <c r="Z96" t="s">
        <v>42</v>
      </c>
      <c r="AA96">
        <v>16006545</v>
      </c>
      <c r="AB96" t="s">
        <v>269</v>
      </c>
      <c r="AC96" t="s">
        <v>44</v>
      </c>
      <c r="AD96" t="s">
        <v>45</v>
      </c>
      <c r="AE96">
        <v>38.597797</v>
      </c>
      <c r="AF96">
        <v>-90.590271000000001</v>
      </c>
      <c r="AG96" t="b">
        <v>0</v>
      </c>
    </row>
    <row r="97" spans="1:33" x14ac:dyDescent="0.3">
      <c r="A97" t="s">
        <v>33</v>
      </c>
      <c r="B97" t="s">
        <v>34</v>
      </c>
      <c r="C97" t="s">
        <v>278</v>
      </c>
      <c r="D97" t="s">
        <v>71</v>
      </c>
      <c r="E97" t="s">
        <v>37</v>
      </c>
      <c r="F97">
        <v>63011</v>
      </c>
      <c r="G97">
        <v>519990</v>
      </c>
      <c r="H97">
        <v>5</v>
      </c>
      <c r="I97">
        <v>4</v>
      </c>
      <c r="J97" t="s">
        <v>38</v>
      </c>
      <c r="K97">
        <v>3200</v>
      </c>
      <c r="L97">
        <v>21519</v>
      </c>
      <c r="N97">
        <v>3</v>
      </c>
      <c r="O97" t="s">
        <v>39</v>
      </c>
      <c r="P97">
        <v>116</v>
      </c>
      <c r="Q97" t="s">
        <v>40</v>
      </c>
      <c r="V97">
        <v>519990</v>
      </c>
      <c r="Y97" t="s">
        <v>279</v>
      </c>
      <c r="Z97" t="s">
        <v>42</v>
      </c>
      <c r="AA97">
        <v>16006544</v>
      </c>
      <c r="AB97" t="s">
        <v>269</v>
      </c>
      <c r="AC97" t="s">
        <v>44</v>
      </c>
      <c r="AD97" t="s">
        <v>45</v>
      </c>
      <c r="AE97">
        <v>38.597797</v>
      </c>
      <c r="AF97">
        <v>-90.590271000000001</v>
      </c>
      <c r="AG97" t="b">
        <v>0</v>
      </c>
    </row>
    <row r="98" spans="1:33" x14ac:dyDescent="0.3">
      <c r="A98" t="s">
        <v>33</v>
      </c>
      <c r="B98" t="s">
        <v>34</v>
      </c>
      <c r="C98" t="s">
        <v>280</v>
      </c>
      <c r="D98" t="s">
        <v>36</v>
      </c>
      <c r="E98" t="s">
        <v>37</v>
      </c>
      <c r="F98">
        <v>63011</v>
      </c>
      <c r="G98">
        <v>359900</v>
      </c>
      <c r="H98">
        <v>4</v>
      </c>
      <c r="I98">
        <v>3</v>
      </c>
      <c r="J98" t="s">
        <v>47</v>
      </c>
      <c r="K98">
        <v>2658</v>
      </c>
      <c r="L98">
        <v>14593</v>
      </c>
      <c r="M98">
        <v>1964</v>
      </c>
      <c r="N98">
        <v>2</v>
      </c>
      <c r="O98" t="s">
        <v>39</v>
      </c>
      <c r="P98">
        <v>120</v>
      </c>
      <c r="Q98" t="s">
        <v>40</v>
      </c>
      <c r="U98" s="1">
        <v>42542</v>
      </c>
      <c r="V98">
        <v>364900</v>
      </c>
      <c r="W98" s="1">
        <v>42354</v>
      </c>
      <c r="X98">
        <v>246500</v>
      </c>
      <c r="Y98" t="s">
        <v>281</v>
      </c>
      <c r="Z98" t="s">
        <v>42</v>
      </c>
      <c r="AA98">
        <v>16010795</v>
      </c>
      <c r="AB98" t="s">
        <v>282</v>
      </c>
      <c r="AC98" t="s">
        <v>44</v>
      </c>
      <c r="AD98" t="s">
        <v>45</v>
      </c>
      <c r="AE98">
        <v>38.610636</v>
      </c>
      <c r="AF98">
        <v>-90.543535000000006</v>
      </c>
      <c r="AG98" t="b">
        <v>0</v>
      </c>
    </row>
    <row r="99" spans="1:33" x14ac:dyDescent="0.3">
      <c r="A99" t="s">
        <v>33</v>
      </c>
      <c r="B99" t="s">
        <v>34</v>
      </c>
      <c r="C99" t="s">
        <v>283</v>
      </c>
      <c r="D99" t="s">
        <v>36</v>
      </c>
      <c r="E99" t="s">
        <v>37</v>
      </c>
      <c r="F99">
        <v>63011</v>
      </c>
      <c r="G99">
        <v>275000</v>
      </c>
      <c r="H99">
        <v>3</v>
      </c>
      <c r="I99">
        <v>3</v>
      </c>
      <c r="J99" t="s">
        <v>57</v>
      </c>
      <c r="K99">
        <v>1472</v>
      </c>
      <c r="L99">
        <v>117612</v>
      </c>
      <c r="M99">
        <v>1975</v>
      </c>
      <c r="N99">
        <v>2</v>
      </c>
      <c r="O99" t="s">
        <v>39</v>
      </c>
      <c r="P99">
        <v>142</v>
      </c>
      <c r="Q99" t="s">
        <v>40</v>
      </c>
      <c r="U99" s="1">
        <v>42501</v>
      </c>
      <c r="V99">
        <v>300000</v>
      </c>
      <c r="Y99" t="s">
        <v>284</v>
      </c>
      <c r="Z99" t="s">
        <v>42</v>
      </c>
      <c r="AA99">
        <v>16005754</v>
      </c>
      <c r="AB99" t="s">
        <v>285</v>
      </c>
      <c r="AC99" t="s">
        <v>44</v>
      </c>
      <c r="AD99" t="s">
        <v>45</v>
      </c>
      <c r="AE99">
        <v>38.598044999999999</v>
      </c>
      <c r="AF99">
        <v>-90.608103</v>
      </c>
      <c r="AG99" t="b">
        <v>0</v>
      </c>
    </row>
    <row r="100" spans="1:33" x14ac:dyDescent="0.3">
      <c r="A100" t="s">
        <v>33</v>
      </c>
      <c r="B100" t="s">
        <v>34</v>
      </c>
      <c r="C100" t="s">
        <v>286</v>
      </c>
      <c r="D100" t="s">
        <v>75</v>
      </c>
      <c r="E100" t="s">
        <v>37</v>
      </c>
      <c r="F100">
        <v>63011</v>
      </c>
      <c r="G100">
        <v>875000</v>
      </c>
      <c r="H100">
        <v>5</v>
      </c>
      <c r="I100">
        <v>7</v>
      </c>
      <c r="J100" t="s">
        <v>38</v>
      </c>
      <c r="K100">
        <v>5618</v>
      </c>
      <c r="L100">
        <v>19602</v>
      </c>
      <c r="M100">
        <v>2005</v>
      </c>
      <c r="N100">
        <v>3</v>
      </c>
      <c r="O100" t="s">
        <v>39</v>
      </c>
      <c r="P100">
        <v>154</v>
      </c>
      <c r="Q100" t="s">
        <v>40</v>
      </c>
      <c r="V100">
        <v>875000</v>
      </c>
      <c r="W100" s="1">
        <v>38887</v>
      </c>
      <c r="X100">
        <v>1019510</v>
      </c>
      <c r="Y100" t="s">
        <v>287</v>
      </c>
      <c r="Z100" t="s">
        <v>42</v>
      </c>
      <c r="AA100">
        <v>16001531</v>
      </c>
      <c r="AB100" t="s">
        <v>226</v>
      </c>
      <c r="AC100" t="s">
        <v>44</v>
      </c>
      <c r="AD100" t="s">
        <v>45</v>
      </c>
      <c r="AE100">
        <v>38.612568000000003</v>
      </c>
      <c r="AF100">
        <v>-90.615313</v>
      </c>
      <c r="AG100" t="b">
        <v>0</v>
      </c>
    </row>
    <row r="101" spans="1:33" x14ac:dyDescent="0.3">
      <c r="A101" t="s">
        <v>33</v>
      </c>
      <c r="B101" t="s">
        <v>288</v>
      </c>
      <c r="C101" t="s">
        <v>289</v>
      </c>
      <c r="D101" t="s">
        <v>290</v>
      </c>
      <c r="E101" t="s">
        <v>37</v>
      </c>
      <c r="F101">
        <v>63131</v>
      </c>
      <c r="G101">
        <v>3000000</v>
      </c>
      <c r="H101">
        <v>0</v>
      </c>
      <c r="J101" t="s">
        <v>47</v>
      </c>
      <c r="L101">
        <v>762300</v>
      </c>
      <c r="N101">
        <v>0</v>
      </c>
      <c r="P101">
        <v>173</v>
      </c>
      <c r="Q101" t="s">
        <v>40</v>
      </c>
      <c r="V101">
        <v>3000000</v>
      </c>
      <c r="Y101" t="s">
        <v>291</v>
      </c>
      <c r="Z101" t="s">
        <v>42</v>
      </c>
      <c r="AA101">
        <v>16000316</v>
      </c>
      <c r="AB101" t="s">
        <v>84</v>
      </c>
      <c r="AC101" t="s">
        <v>44</v>
      </c>
      <c r="AD101" t="s">
        <v>45</v>
      </c>
      <c r="AE101">
        <v>38.602952000000002</v>
      </c>
      <c r="AF101">
        <v>-90.485684000000006</v>
      </c>
      <c r="AG101" t="b">
        <v>0</v>
      </c>
    </row>
    <row r="102" spans="1:33" x14ac:dyDescent="0.3">
      <c r="A102" t="s">
        <v>33</v>
      </c>
      <c r="B102" t="s">
        <v>34</v>
      </c>
      <c r="C102" t="s">
        <v>292</v>
      </c>
      <c r="D102" t="s">
        <v>71</v>
      </c>
      <c r="E102" t="s">
        <v>37</v>
      </c>
      <c r="F102">
        <v>63011</v>
      </c>
      <c r="G102">
        <v>464535</v>
      </c>
      <c r="H102">
        <v>3</v>
      </c>
      <c r="I102">
        <v>3</v>
      </c>
      <c r="J102" t="s">
        <v>57</v>
      </c>
      <c r="K102">
        <v>2800</v>
      </c>
      <c r="N102">
        <v>2</v>
      </c>
      <c r="O102" t="s">
        <v>39</v>
      </c>
      <c r="P102">
        <v>200</v>
      </c>
      <c r="Q102" t="s">
        <v>40</v>
      </c>
      <c r="V102">
        <v>464535</v>
      </c>
      <c r="Y102" t="s">
        <v>293</v>
      </c>
      <c r="Z102" t="s">
        <v>42</v>
      </c>
      <c r="AA102">
        <v>15066188</v>
      </c>
      <c r="AB102" t="s">
        <v>49</v>
      </c>
      <c r="AC102" t="s">
        <v>44</v>
      </c>
      <c r="AD102" t="s">
        <v>45</v>
      </c>
      <c r="AE102">
        <v>38.608131</v>
      </c>
      <c r="AF102">
        <v>-90.581619000000003</v>
      </c>
      <c r="AG102" t="b">
        <v>0</v>
      </c>
    </row>
    <row r="103" spans="1:33" x14ac:dyDescent="0.3">
      <c r="A103" t="s">
        <v>33</v>
      </c>
      <c r="B103" t="s">
        <v>34</v>
      </c>
      <c r="C103" t="s">
        <v>294</v>
      </c>
      <c r="D103" t="s">
        <v>71</v>
      </c>
      <c r="E103" t="s">
        <v>37</v>
      </c>
      <c r="F103">
        <v>63011</v>
      </c>
      <c r="G103">
        <v>369900</v>
      </c>
      <c r="H103">
        <v>3</v>
      </c>
      <c r="I103">
        <v>3</v>
      </c>
      <c r="J103" t="s">
        <v>57</v>
      </c>
      <c r="K103">
        <v>2600</v>
      </c>
      <c r="N103">
        <v>20</v>
      </c>
      <c r="O103" t="s">
        <v>39</v>
      </c>
      <c r="P103">
        <v>200</v>
      </c>
      <c r="Q103" t="s">
        <v>40</v>
      </c>
      <c r="U103" s="1">
        <v>42479</v>
      </c>
      <c r="V103">
        <v>461965</v>
      </c>
      <c r="Y103" t="s">
        <v>295</v>
      </c>
      <c r="Z103" t="s">
        <v>42</v>
      </c>
      <c r="AA103">
        <v>15066182</v>
      </c>
      <c r="AB103" t="s">
        <v>49</v>
      </c>
      <c r="AC103" t="s">
        <v>44</v>
      </c>
      <c r="AD103" t="s">
        <v>45</v>
      </c>
      <c r="AE103">
        <v>38.608131</v>
      </c>
      <c r="AF103">
        <v>-90.581619000000003</v>
      </c>
      <c r="AG103" t="b">
        <v>0</v>
      </c>
    </row>
    <row r="104" spans="1:33" x14ac:dyDescent="0.3">
      <c r="A104" t="s">
        <v>33</v>
      </c>
      <c r="B104" t="s">
        <v>34</v>
      </c>
      <c r="C104" t="s">
        <v>296</v>
      </c>
      <c r="D104" t="s">
        <v>36</v>
      </c>
      <c r="E104" t="s">
        <v>37</v>
      </c>
      <c r="F104">
        <v>63011</v>
      </c>
      <c r="G104">
        <v>279900</v>
      </c>
      <c r="H104">
        <v>5</v>
      </c>
      <c r="I104">
        <v>3</v>
      </c>
      <c r="J104" t="s">
        <v>47</v>
      </c>
      <c r="K104">
        <v>2466</v>
      </c>
      <c r="L104">
        <v>12545</v>
      </c>
      <c r="M104">
        <v>1970</v>
      </c>
      <c r="N104">
        <v>2</v>
      </c>
      <c r="O104" t="s">
        <v>39</v>
      </c>
      <c r="P104">
        <v>233</v>
      </c>
      <c r="Q104" t="s">
        <v>40</v>
      </c>
      <c r="U104" s="1">
        <v>42530</v>
      </c>
      <c r="V104">
        <v>295000</v>
      </c>
      <c r="Y104" t="s">
        <v>297</v>
      </c>
      <c r="Z104" t="s">
        <v>42</v>
      </c>
      <c r="AA104">
        <v>15061971</v>
      </c>
      <c r="AB104" t="s">
        <v>298</v>
      </c>
      <c r="AC104" t="s">
        <v>44</v>
      </c>
      <c r="AD104" t="s">
        <v>45</v>
      </c>
      <c r="AE104">
        <v>38.601578000000003</v>
      </c>
      <c r="AF104">
        <v>-90.520708999999997</v>
      </c>
      <c r="AG104" t="b">
        <v>0</v>
      </c>
    </row>
    <row r="105" spans="1:33" x14ac:dyDescent="0.3">
      <c r="A105" t="s">
        <v>33</v>
      </c>
      <c r="B105" t="s">
        <v>34</v>
      </c>
      <c r="C105" t="s">
        <v>299</v>
      </c>
      <c r="D105" t="s">
        <v>36</v>
      </c>
      <c r="E105" t="s">
        <v>37</v>
      </c>
      <c r="F105">
        <v>63011</v>
      </c>
      <c r="G105">
        <v>539885</v>
      </c>
      <c r="H105">
        <v>3</v>
      </c>
      <c r="I105">
        <v>4</v>
      </c>
      <c r="J105" t="s">
        <v>47</v>
      </c>
      <c r="K105">
        <v>2735</v>
      </c>
      <c r="L105">
        <v>12415</v>
      </c>
      <c r="M105">
        <v>2008</v>
      </c>
      <c r="N105">
        <v>2</v>
      </c>
      <c r="O105" t="s">
        <v>39</v>
      </c>
      <c r="P105">
        <v>276</v>
      </c>
      <c r="Q105" t="s">
        <v>40</v>
      </c>
      <c r="R105" s="1">
        <v>42547</v>
      </c>
      <c r="S105" s="2">
        <v>0.54166666666666663</v>
      </c>
      <c r="T105" s="2">
        <v>0.625</v>
      </c>
      <c r="U105" s="1">
        <v>42517</v>
      </c>
      <c r="V105">
        <v>568500</v>
      </c>
      <c r="Y105" t="s">
        <v>300</v>
      </c>
      <c r="Z105" t="s">
        <v>42</v>
      </c>
      <c r="AA105">
        <v>15054327</v>
      </c>
      <c r="AB105" t="s">
        <v>43</v>
      </c>
      <c r="AC105" t="s">
        <v>44</v>
      </c>
      <c r="AD105" t="s">
        <v>45</v>
      </c>
      <c r="AE105">
        <v>38.609161700000001</v>
      </c>
      <c r="AF105">
        <v>-90.534408499999998</v>
      </c>
      <c r="AG105" t="b">
        <v>0</v>
      </c>
    </row>
    <row r="106" spans="1:33" x14ac:dyDescent="0.3">
      <c r="A106" t="s">
        <v>33</v>
      </c>
      <c r="B106" t="s">
        <v>34</v>
      </c>
      <c r="C106" t="s">
        <v>301</v>
      </c>
      <c r="D106" t="s">
        <v>82</v>
      </c>
      <c r="E106" t="s">
        <v>37</v>
      </c>
      <c r="F106">
        <v>63011</v>
      </c>
      <c r="G106">
        <v>695900</v>
      </c>
      <c r="H106">
        <v>5</v>
      </c>
      <c r="I106">
        <v>5</v>
      </c>
      <c r="J106" t="s">
        <v>38</v>
      </c>
      <c r="K106">
        <v>5358</v>
      </c>
      <c r="L106">
        <v>14810</v>
      </c>
      <c r="M106">
        <v>2008</v>
      </c>
      <c r="N106">
        <v>3</v>
      </c>
      <c r="O106" t="s">
        <v>39</v>
      </c>
      <c r="P106">
        <v>283</v>
      </c>
      <c r="Q106" t="s">
        <v>40</v>
      </c>
      <c r="U106" s="1">
        <v>42487</v>
      </c>
      <c r="V106">
        <v>769900</v>
      </c>
      <c r="W106" s="1">
        <v>39482</v>
      </c>
      <c r="X106">
        <v>695018</v>
      </c>
      <c r="Y106" t="s">
        <v>302</v>
      </c>
      <c r="Z106" t="s">
        <v>42</v>
      </c>
      <c r="AA106">
        <v>15053272</v>
      </c>
      <c r="AB106" t="s">
        <v>84</v>
      </c>
      <c r="AC106" t="s">
        <v>44</v>
      </c>
      <c r="AD106" t="s">
        <v>45</v>
      </c>
      <c r="AE106">
        <v>38.592235000000002</v>
      </c>
      <c r="AF106">
        <v>-90.603954000000002</v>
      </c>
      <c r="AG106" t="b">
        <v>0</v>
      </c>
    </row>
    <row r="107" spans="1:33" x14ac:dyDescent="0.3">
      <c r="A107" t="s">
        <v>33</v>
      </c>
      <c r="B107" t="s">
        <v>34</v>
      </c>
      <c r="C107" t="s">
        <v>303</v>
      </c>
      <c r="D107" t="s">
        <v>36</v>
      </c>
      <c r="E107" t="s">
        <v>37</v>
      </c>
      <c r="F107">
        <v>63011</v>
      </c>
      <c r="G107">
        <v>215000</v>
      </c>
      <c r="H107">
        <v>3</v>
      </c>
      <c r="I107">
        <v>2</v>
      </c>
      <c r="J107" t="s">
        <v>47</v>
      </c>
      <c r="K107">
        <v>2250</v>
      </c>
      <c r="L107">
        <v>16814</v>
      </c>
      <c r="M107">
        <v>1968</v>
      </c>
      <c r="N107">
        <v>2</v>
      </c>
      <c r="O107" t="s">
        <v>39</v>
      </c>
      <c r="P107">
        <v>456</v>
      </c>
      <c r="Q107" t="s">
        <v>40</v>
      </c>
      <c r="U107" s="1">
        <v>42535</v>
      </c>
      <c r="V107">
        <v>259000</v>
      </c>
      <c r="W107" s="1">
        <v>40472</v>
      </c>
      <c r="X107">
        <v>209000</v>
      </c>
      <c r="Y107" t="s">
        <v>304</v>
      </c>
      <c r="Z107" t="s">
        <v>42</v>
      </c>
      <c r="AA107">
        <v>15016517</v>
      </c>
      <c r="AB107" t="s">
        <v>305</v>
      </c>
      <c r="AC107" t="s">
        <v>44</v>
      </c>
      <c r="AD107" t="s">
        <v>45</v>
      </c>
      <c r="AE107">
        <v>38.610318900000003</v>
      </c>
      <c r="AF107">
        <v>-90.528003999999996</v>
      </c>
      <c r="AG107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4"/>
  <sheetViews>
    <sheetView zoomScaleNormal="100" workbookViewId="0">
      <selection activeCell="K1" sqref="K1"/>
    </sheetView>
  </sheetViews>
  <sheetFormatPr defaultColWidth="9.109375" defaultRowHeight="13.2" x14ac:dyDescent="0.25"/>
  <cols>
    <col min="1" max="1" width="19.44140625" style="3" customWidth="1"/>
    <col min="2" max="2" width="5.5546875" style="3" customWidth="1"/>
    <col min="3" max="7" width="7.5546875" style="3" customWidth="1"/>
    <col min="8" max="8" width="11.6640625" style="3" customWidth="1"/>
    <col min="9" max="9" width="9.109375" style="3" customWidth="1"/>
    <col min="10" max="10" width="4" style="8" customWidth="1"/>
    <col min="11" max="11" width="17.88671875" style="8" bestFit="1" customWidth="1"/>
    <col min="12" max="12" width="4" style="8" customWidth="1"/>
    <col min="13" max="13" width="11.5546875" style="8" bestFit="1" customWidth="1"/>
    <col min="14" max="14" width="3.5546875" style="8" bestFit="1" customWidth="1"/>
    <col min="15" max="15" width="14.33203125" style="8" bestFit="1" customWidth="1"/>
    <col min="16" max="16" width="5.6640625" style="8" customWidth="1"/>
    <col min="17" max="17" width="4.33203125" style="8" customWidth="1"/>
    <col min="18" max="18" width="4" style="8" customWidth="1"/>
    <col min="19" max="19" width="12" style="8" bestFit="1" customWidth="1"/>
    <col min="20" max="20" width="4.33203125" style="8" customWidth="1"/>
    <col min="21" max="21" width="16.33203125" style="8" bestFit="1" customWidth="1"/>
    <col min="22" max="22" width="4" style="8" customWidth="1"/>
    <col min="23" max="23" width="20.109375" style="8" bestFit="1" customWidth="1"/>
    <col min="24" max="24" width="4" style="8" customWidth="1"/>
    <col min="25" max="25" width="12.5546875" style="8" bestFit="1" customWidth="1"/>
    <col min="26" max="26" width="4.33203125" style="3" bestFit="1" customWidth="1"/>
    <col min="27" max="27" width="16.6640625" style="3" bestFit="1" customWidth="1"/>
    <col min="28" max="28" width="11.6640625" style="3" customWidth="1"/>
    <col min="29" max="29" width="6.109375" style="3" bestFit="1" customWidth="1"/>
    <col min="30" max="30" width="11.6640625" style="3" customWidth="1"/>
    <col min="31" max="32" width="4" style="3" customWidth="1"/>
    <col min="33" max="33" width="4" style="3" bestFit="1" customWidth="1"/>
    <col min="34" max="35" width="4" style="3" customWidth="1"/>
    <col min="36" max="36" width="5.88671875" style="3" customWidth="1"/>
    <col min="37" max="37" width="4" style="3" customWidth="1"/>
    <col min="38" max="38" width="9.33203125" style="3" customWidth="1"/>
    <col min="39" max="39" width="8.88671875" style="3" customWidth="1"/>
    <col min="40" max="40" width="8.6640625" style="3" customWidth="1"/>
    <col min="41" max="41" width="4" style="3" customWidth="1"/>
    <col min="42" max="42" width="7.44140625" style="3" customWidth="1"/>
    <col min="43" max="50" width="4" style="3" customWidth="1"/>
    <col min="51" max="51" width="11.6640625" style="3" bestFit="1" customWidth="1"/>
    <col min="52" max="52" width="4" style="3" customWidth="1"/>
    <col min="53" max="53" width="5.109375" style="3" bestFit="1" customWidth="1"/>
    <col min="54" max="66" width="4" style="3" customWidth="1"/>
    <col min="67" max="67" width="11.6640625" style="3" customWidth="1"/>
    <col min="68" max="68" width="3" style="3" customWidth="1"/>
    <col min="69" max="70" width="4" style="3" customWidth="1"/>
    <col min="71" max="71" width="3" style="3" customWidth="1"/>
    <col min="72" max="72" width="4" style="3" customWidth="1"/>
    <col min="73" max="73" width="3" style="3" customWidth="1"/>
    <col min="74" max="75" width="4" style="3" customWidth="1"/>
    <col min="76" max="76" width="3" style="3" customWidth="1"/>
    <col min="77" max="79" width="4" style="3" customWidth="1"/>
    <col min="80" max="80" width="3" style="3" customWidth="1"/>
    <col min="81" max="106" width="4" style="3" customWidth="1"/>
    <col min="107" max="107" width="11.6640625" style="3" bestFit="1" customWidth="1"/>
    <col min="108" max="16384" width="9.109375" style="3"/>
  </cols>
  <sheetData>
    <row r="1" spans="1:29" ht="23.25" customHeight="1" thickBot="1" x14ac:dyDescent="0.65">
      <c r="A1" s="76" t="s">
        <v>1143</v>
      </c>
      <c r="B1" s="77"/>
      <c r="C1" s="77"/>
      <c r="D1" s="77"/>
      <c r="E1" s="77"/>
      <c r="F1" s="77"/>
      <c r="G1" s="77"/>
      <c r="H1" s="77"/>
      <c r="I1" s="77"/>
    </row>
    <row r="2" spans="1:29" ht="13.8" thickTop="1" x14ac:dyDescent="0.25"/>
    <row r="4" spans="1:29" ht="14.4" x14ac:dyDescent="0.3">
      <c r="A4" s="3" t="s">
        <v>1144</v>
      </c>
      <c r="B4" s="3" t="s">
        <v>1145</v>
      </c>
      <c r="I4" s="78"/>
      <c r="Z4" s="53"/>
    </row>
    <row r="5" spans="1:29" ht="14.4" x14ac:dyDescent="0.3">
      <c r="A5" s="3" t="s">
        <v>1125</v>
      </c>
      <c r="B5" s="3" t="s">
        <v>1146</v>
      </c>
      <c r="C5" s="3" t="s">
        <v>1147</v>
      </c>
      <c r="D5" s="3" t="s">
        <v>1148</v>
      </c>
      <c r="E5" s="3" t="s">
        <v>1149</v>
      </c>
      <c r="F5" s="3" t="s">
        <v>1150</v>
      </c>
      <c r="G5" s="3" t="s">
        <v>1151</v>
      </c>
      <c r="H5" s="3" t="s">
        <v>1152</v>
      </c>
      <c r="I5" s="79" t="s">
        <v>1153</v>
      </c>
      <c r="Z5" s="53"/>
      <c r="AC5" s="53"/>
    </row>
    <row r="6" spans="1:29" ht="14.4" x14ac:dyDescent="0.3">
      <c r="A6" s="29">
        <v>63011</v>
      </c>
      <c r="B6" s="37">
        <v>67</v>
      </c>
      <c r="C6" s="37">
        <v>15</v>
      </c>
      <c r="D6" s="37">
        <v>2</v>
      </c>
      <c r="E6" s="37"/>
      <c r="F6" s="37">
        <v>1</v>
      </c>
      <c r="G6" s="37"/>
      <c r="H6" s="37">
        <v>85</v>
      </c>
      <c r="I6" s="80">
        <f>SUM(C6:G6)/GETPIVOTDATA("DAYS ON MARKET",$A$4,"ZIP",63011)</f>
        <v>0.21176470588235294</v>
      </c>
      <c r="Z6" s="53"/>
      <c r="AC6" s="53"/>
    </row>
    <row r="7" spans="1:29" ht="14.4" x14ac:dyDescent="0.3">
      <c r="A7" s="29">
        <v>63017</v>
      </c>
      <c r="B7" s="37">
        <v>100</v>
      </c>
      <c r="C7" s="37">
        <v>10</v>
      </c>
      <c r="D7" s="37">
        <v>3</v>
      </c>
      <c r="E7" s="37">
        <v>1</v>
      </c>
      <c r="F7" s="37">
        <v>1</v>
      </c>
      <c r="G7" s="37"/>
      <c r="H7" s="37">
        <v>115</v>
      </c>
      <c r="I7" s="81">
        <f>SUM(C7:G7)/GETPIVOTDATA("DAYS ON MARKET",$A$4,"ZIP",63017)</f>
        <v>0.13043478260869565</v>
      </c>
      <c r="Z7" s="53"/>
      <c r="AC7" s="53"/>
    </row>
    <row r="8" spans="1:29" ht="14.4" x14ac:dyDescent="0.3">
      <c r="A8" s="29">
        <v>63123</v>
      </c>
      <c r="B8" s="37">
        <v>98</v>
      </c>
      <c r="C8" s="37">
        <v>8</v>
      </c>
      <c r="D8" s="37">
        <v>1</v>
      </c>
      <c r="E8" s="37">
        <v>2</v>
      </c>
      <c r="F8" s="37"/>
      <c r="G8" s="37">
        <v>1</v>
      </c>
      <c r="H8" s="37">
        <v>110</v>
      </c>
      <c r="I8" s="80">
        <f>SUM(C8:G8)/GETPIVOTDATA("DAYS ON MARKET",$A$4,"ZIP",63123)</f>
        <v>0.10909090909090909</v>
      </c>
      <c r="Z8" s="53"/>
      <c r="AC8" s="53"/>
    </row>
    <row r="9" spans="1:29" ht="14.4" x14ac:dyDescent="0.3">
      <c r="Z9" s="53"/>
      <c r="AC9" s="53"/>
    </row>
    <row r="10" spans="1:29" ht="14.4" x14ac:dyDescent="0.3">
      <c r="A10" s="8"/>
      <c r="B10" s="8"/>
      <c r="C10" s="8"/>
      <c r="D10" s="8"/>
      <c r="E10" s="8"/>
      <c r="F10" s="8"/>
      <c r="G10" s="8"/>
      <c r="H10" s="8"/>
      <c r="I10" s="8"/>
      <c r="K10" s="8" t="s">
        <v>1125</v>
      </c>
      <c r="Z10" s="53"/>
      <c r="AC10" s="53"/>
    </row>
    <row r="11" spans="1:29" ht="14.4" x14ac:dyDescent="0.3">
      <c r="A11" s="8"/>
      <c r="B11" s="8"/>
      <c r="C11" s="8"/>
      <c r="D11" s="8"/>
      <c r="E11" s="8"/>
      <c r="F11" s="8"/>
      <c r="G11" s="8"/>
      <c r="H11" s="49" t="s">
        <v>1128</v>
      </c>
      <c r="I11" s="82">
        <v>0.99</v>
      </c>
      <c r="J11" s="52"/>
      <c r="K11" s="8">
        <v>63011</v>
      </c>
      <c r="L11" s="52"/>
      <c r="M11" s="52"/>
      <c r="N11" s="52"/>
      <c r="O11" s="52"/>
      <c r="Z11" s="53"/>
      <c r="AC11" s="53"/>
    </row>
    <row r="12" spans="1:29" ht="14.4" x14ac:dyDescent="0.3">
      <c r="A12" s="8"/>
      <c r="B12" s="8"/>
      <c r="C12" s="8"/>
      <c r="D12" s="8"/>
      <c r="E12" s="8"/>
      <c r="F12" s="8"/>
      <c r="G12" s="8"/>
      <c r="H12" s="49"/>
      <c r="I12" s="52"/>
      <c r="J12" s="52"/>
      <c r="K12" s="52"/>
      <c r="L12" s="52"/>
      <c r="M12" s="52"/>
      <c r="N12" s="52"/>
      <c r="O12" s="52"/>
      <c r="Z12" s="53"/>
      <c r="AC12" s="53"/>
    </row>
    <row r="13" spans="1:29" ht="14.4" x14ac:dyDescent="0.3">
      <c r="A13" s="8"/>
      <c r="B13" s="8"/>
      <c r="C13" s="8"/>
      <c r="D13" s="8"/>
      <c r="E13" s="8"/>
      <c r="F13" s="8"/>
      <c r="G13" s="8"/>
      <c r="H13" s="49" t="s">
        <v>1154</v>
      </c>
      <c r="I13" s="83">
        <f>I6</f>
        <v>0.21176470588235294</v>
      </c>
      <c r="J13" s="52"/>
      <c r="K13" s="84" t="s">
        <v>1131</v>
      </c>
      <c r="L13" s="85"/>
      <c r="M13" s="86">
        <f>I11</f>
        <v>0.99</v>
      </c>
      <c r="N13" s="52"/>
      <c r="O13" s="52"/>
      <c r="Z13" s="53"/>
      <c r="AC13" s="53"/>
    </row>
    <row r="14" spans="1:29" ht="14.4" x14ac:dyDescent="0.3">
      <c r="A14" s="8"/>
      <c r="B14" s="8"/>
      <c r="C14" s="8"/>
      <c r="D14" s="8"/>
      <c r="E14" s="8"/>
      <c r="F14" s="8"/>
      <c r="G14" s="8"/>
      <c r="H14" s="49" t="s">
        <v>1132</v>
      </c>
      <c r="I14" s="44">
        <f>GETPIVOTDATA("DAYS ON MARKET",$A$4,"ZIP",63011)</f>
        <v>85</v>
      </c>
      <c r="J14" s="52"/>
      <c r="K14" s="87">
        <f>(1-M13)/2</f>
        <v>5.0000000000000044E-3</v>
      </c>
      <c r="L14" s="88"/>
      <c r="M14" s="89">
        <f>1-K14</f>
        <v>0.995</v>
      </c>
      <c r="N14" s="52"/>
      <c r="O14" s="52"/>
    </row>
    <row r="15" spans="1:29" ht="14.4" x14ac:dyDescent="0.3">
      <c r="A15" s="8"/>
      <c r="B15" s="8"/>
      <c r="C15" s="8"/>
      <c r="D15" s="8"/>
      <c r="E15" s="8"/>
      <c r="F15" s="8"/>
      <c r="G15" s="8"/>
      <c r="H15" s="52"/>
      <c r="I15" s="52"/>
      <c r="J15" s="52"/>
      <c r="K15" s="90" t="s">
        <v>1134</v>
      </c>
      <c r="L15" s="91"/>
      <c r="M15" s="90" t="s">
        <v>1135</v>
      </c>
      <c r="N15" s="64"/>
      <c r="O15" s="65" t="s">
        <v>1136</v>
      </c>
    </row>
    <row r="16" spans="1:29" ht="14.4" x14ac:dyDescent="0.3">
      <c r="A16" s="8"/>
      <c r="B16" s="8"/>
      <c r="C16" s="8"/>
      <c r="D16" s="8"/>
      <c r="E16" s="8"/>
      <c r="F16" s="8"/>
      <c r="G16" s="8"/>
      <c r="H16" s="49" t="s">
        <v>1137</v>
      </c>
      <c r="I16" s="92">
        <f>SQRT((I13*(1-I13))/I14)</f>
        <v>4.4314439981583152E-2</v>
      </c>
      <c r="J16" s="52"/>
      <c r="K16" s="93">
        <f>I13+_xlfn.NORM.S.INV(K14)*I16</f>
        <v>9.7618272807432085E-2</v>
      </c>
      <c r="L16" s="88"/>
      <c r="M16" s="93">
        <f>I13+_xlfn.NORM.S.INV(M14)*I16</f>
        <v>0.3259111389572738</v>
      </c>
      <c r="N16" s="68" t="s">
        <v>1138</v>
      </c>
      <c r="O16" s="94">
        <f>(M16-K16)/2</f>
        <v>0.11414643307492087</v>
      </c>
      <c r="Z16" s="53"/>
    </row>
    <row r="17" spans="1:29" ht="14.4" x14ac:dyDescent="0.3">
      <c r="A17" s="8"/>
      <c r="B17" s="8"/>
      <c r="C17" s="8"/>
      <c r="D17" s="8"/>
      <c r="E17" s="8"/>
      <c r="F17" s="8"/>
      <c r="G17" s="8"/>
      <c r="H17" s="49" t="s">
        <v>1155</v>
      </c>
      <c r="I17" s="92"/>
      <c r="J17" s="52"/>
      <c r="K17" s="95">
        <f>_xlfn.NORM.S.INV(K14)</f>
        <v>-2.5758293035488999</v>
      </c>
      <c r="L17" s="52"/>
      <c r="M17" s="95">
        <f>_xlfn.NORM.S.INV(M14)</f>
        <v>2.5758293035488999</v>
      </c>
      <c r="N17" s="52"/>
      <c r="O17" s="52"/>
      <c r="Z17" s="53"/>
      <c r="AC17" s="53"/>
    </row>
    <row r="18" spans="1:29" ht="14.4" x14ac:dyDescent="0.3">
      <c r="A18" s="8"/>
      <c r="B18" s="8"/>
      <c r="C18" s="8"/>
      <c r="D18" s="8"/>
      <c r="E18" s="8"/>
      <c r="F18" s="8"/>
      <c r="G18" s="8"/>
      <c r="H18" s="52"/>
      <c r="I18" s="52"/>
      <c r="J18" s="52"/>
      <c r="K18" s="52"/>
      <c r="L18" s="52"/>
      <c r="M18" s="52"/>
      <c r="N18" s="52"/>
      <c r="O18" s="52"/>
      <c r="Z18" s="53"/>
      <c r="AC18" s="53"/>
    </row>
    <row r="19" spans="1:29" ht="14.4" x14ac:dyDescent="0.3">
      <c r="A19" s="8"/>
      <c r="B19" s="8"/>
      <c r="C19" s="8"/>
      <c r="D19" s="49" t="s">
        <v>1140</v>
      </c>
      <c r="E19" s="52" t="str">
        <f>"The interval "&amp;ROUND(K16,4)&amp;" to "&amp;ROUND(M16,4)&amp;" would contain the true population mean "&amp;TEXT(I11,"00%")&amp;" of the time."</f>
        <v>The interval 0.0976 to 0.3259 would contain the true population mean 99% of the time.</v>
      </c>
      <c r="F19" s="52"/>
      <c r="G19" s="8"/>
      <c r="H19" s="8"/>
      <c r="I19" s="52"/>
      <c r="J19" s="52"/>
      <c r="M19" s="52"/>
      <c r="N19" s="52"/>
      <c r="O19" s="52"/>
      <c r="Z19" s="53"/>
      <c r="AC19" s="53"/>
    </row>
    <row r="20" spans="1:29" ht="14.4" x14ac:dyDescent="0.3">
      <c r="A20" s="8"/>
      <c r="B20" s="8"/>
      <c r="C20" s="52" t="str">
        <f>"A "&amp;TEXT(I11,"00%")&amp;" confidence interval for the true population mean would be "&amp;ROUND(I13,4)&amp;" with a margin of error of +/- "&amp;ROUND(O16,4)&amp;"."</f>
        <v>A 99% confidence interval for the true population mean would be 0.2118 with a margin of error of +/- 0.1141.</v>
      </c>
      <c r="D20" s="8"/>
      <c r="E20" s="52"/>
      <c r="F20" s="8"/>
      <c r="G20" s="8"/>
      <c r="H20" s="52"/>
      <c r="I20" s="52"/>
      <c r="L20" s="52"/>
      <c r="M20" s="52"/>
      <c r="N20" s="52"/>
      <c r="O20" s="52"/>
      <c r="Z20" s="53"/>
      <c r="AC20" s="53"/>
    </row>
    <row r="21" spans="1:29" ht="14.4" x14ac:dyDescent="0.3">
      <c r="A21" s="8"/>
      <c r="B21" s="8"/>
      <c r="C21" s="8"/>
      <c r="D21" s="8"/>
      <c r="E21" s="8"/>
      <c r="F21" s="8"/>
      <c r="G21" s="8"/>
      <c r="H21" s="8"/>
      <c r="I21" s="8"/>
      <c r="Z21" s="53"/>
      <c r="AC21" s="53"/>
    </row>
    <row r="22" spans="1:29" ht="14.4" x14ac:dyDescent="0.3">
      <c r="A22" s="8"/>
      <c r="B22" s="8"/>
      <c r="C22" s="8"/>
      <c r="D22" s="8"/>
      <c r="E22" s="8"/>
      <c r="F22" s="8"/>
      <c r="G22" s="8"/>
      <c r="H22" s="8"/>
      <c r="I22" s="8"/>
      <c r="K22" s="8" t="s">
        <v>1125</v>
      </c>
      <c r="Z22" s="53"/>
      <c r="AC22" s="53"/>
    </row>
    <row r="23" spans="1:29" ht="14.4" x14ac:dyDescent="0.3">
      <c r="A23" s="8"/>
      <c r="B23" s="8"/>
      <c r="C23" s="8"/>
      <c r="D23" s="8"/>
      <c r="E23" s="8"/>
      <c r="F23" s="8"/>
      <c r="G23" s="8"/>
      <c r="H23" s="49" t="s">
        <v>1128</v>
      </c>
      <c r="I23" s="82">
        <v>0.99</v>
      </c>
      <c r="J23" s="52"/>
      <c r="K23" s="52">
        <v>63017</v>
      </c>
      <c r="L23" s="52"/>
      <c r="M23" s="52"/>
      <c r="N23" s="52"/>
      <c r="O23" s="52"/>
      <c r="Z23" s="53"/>
      <c r="AC23" s="53"/>
    </row>
    <row r="24" spans="1:29" ht="14.4" x14ac:dyDescent="0.3">
      <c r="A24" s="8"/>
      <c r="B24" s="8"/>
      <c r="C24" s="8"/>
      <c r="D24" s="8"/>
      <c r="E24" s="8"/>
      <c r="F24" s="8"/>
      <c r="G24" s="8"/>
      <c r="H24" s="49"/>
      <c r="I24" s="52"/>
      <c r="J24" s="52"/>
      <c r="K24" s="52"/>
      <c r="L24" s="52"/>
      <c r="M24" s="52"/>
      <c r="N24" s="52"/>
      <c r="O24" s="52"/>
      <c r="Z24" s="53"/>
      <c r="AC24" s="53"/>
    </row>
    <row r="25" spans="1:29" ht="14.4" x14ac:dyDescent="0.3">
      <c r="A25" s="8"/>
      <c r="B25" s="8"/>
      <c r="C25" s="8"/>
      <c r="D25" s="8"/>
      <c r="E25" s="8"/>
      <c r="F25" s="8"/>
      <c r="G25" s="8"/>
      <c r="H25" s="49" t="s">
        <v>1154</v>
      </c>
      <c r="I25" s="96">
        <f>I7</f>
        <v>0.13043478260869565</v>
      </c>
      <c r="J25" s="52"/>
      <c r="K25" s="84" t="s">
        <v>1131</v>
      </c>
      <c r="L25" s="85"/>
      <c r="M25" s="86">
        <f>I23</f>
        <v>0.99</v>
      </c>
      <c r="N25" s="52"/>
      <c r="O25" s="52"/>
      <c r="Z25" s="53"/>
      <c r="AC25" s="53"/>
    </row>
    <row r="26" spans="1:29" ht="14.4" x14ac:dyDescent="0.3">
      <c r="A26" s="8"/>
      <c r="B26" s="8"/>
      <c r="C26" s="8"/>
      <c r="D26" s="8"/>
      <c r="E26" s="8"/>
      <c r="F26" s="8"/>
      <c r="G26" s="8"/>
      <c r="H26" s="49" t="s">
        <v>1132</v>
      </c>
      <c r="I26" s="44">
        <f>GETPIVOTDATA("DAYS ON MARKET",$A$4,"ZIP",63017)</f>
        <v>115</v>
      </c>
      <c r="J26" s="52"/>
      <c r="K26" s="87">
        <f>(1-M25)/2</f>
        <v>5.0000000000000044E-3</v>
      </c>
      <c r="L26" s="88"/>
      <c r="M26" s="89">
        <f>1-K26</f>
        <v>0.995</v>
      </c>
      <c r="N26" s="52"/>
      <c r="O26" s="52"/>
      <c r="AC26" s="53"/>
    </row>
    <row r="27" spans="1:29" ht="14.4" x14ac:dyDescent="0.3">
      <c r="A27" s="8"/>
      <c r="B27" s="8"/>
      <c r="C27" s="8"/>
      <c r="D27" s="8"/>
      <c r="E27" s="8"/>
      <c r="F27" s="8"/>
      <c r="G27" s="8"/>
      <c r="H27" s="52"/>
      <c r="I27" s="52"/>
      <c r="J27" s="52"/>
      <c r="K27" s="90" t="s">
        <v>1134</v>
      </c>
      <c r="L27" s="91"/>
      <c r="M27" s="90" t="s">
        <v>1135</v>
      </c>
      <c r="N27" s="64"/>
      <c r="O27" s="65" t="s">
        <v>1136</v>
      </c>
    </row>
    <row r="28" spans="1:29" ht="14.4" x14ac:dyDescent="0.3">
      <c r="A28" s="8"/>
      <c r="B28" s="8"/>
      <c r="C28" s="8"/>
      <c r="D28" s="8"/>
      <c r="E28" s="8"/>
      <c r="F28" s="8"/>
      <c r="G28" s="8"/>
      <c r="H28" s="49" t="s">
        <v>1137</v>
      </c>
      <c r="I28" s="92">
        <f>SQRT((I25*(1-I25))/I26)</f>
        <v>3.1405005152809355E-2</v>
      </c>
      <c r="J28" s="52"/>
      <c r="K28" s="93">
        <f>I25+_xlfn.NORM.S.INV(K26)*I28</f>
        <v>4.9540850057985114E-2</v>
      </c>
      <c r="L28" s="88"/>
      <c r="M28" s="93">
        <f>I25+_xlfn.NORM.S.INV(M26)*I28</f>
        <v>0.21132871515940618</v>
      </c>
      <c r="N28" s="68" t="s">
        <v>1138</v>
      </c>
      <c r="O28" s="94">
        <f>(M28-K28)/2</f>
        <v>8.0893932550710534E-2</v>
      </c>
      <c r="Z28" s="53"/>
    </row>
    <row r="29" spans="1:29" ht="14.4" x14ac:dyDescent="0.3">
      <c r="A29" s="8"/>
      <c r="B29" s="8"/>
      <c r="C29" s="8"/>
      <c r="D29" s="8"/>
      <c r="E29" s="8"/>
      <c r="F29" s="8"/>
      <c r="G29" s="8"/>
      <c r="H29" s="49" t="s">
        <v>1155</v>
      </c>
      <c r="I29" s="92"/>
      <c r="J29" s="52"/>
      <c r="K29" s="95">
        <f>_xlfn.NORM.S.INV(K26)</f>
        <v>-2.5758293035488999</v>
      </c>
      <c r="L29" s="52"/>
      <c r="M29" s="95">
        <f>_xlfn.NORM.S.INV(M26)</f>
        <v>2.5758293035488999</v>
      </c>
      <c r="N29" s="52"/>
      <c r="O29" s="52"/>
      <c r="Z29" s="53"/>
      <c r="AC29" s="53"/>
    </row>
    <row r="30" spans="1:29" ht="14.4" x14ac:dyDescent="0.3">
      <c r="A30" s="8"/>
      <c r="B30" s="8"/>
      <c r="C30" s="8"/>
      <c r="D30" s="8"/>
      <c r="E30" s="8"/>
      <c r="F30" s="8"/>
      <c r="G30" s="8"/>
      <c r="H30" s="52"/>
      <c r="I30" s="52"/>
      <c r="J30" s="52"/>
      <c r="K30" s="52"/>
      <c r="L30" s="52"/>
      <c r="M30" s="52"/>
      <c r="N30" s="52"/>
      <c r="O30" s="52"/>
      <c r="Z30" s="53"/>
      <c r="AC30" s="53"/>
    </row>
    <row r="31" spans="1:29" ht="14.4" x14ac:dyDescent="0.3">
      <c r="A31" s="8"/>
      <c r="B31" s="8"/>
      <c r="C31" s="49"/>
      <c r="D31" s="49" t="s">
        <v>1140</v>
      </c>
      <c r="E31" s="52" t="str">
        <f>"The interval "&amp;ROUND(K28,4)&amp;" to "&amp;ROUND(M28,4)&amp;" would contain the true population mean "&amp;TEXT(I23,"00%")&amp;" of the time."</f>
        <v>The interval 0.0495 to 0.2113 would contain the true population mean 99% of the time.</v>
      </c>
      <c r="F31" s="8"/>
      <c r="G31" s="8"/>
      <c r="H31" s="8"/>
      <c r="I31" s="8"/>
      <c r="J31" s="52"/>
      <c r="K31" s="52"/>
      <c r="L31" s="52"/>
      <c r="M31" s="52"/>
      <c r="N31" s="52"/>
      <c r="O31" s="52"/>
      <c r="Z31" s="53"/>
      <c r="AC31" s="53"/>
    </row>
    <row r="32" spans="1:29" ht="14.4" x14ac:dyDescent="0.3">
      <c r="A32" s="8"/>
      <c r="B32" s="8"/>
      <c r="C32" s="52" t="str">
        <f>"A "&amp;TEXT(I23,"00%")&amp;" confidence interval for the true population mean would be "&amp;ROUND(I25,4)&amp;" with a margin of error of +/- "&amp;ROUND(O28,4)&amp;"."</f>
        <v>A 99% confidence interval for the true population mean would be 0.1304 with a margin of error of +/- 0.0809.</v>
      </c>
      <c r="D32" s="8"/>
      <c r="E32" s="8"/>
      <c r="F32" s="8"/>
      <c r="G32" s="8"/>
      <c r="H32" s="8"/>
      <c r="I32" s="8"/>
      <c r="J32" s="52"/>
      <c r="K32" s="52"/>
      <c r="L32" s="52"/>
      <c r="M32" s="52"/>
      <c r="N32" s="52"/>
      <c r="O32" s="52"/>
      <c r="Z32" s="53"/>
      <c r="AC32" s="53"/>
    </row>
    <row r="33" spans="1:29" ht="14.4" x14ac:dyDescent="0.3">
      <c r="A33" s="8"/>
      <c r="B33" s="8"/>
      <c r="C33" s="8"/>
      <c r="D33" s="8"/>
      <c r="E33" s="8"/>
      <c r="F33" s="8"/>
      <c r="G33" s="8"/>
      <c r="H33" s="8"/>
      <c r="I33" s="8"/>
      <c r="Z33" s="53"/>
      <c r="AC33" s="53"/>
    </row>
    <row r="34" spans="1:29" ht="14.4" x14ac:dyDescent="0.3">
      <c r="A34" s="8"/>
      <c r="B34" s="8"/>
      <c r="C34" s="8"/>
      <c r="D34" s="8"/>
      <c r="E34" s="8"/>
      <c r="F34" s="8"/>
      <c r="G34" s="8"/>
      <c r="H34" s="8"/>
      <c r="I34" s="8"/>
      <c r="K34" s="8" t="s">
        <v>1125</v>
      </c>
      <c r="Z34" s="53"/>
      <c r="AC34" s="53"/>
    </row>
    <row r="35" spans="1:29" ht="14.4" x14ac:dyDescent="0.3">
      <c r="A35" s="8"/>
      <c r="B35" s="8"/>
      <c r="C35" s="8"/>
      <c r="D35" s="8"/>
      <c r="E35" s="8"/>
      <c r="F35" s="8"/>
      <c r="G35" s="8"/>
      <c r="H35" s="49" t="s">
        <v>1128</v>
      </c>
      <c r="I35" s="82">
        <v>0.99</v>
      </c>
      <c r="J35" s="52"/>
      <c r="K35" s="52">
        <v>63123</v>
      </c>
      <c r="L35" s="52"/>
      <c r="M35" s="52"/>
      <c r="N35" s="52"/>
      <c r="O35" s="52"/>
      <c r="Z35" s="53"/>
      <c r="AC35" s="53"/>
    </row>
    <row r="36" spans="1:29" ht="14.4" x14ac:dyDescent="0.3">
      <c r="A36" s="8"/>
      <c r="B36" s="8"/>
      <c r="C36" s="8"/>
      <c r="D36" s="8"/>
      <c r="E36" s="8"/>
      <c r="F36" s="8"/>
      <c r="G36" s="8"/>
      <c r="H36" s="49"/>
      <c r="I36" s="52"/>
      <c r="J36" s="52"/>
      <c r="K36" s="52"/>
      <c r="L36" s="52"/>
      <c r="M36" s="52"/>
      <c r="N36" s="52"/>
      <c r="O36" s="52"/>
      <c r="Z36" s="53"/>
      <c r="AC36" s="53"/>
    </row>
    <row r="37" spans="1:29" ht="14.4" x14ac:dyDescent="0.3">
      <c r="A37" s="8"/>
      <c r="B37" s="8"/>
      <c r="C37" s="8"/>
      <c r="D37" s="8"/>
      <c r="E37" s="8"/>
      <c r="F37" s="8"/>
      <c r="G37" s="8"/>
      <c r="H37" s="49" t="s">
        <v>1154</v>
      </c>
      <c r="I37" s="96">
        <f>I8</f>
        <v>0.10909090909090909</v>
      </c>
      <c r="J37" s="52"/>
      <c r="K37" s="84" t="s">
        <v>1131</v>
      </c>
      <c r="L37" s="85"/>
      <c r="M37" s="86">
        <f>I35</f>
        <v>0.99</v>
      </c>
      <c r="N37" s="52"/>
      <c r="O37" s="52"/>
      <c r="Z37" s="53"/>
      <c r="AC37" s="53"/>
    </row>
    <row r="38" spans="1:29" ht="14.4" x14ac:dyDescent="0.3">
      <c r="A38" s="8"/>
      <c r="B38" s="8"/>
      <c r="C38" s="8"/>
      <c r="D38" s="8"/>
      <c r="E38" s="8"/>
      <c r="F38" s="8"/>
      <c r="G38" s="8"/>
      <c r="H38" s="49" t="s">
        <v>1132</v>
      </c>
      <c r="I38" s="44">
        <f>GETPIVOTDATA("DAYS ON MARKET",$A$4,"ZIP",63123)</f>
        <v>110</v>
      </c>
      <c r="J38" s="52"/>
      <c r="K38" s="87">
        <f>(1-M37)/2</f>
        <v>5.0000000000000044E-3</v>
      </c>
      <c r="L38" s="88"/>
      <c r="M38" s="89">
        <f>1-K38</f>
        <v>0.995</v>
      </c>
      <c r="N38" s="52"/>
      <c r="O38" s="52"/>
      <c r="AC38" s="53"/>
    </row>
    <row r="39" spans="1:29" ht="14.4" x14ac:dyDescent="0.3">
      <c r="A39" s="8"/>
      <c r="B39" s="8"/>
      <c r="C39" s="8"/>
      <c r="D39" s="8"/>
      <c r="E39" s="8"/>
      <c r="F39" s="8"/>
      <c r="G39" s="8"/>
      <c r="H39" s="52"/>
      <c r="I39" s="52"/>
      <c r="J39" s="52"/>
      <c r="K39" s="90" t="s">
        <v>1134</v>
      </c>
      <c r="L39" s="91"/>
      <c r="M39" s="90" t="s">
        <v>1135</v>
      </c>
      <c r="N39" s="64"/>
      <c r="O39" s="65" t="s">
        <v>1136</v>
      </c>
    </row>
    <row r="40" spans="1:29" ht="14.4" x14ac:dyDescent="0.3">
      <c r="A40" s="8"/>
      <c r="B40" s="8"/>
      <c r="C40" s="8"/>
      <c r="D40" s="8"/>
      <c r="E40" s="8"/>
      <c r="F40" s="8"/>
      <c r="G40" s="8"/>
      <c r="H40" s="49" t="s">
        <v>1137</v>
      </c>
      <c r="I40" s="92">
        <f>SQRT((I37*(1-I37))/I38)</f>
        <v>2.9724505140712693E-2</v>
      </c>
      <c r="J40" s="52"/>
      <c r="K40" s="93">
        <f>I37+_xlfn.NORM.S.INV(K38)*I40</f>
        <v>3.2525657715971407E-2</v>
      </c>
      <c r="L40" s="88"/>
      <c r="M40" s="93">
        <f>I37+_xlfn.NORM.S.INV(M38)*I40</f>
        <v>0.18565616046584676</v>
      </c>
      <c r="N40" s="68" t="s">
        <v>1138</v>
      </c>
      <c r="O40" s="94">
        <f>(M40-K40)/2</f>
        <v>7.6565251374937679E-2</v>
      </c>
    </row>
    <row r="41" spans="1:29" ht="14.4" x14ac:dyDescent="0.3">
      <c r="A41" s="8"/>
      <c r="B41" s="8"/>
      <c r="C41" s="8"/>
      <c r="D41" s="8"/>
      <c r="E41" s="8"/>
      <c r="F41" s="8"/>
      <c r="G41" s="8"/>
      <c r="H41" s="49" t="s">
        <v>1155</v>
      </c>
      <c r="I41" s="92"/>
      <c r="J41" s="52"/>
      <c r="K41" s="95">
        <f>_xlfn.NORM.S.INV(K38)</f>
        <v>-2.5758293035488999</v>
      </c>
      <c r="L41" s="52"/>
      <c r="M41" s="95">
        <f>_xlfn.NORM.S.INV(M38)</f>
        <v>2.5758293035488999</v>
      </c>
      <c r="N41" s="52"/>
      <c r="O41" s="52"/>
    </row>
    <row r="42" spans="1:29" ht="14.4" x14ac:dyDescent="0.3">
      <c r="A42" s="8"/>
      <c r="B42" s="8"/>
      <c r="C42" s="8"/>
      <c r="D42" s="8"/>
      <c r="E42" s="8"/>
      <c r="F42" s="8"/>
      <c r="G42" s="8"/>
      <c r="H42" s="52"/>
      <c r="I42" s="52"/>
      <c r="J42" s="52"/>
      <c r="K42" s="52"/>
      <c r="L42" s="52"/>
      <c r="M42" s="52"/>
      <c r="N42" s="52"/>
      <c r="O42" s="52"/>
    </row>
    <row r="43" spans="1:29" ht="14.4" x14ac:dyDescent="0.3">
      <c r="A43" s="8"/>
      <c r="B43" s="8"/>
      <c r="C43" s="8"/>
      <c r="D43" s="49" t="s">
        <v>1140</v>
      </c>
      <c r="E43" s="52" t="str">
        <f>"The interval "&amp;ROUND(K40,4)&amp;" to "&amp;ROUND(M40,4)&amp;" would contain the true population mean "&amp;TEXT(I35,"00%")&amp;" of the time."</f>
        <v>The interval 0.0325 to 0.1857 would contain the true population mean 99% of the time.</v>
      </c>
      <c r="F43" s="8"/>
      <c r="G43" s="8"/>
      <c r="H43" s="8"/>
      <c r="I43" s="8"/>
      <c r="J43" s="52"/>
      <c r="K43" s="52"/>
      <c r="L43" s="52"/>
      <c r="M43" s="52"/>
      <c r="N43" s="52"/>
      <c r="O43" s="52"/>
    </row>
    <row r="44" spans="1:29" ht="14.4" x14ac:dyDescent="0.3">
      <c r="A44" s="8"/>
      <c r="B44" s="8"/>
      <c r="C44" s="52" t="str">
        <f>"A "&amp;TEXT(I35,"00%")&amp;" confidence interval for the true population mean would be "&amp;ROUND(I37,4)&amp;" with a margin of error of +/- "&amp;ROUND(O40,4)&amp;"."</f>
        <v>A 99% confidence interval for the true population mean would be 0.1091 with a margin of error of +/- 0.0766.</v>
      </c>
      <c r="D44" s="8"/>
      <c r="E44" s="8"/>
      <c r="F44" s="8"/>
      <c r="G44" s="8"/>
      <c r="H44" s="8"/>
      <c r="I44" s="8"/>
      <c r="J44" s="52"/>
      <c r="K44" s="52"/>
      <c r="L44" s="52"/>
      <c r="M44" s="52"/>
      <c r="N44" s="52"/>
      <c r="O44" s="52"/>
    </row>
  </sheetData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1"/>
  <sheetViews>
    <sheetView workbookViewId="0">
      <selection activeCell="M1" sqref="M1"/>
    </sheetView>
  </sheetViews>
  <sheetFormatPr defaultColWidth="9.109375" defaultRowHeight="13.2" x14ac:dyDescent="0.25"/>
  <cols>
    <col min="1" max="1" width="11.6640625" style="3" customWidth="1"/>
    <col min="2" max="2" width="16.5546875" style="3" customWidth="1"/>
    <col min="3" max="3" width="15.44140625" style="3" customWidth="1"/>
    <col min="4" max="8" width="6" style="3" bestFit="1" customWidth="1"/>
    <col min="9" max="12" width="4" style="3" customWidth="1"/>
    <col min="13" max="13" width="43.109375" style="3" bestFit="1" customWidth="1"/>
    <col min="14" max="14" width="12" style="3" bestFit="1" customWidth="1"/>
    <col min="15" max="15" width="12.5546875" style="3" bestFit="1" customWidth="1"/>
    <col min="16" max="25" width="4" style="3" customWidth="1"/>
    <col min="26" max="206" width="5" style="3" customWidth="1"/>
    <col min="207" max="207" width="15.44140625" style="3" bestFit="1" customWidth="1"/>
    <col min="208" max="208" width="4" style="3" customWidth="1"/>
    <col min="209" max="216" width="7.33203125" style="3" customWidth="1"/>
    <col min="217" max="217" width="4" style="3" customWidth="1"/>
    <col min="218" max="218" width="7.33203125" style="3" customWidth="1"/>
    <col min="219" max="219" width="4" style="3" customWidth="1"/>
    <col min="220" max="222" width="7.33203125" style="3" customWidth="1"/>
    <col min="223" max="223" width="4" style="3" customWidth="1"/>
    <col min="224" max="231" width="7.33203125" style="3" customWidth="1"/>
    <col min="232" max="232" width="5" style="3" customWidth="1"/>
    <col min="233" max="244" width="7.33203125" style="3" customWidth="1"/>
    <col min="245" max="245" width="5" style="3" customWidth="1"/>
    <col min="246" max="246" width="7.33203125" style="3" customWidth="1"/>
    <col min="247" max="248" width="5" style="3" customWidth="1"/>
    <col min="249" max="274" width="7.33203125" style="3" customWidth="1"/>
    <col min="275" max="275" width="5" style="3" customWidth="1"/>
    <col min="276" max="276" width="7.33203125" style="3" customWidth="1"/>
    <col min="277" max="277" width="5" style="3" customWidth="1"/>
    <col min="278" max="326" width="7.33203125" style="3" customWidth="1"/>
    <col min="327" max="327" width="5" style="3" customWidth="1"/>
    <col min="328" max="400" width="7.33203125" style="3" customWidth="1"/>
    <col min="401" max="401" width="5" style="3" customWidth="1"/>
    <col min="402" max="412" width="7.33203125" style="3" customWidth="1"/>
    <col min="413" max="413" width="22" style="3" bestFit="1" customWidth="1"/>
    <col min="414" max="414" width="20.6640625" style="3" bestFit="1" customWidth="1"/>
    <col min="415" max="415" width="15.109375" style="3" bestFit="1" customWidth="1"/>
    <col min="416" max="416" width="18.88671875" style="3" bestFit="1" customWidth="1"/>
    <col min="417" max="417" width="14.5546875" style="3" bestFit="1" customWidth="1"/>
    <col min="418" max="418" width="13.44140625" style="3" bestFit="1" customWidth="1"/>
    <col min="419" max="419" width="14.33203125" style="3" bestFit="1" customWidth="1"/>
    <col min="420" max="420" width="12.44140625" style="3" bestFit="1" customWidth="1"/>
    <col min="421" max="421" width="14.33203125" style="3" bestFit="1" customWidth="1"/>
    <col min="422" max="422" width="14.5546875" style="3" bestFit="1" customWidth="1"/>
    <col min="423" max="423" width="12.44140625" style="3" bestFit="1" customWidth="1"/>
    <col min="424" max="424" width="13.44140625" style="3" bestFit="1" customWidth="1"/>
    <col min="425" max="425" width="16.44140625" style="3" bestFit="1" customWidth="1"/>
    <col min="426" max="426" width="16.6640625" style="3" bestFit="1" customWidth="1"/>
    <col min="427" max="427" width="15.33203125" style="3" bestFit="1" customWidth="1"/>
    <col min="428" max="428" width="14.6640625" style="3" bestFit="1" customWidth="1"/>
    <col min="429" max="429" width="15.6640625" style="3" bestFit="1" customWidth="1"/>
    <col min="430" max="430" width="15.5546875" style="3" bestFit="1" customWidth="1"/>
    <col min="431" max="431" width="16.5546875" style="3" bestFit="1" customWidth="1"/>
    <col min="432" max="432" width="12.5546875" style="3" bestFit="1" customWidth="1"/>
    <col min="433" max="433" width="13.88671875" style="3" bestFit="1" customWidth="1"/>
    <col min="434" max="434" width="14.6640625" style="3" bestFit="1" customWidth="1"/>
    <col min="435" max="435" width="15.44140625" style="3" bestFit="1" customWidth="1"/>
    <col min="436" max="436" width="16.33203125" style="3" bestFit="1" customWidth="1"/>
    <col min="437" max="437" width="11.33203125" style="3" bestFit="1" customWidth="1"/>
    <col min="438" max="438" width="13.5546875" style="3" bestFit="1" customWidth="1"/>
    <col min="439" max="439" width="14.6640625" style="3" bestFit="1" customWidth="1"/>
    <col min="440" max="440" width="23.44140625" style="3" bestFit="1" customWidth="1"/>
    <col min="441" max="441" width="24.109375" style="3" bestFit="1" customWidth="1"/>
    <col min="442" max="442" width="16.33203125" style="3" bestFit="1" customWidth="1"/>
    <col min="443" max="443" width="24.109375" style="3" bestFit="1" customWidth="1"/>
    <col min="444" max="444" width="9.6640625" style="3" bestFit="1" customWidth="1"/>
    <col min="445" max="445" width="17.88671875" style="3" bestFit="1" customWidth="1"/>
    <col min="446" max="446" width="15" style="3" bestFit="1" customWidth="1"/>
    <col min="447" max="447" width="16.44140625" style="3" bestFit="1" customWidth="1"/>
    <col min="448" max="448" width="9.6640625" style="3" bestFit="1" customWidth="1"/>
    <col min="449" max="449" width="15.44140625" style="3" bestFit="1" customWidth="1"/>
    <col min="450" max="450" width="17.6640625" style="3" bestFit="1" customWidth="1"/>
    <col min="451" max="451" width="9.5546875" style="3" bestFit="1" customWidth="1"/>
    <col min="452" max="452" width="18.109375" style="3" bestFit="1" customWidth="1"/>
    <col min="453" max="453" width="16.44140625" style="3" bestFit="1" customWidth="1"/>
    <col min="454" max="454" width="11.88671875" style="3" bestFit="1" customWidth="1"/>
    <col min="455" max="455" width="22" style="3" bestFit="1" customWidth="1"/>
    <col min="456" max="456" width="20.6640625" style="3" bestFit="1" customWidth="1"/>
    <col min="457" max="16384" width="9.109375" style="3"/>
  </cols>
  <sheetData>
    <row r="1" spans="1:15" ht="29.4" thickBot="1" x14ac:dyDescent="0.6">
      <c r="A1" s="76" t="s">
        <v>1156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</row>
    <row r="2" spans="1:15" ht="13.8" thickTop="1" x14ac:dyDescent="0.25"/>
    <row r="3" spans="1:15" x14ac:dyDescent="0.25">
      <c r="A3" s="3" t="s">
        <v>1125</v>
      </c>
      <c r="B3" s="3" t="s">
        <v>1157</v>
      </c>
      <c r="C3" s="3" t="s">
        <v>1158</v>
      </c>
      <c r="E3" s="15">
        <v>63017</v>
      </c>
      <c r="F3" s="15"/>
      <c r="G3" s="15">
        <v>63123</v>
      </c>
      <c r="H3" s="15"/>
      <c r="M3" s="3" t="s">
        <v>1159</v>
      </c>
    </row>
    <row r="4" spans="1:15" ht="13.8" thickBot="1" x14ac:dyDescent="0.3">
      <c r="A4" s="29">
        <v>63011</v>
      </c>
      <c r="B4" s="37">
        <v>2495.8352941176472</v>
      </c>
      <c r="C4" s="37">
        <v>812.43575346078956</v>
      </c>
      <c r="E4" s="98">
        <v>1792</v>
      </c>
      <c r="F4" s="99" t="s">
        <v>10</v>
      </c>
      <c r="G4" s="98">
        <v>1073</v>
      </c>
      <c r="H4" s="99" t="s">
        <v>10</v>
      </c>
    </row>
    <row r="5" spans="1:15" x14ac:dyDescent="0.25">
      <c r="A5" s="29">
        <v>63017</v>
      </c>
      <c r="B5" s="37">
        <v>3146.8782608695651</v>
      </c>
      <c r="C5" s="37">
        <v>990.62997099600477</v>
      </c>
      <c r="E5" s="24">
        <v>1576</v>
      </c>
      <c r="F5" s="99" t="s">
        <v>10</v>
      </c>
      <c r="G5" s="24">
        <v>688</v>
      </c>
      <c r="H5" s="99" t="s">
        <v>10</v>
      </c>
      <c r="M5" s="100"/>
      <c r="N5" s="100">
        <v>63017</v>
      </c>
      <c r="O5" s="100">
        <v>63123</v>
      </c>
    </row>
    <row r="6" spans="1:15" x14ac:dyDescent="0.25">
      <c r="A6" s="29">
        <v>63123</v>
      </c>
      <c r="B6" s="37">
        <v>1189.2272727272727</v>
      </c>
      <c r="C6" s="37">
        <v>355.20728304508833</v>
      </c>
      <c r="E6" s="98">
        <v>1638</v>
      </c>
      <c r="F6" s="99" t="s">
        <v>10</v>
      </c>
      <c r="G6" s="98">
        <v>1065</v>
      </c>
      <c r="H6" s="99" t="s">
        <v>10</v>
      </c>
      <c r="M6" s="34" t="s">
        <v>1160</v>
      </c>
      <c r="N6" s="34">
        <f>GETPIVOTDATA("Average of SQFT",$A$3,"ZIP",63017)</f>
        <v>3146.8782608695651</v>
      </c>
      <c r="O6" s="34">
        <f>GETPIVOTDATA("Average of SQFT",$A$3,"ZIP",63123)</f>
        <v>1189.2272727272727</v>
      </c>
    </row>
    <row r="7" spans="1:15" x14ac:dyDescent="0.25">
      <c r="A7" s="29" t="s">
        <v>1152</v>
      </c>
      <c r="B7" s="37">
        <v>2273.7161290322579</v>
      </c>
      <c r="C7" s="37">
        <v>1141.0472805728807</v>
      </c>
      <c r="E7" s="24">
        <v>2968</v>
      </c>
      <c r="F7" s="99" t="s">
        <v>10</v>
      </c>
      <c r="G7" s="24">
        <v>1042</v>
      </c>
      <c r="H7" s="99" t="s">
        <v>10</v>
      </c>
      <c r="M7" s="34" t="s">
        <v>1161</v>
      </c>
      <c r="N7" s="34">
        <f>GETPIVOTDATA("StdDev of SQFT",$A$3,"ZIP",63017)</f>
        <v>990.62997099600477</v>
      </c>
      <c r="O7" s="34">
        <f>GETPIVOTDATA("StdDev of SQFT",$A$3,"ZIP",63123)</f>
        <v>355.20728304508833</v>
      </c>
    </row>
    <row r="8" spans="1:15" x14ac:dyDescent="0.25">
      <c r="E8" s="98">
        <v>3248</v>
      </c>
      <c r="F8" s="99" t="s">
        <v>10</v>
      </c>
      <c r="G8" s="98">
        <v>910</v>
      </c>
      <c r="H8" s="99" t="s">
        <v>10</v>
      </c>
      <c r="M8" s="34" t="s">
        <v>1162</v>
      </c>
      <c r="N8" s="34">
        <v>111</v>
      </c>
      <c r="O8" s="34">
        <v>111</v>
      </c>
    </row>
    <row r="9" spans="1:15" x14ac:dyDescent="0.25">
      <c r="E9" s="24">
        <v>2687</v>
      </c>
      <c r="F9" s="99" t="s">
        <v>10</v>
      </c>
      <c r="G9" s="24">
        <v>1665</v>
      </c>
      <c r="H9" s="99" t="s">
        <v>10</v>
      </c>
      <c r="M9" s="34" t="s">
        <v>1163</v>
      </c>
      <c r="N9" s="34"/>
      <c r="O9" s="34">
        <v>0</v>
      </c>
    </row>
    <row r="10" spans="1:15" x14ac:dyDescent="0.25">
      <c r="E10" s="98">
        <v>2997</v>
      </c>
      <c r="F10" s="99" t="s">
        <v>10</v>
      </c>
      <c r="G10" s="98">
        <v>832</v>
      </c>
      <c r="H10" s="99" t="s">
        <v>10</v>
      </c>
      <c r="M10" s="34" t="s">
        <v>1164</v>
      </c>
      <c r="N10" s="34"/>
      <c r="O10" s="34">
        <v>139</v>
      </c>
    </row>
    <row r="11" spans="1:15" x14ac:dyDescent="0.25">
      <c r="E11" s="24">
        <v>1872</v>
      </c>
      <c r="F11" s="99" t="s">
        <v>10</v>
      </c>
      <c r="G11" s="24">
        <v>781</v>
      </c>
      <c r="H11" s="99" t="s">
        <v>10</v>
      </c>
      <c r="M11" s="34" t="s">
        <v>1165</v>
      </c>
      <c r="N11" s="34"/>
      <c r="O11" s="34">
        <v>-21.108376612520008</v>
      </c>
    </row>
    <row r="12" spans="1:15" x14ac:dyDescent="0.25">
      <c r="E12" s="98">
        <v>1908</v>
      </c>
      <c r="F12" s="99" t="s">
        <v>10</v>
      </c>
      <c r="G12" s="98">
        <v>1219</v>
      </c>
      <c r="H12" s="99" t="s">
        <v>10</v>
      </c>
      <c r="M12" s="34" t="s">
        <v>1166</v>
      </c>
      <c r="N12" s="34"/>
      <c r="O12" s="34">
        <v>1.7035287575982709E-45</v>
      </c>
    </row>
    <row r="13" spans="1:15" x14ac:dyDescent="0.25">
      <c r="E13" s="24">
        <v>2056</v>
      </c>
      <c r="F13" s="99" t="s">
        <v>10</v>
      </c>
      <c r="G13" s="24">
        <v>1370</v>
      </c>
      <c r="H13" s="99" t="s">
        <v>10</v>
      </c>
      <c r="M13" s="34" t="s">
        <v>1167</v>
      </c>
      <c r="N13" s="34"/>
      <c r="O13" s="34">
        <v>1.6558898677763616</v>
      </c>
    </row>
    <row r="14" spans="1:15" x14ac:dyDescent="0.25">
      <c r="E14" s="98">
        <v>1338</v>
      </c>
      <c r="F14" s="99" t="s">
        <v>10</v>
      </c>
      <c r="G14" s="98">
        <v>768</v>
      </c>
      <c r="H14" s="99" t="s">
        <v>10</v>
      </c>
      <c r="M14" s="34" t="s">
        <v>1168</v>
      </c>
      <c r="N14" s="34"/>
      <c r="O14" s="101">
        <v>3.40705751519654E-45</v>
      </c>
    </row>
    <row r="15" spans="1:15" ht="13.8" thickBot="1" x14ac:dyDescent="0.3">
      <c r="E15" s="24">
        <v>2792</v>
      </c>
      <c r="F15" s="99" t="s">
        <v>10</v>
      </c>
      <c r="G15" s="24">
        <v>910</v>
      </c>
      <c r="H15" s="99" t="s">
        <v>10</v>
      </c>
      <c r="M15" s="35" t="s">
        <v>1169</v>
      </c>
      <c r="N15" s="35"/>
      <c r="O15" s="35">
        <v>1.9771777244903315</v>
      </c>
    </row>
    <row r="16" spans="1:15" x14ac:dyDescent="0.25">
      <c r="E16" s="98">
        <v>3186</v>
      </c>
      <c r="F16" s="99" t="s">
        <v>10</v>
      </c>
      <c r="G16" s="98">
        <v>792</v>
      </c>
      <c r="H16" s="99" t="s">
        <v>10</v>
      </c>
    </row>
    <row r="17" spans="5:13" x14ac:dyDescent="0.25">
      <c r="E17" s="24">
        <v>3779</v>
      </c>
      <c r="F17" s="99" t="s">
        <v>10</v>
      </c>
      <c r="G17" s="24">
        <v>1085</v>
      </c>
      <c r="H17" s="99" t="s">
        <v>10</v>
      </c>
      <c r="M17" s="102"/>
    </row>
    <row r="18" spans="5:13" x14ac:dyDescent="0.25">
      <c r="E18" s="98">
        <v>2673</v>
      </c>
      <c r="F18" s="99" t="s">
        <v>10</v>
      </c>
      <c r="G18" s="98">
        <v>1000</v>
      </c>
      <c r="H18" s="99" t="s">
        <v>10</v>
      </c>
    </row>
    <row r="19" spans="5:13" x14ac:dyDescent="0.25">
      <c r="E19" s="24">
        <v>2736</v>
      </c>
      <c r="F19" s="99" t="s">
        <v>10</v>
      </c>
      <c r="G19" s="24">
        <v>1092</v>
      </c>
      <c r="H19" s="99" t="s">
        <v>10</v>
      </c>
    </row>
    <row r="20" spans="5:13" x14ac:dyDescent="0.25">
      <c r="E20" s="98">
        <v>3172</v>
      </c>
      <c r="F20" s="99" t="s">
        <v>10</v>
      </c>
      <c r="G20" s="98">
        <v>1261</v>
      </c>
      <c r="H20" s="99" t="s">
        <v>10</v>
      </c>
    </row>
    <row r="21" spans="5:13" x14ac:dyDescent="0.25">
      <c r="E21" s="24">
        <v>4534</v>
      </c>
      <c r="F21" s="99" t="s">
        <v>10</v>
      </c>
      <c r="G21" s="24">
        <v>1017</v>
      </c>
      <c r="H21" s="99" t="s">
        <v>10</v>
      </c>
    </row>
    <row r="22" spans="5:13" x14ac:dyDescent="0.25">
      <c r="E22" s="98">
        <v>1932</v>
      </c>
      <c r="F22" s="99" t="s">
        <v>10</v>
      </c>
      <c r="G22" s="98">
        <v>1828</v>
      </c>
      <c r="H22" s="99" t="s">
        <v>10</v>
      </c>
      <c r="L22" s="102"/>
    </row>
    <row r="23" spans="5:13" x14ac:dyDescent="0.25">
      <c r="E23" s="24">
        <v>2196</v>
      </c>
      <c r="F23" s="99" t="s">
        <v>10</v>
      </c>
      <c r="G23" s="24">
        <v>768</v>
      </c>
      <c r="H23" s="99" t="s">
        <v>10</v>
      </c>
      <c r="L23" s="102"/>
    </row>
    <row r="24" spans="5:13" x14ac:dyDescent="0.25">
      <c r="E24" s="98">
        <v>2250</v>
      </c>
      <c r="F24" s="99" t="s">
        <v>10</v>
      </c>
      <c r="G24" s="98">
        <v>989</v>
      </c>
      <c r="H24" s="99" t="s">
        <v>10</v>
      </c>
    </row>
    <row r="25" spans="5:13" x14ac:dyDescent="0.25">
      <c r="E25" s="24">
        <v>2365</v>
      </c>
      <c r="F25" s="99" t="s">
        <v>10</v>
      </c>
      <c r="G25" s="24">
        <v>864</v>
      </c>
      <c r="H25" s="99" t="s">
        <v>10</v>
      </c>
    </row>
    <row r="26" spans="5:13" x14ac:dyDescent="0.25">
      <c r="E26" s="98">
        <v>3316</v>
      </c>
      <c r="F26" s="99" t="s">
        <v>10</v>
      </c>
      <c r="G26" s="98">
        <v>980</v>
      </c>
      <c r="H26" s="99" t="s">
        <v>10</v>
      </c>
    </row>
    <row r="27" spans="5:13" x14ac:dyDescent="0.25">
      <c r="E27" s="24">
        <v>2042</v>
      </c>
      <c r="F27" s="99" t="s">
        <v>10</v>
      </c>
      <c r="G27" s="24">
        <v>1066</v>
      </c>
      <c r="H27" s="99" t="s">
        <v>10</v>
      </c>
    </row>
    <row r="28" spans="5:13" x14ac:dyDescent="0.25">
      <c r="E28" s="98">
        <v>2964</v>
      </c>
      <c r="F28" s="99" t="s">
        <v>10</v>
      </c>
      <c r="G28" s="98">
        <v>864</v>
      </c>
      <c r="H28" s="99" t="s">
        <v>10</v>
      </c>
    </row>
    <row r="29" spans="5:13" x14ac:dyDescent="0.25">
      <c r="E29" s="24">
        <v>1836</v>
      </c>
      <c r="F29" s="99" t="s">
        <v>10</v>
      </c>
      <c r="G29" s="24">
        <v>1020</v>
      </c>
      <c r="H29" s="99" t="s">
        <v>10</v>
      </c>
    </row>
    <row r="30" spans="5:13" x14ac:dyDescent="0.25">
      <c r="E30" s="98">
        <v>2618</v>
      </c>
      <c r="F30" s="99" t="s">
        <v>10</v>
      </c>
      <c r="G30" s="98">
        <v>1102</v>
      </c>
      <c r="H30" s="99" t="s">
        <v>10</v>
      </c>
    </row>
    <row r="31" spans="5:13" x14ac:dyDescent="0.25">
      <c r="E31" s="24">
        <v>2864</v>
      </c>
      <c r="F31" s="99" t="s">
        <v>10</v>
      </c>
      <c r="G31" s="24">
        <v>1540</v>
      </c>
      <c r="H31" s="99" t="s">
        <v>10</v>
      </c>
    </row>
    <row r="32" spans="5:13" x14ac:dyDescent="0.25">
      <c r="E32" s="98">
        <v>2410</v>
      </c>
      <c r="F32" s="99" t="s">
        <v>10</v>
      </c>
      <c r="G32" s="98">
        <v>1400</v>
      </c>
      <c r="H32" s="99" t="s">
        <v>10</v>
      </c>
    </row>
    <row r="33" spans="5:8" x14ac:dyDescent="0.25">
      <c r="E33" s="24">
        <v>1756</v>
      </c>
      <c r="F33" s="99" t="s">
        <v>10</v>
      </c>
      <c r="G33" s="24">
        <v>1100</v>
      </c>
      <c r="H33" s="99" t="s">
        <v>10</v>
      </c>
    </row>
    <row r="34" spans="5:8" x14ac:dyDescent="0.25">
      <c r="E34" s="98">
        <v>2828</v>
      </c>
      <c r="F34" s="99" t="s">
        <v>10</v>
      </c>
      <c r="G34" s="98">
        <v>971</v>
      </c>
      <c r="H34" s="99" t="s">
        <v>10</v>
      </c>
    </row>
    <row r="35" spans="5:8" x14ac:dyDescent="0.25">
      <c r="E35" s="24">
        <v>3158</v>
      </c>
      <c r="F35" s="99" t="s">
        <v>10</v>
      </c>
      <c r="G35" s="24">
        <v>1030</v>
      </c>
      <c r="H35" s="99" t="s">
        <v>10</v>
      </c>
    </row>
    <row r="36" spans="5:8" x14ac:dyDescent="0.25">
      <c r="E36" s="98">
        <v>3498</v>
      </c>
      <c r="F36" s="99" t="s">
        <v>10</v>
      </c>
      <c r="G36" s="98">
        <v>1050</v>
      </c>
      <c r="H36" s="99" t="s">
        <v>10</v>
      </c>
    </row>
    <row r="37" spans="5:8" x14ac:dyDescent="0.25">
      <c r="E37" s="24">
        <v>2379</v>
      </c>
      <c r="F37" s="99" t="s">
        <v>10</v>
      </c>
      <c r="G37" s="24">
        <v>1070</v>
      </c>
      <c r="H37" s="99" t="s">
        <v>10</v>
      </c>
    </row>
    <row r="38" spans="5:8" x14ac:dyDescent="0.25">
      <c r="E38" s="98">
        <v>1640</v>
      </c>
      <c r="F38" s="99" t="s">
        <v>10</v>
      </c>
      <c r="G38" s="98">
        <v>864</v>
      </c>
      <c r="H38" s="99" t="s">
        <v>10</v>
      </c>
    </row>
    <row r="39" spans="5:8" x14ac:dyDescent="0.25">
      <c r="E39" s="24">
        <v>1832</v>
      </c>
      <c r="F39" s="99" t="s">
        <v>10</v>
      </c>
      <c r="G39" s="24">
        <v>1688</v>
      </c>
      <c r="H39" s="99" t="s">
        <v>10</v>
      </c>
    </row>
    <row r="40" spans="5:8" x14ac:dyDescent="0.25">
      <c r="E40" s="98">
        <v>3108</v>
      </c>
      <c r="F40" s="99" t="s">
        <v>10</v>
      </c>
      <c r="G40" s="98">
        <v>978</v>
      </c>
      <c r="H40" s="99" t="s">
        <v>10</v>
      </c>
    </row>
    <row r="41" spans="5:8" x14ac:dyDescent="0.25">
      <c r="E41" s="24">
        <v>2834</v>
      </c>
      <c r="F41" s="99" t="s">
        <v>10</v>
      </c>
      <c r="G41" s="24">
        <v>1102</v>
      </c>
      <c r="H41" s="99" t="s">
        <v>10</v>
      </c>
    </row>
    <row r="42" spans="5:8" x14ac:dyDescent="0.25">
      <c r="E42" s="98">
        <v>2538</v>
      </c>
      <c r="F42" s="99" t="s">
        <v>10</v>
      </c>
      <c r="G42" s="98">
        <v>768</v>
      </c>
      <c r="H42" s="99" t="s">
        <v>10</v>
      </c>
    </row>
    <row r="43" spans="5:8" x14ac:dyDescent="0.25">
      <c r="E43" s="24">
        <v>2430</v>
      </c>
      <c r="F43" s="99" t="s">
        <v>10</v>
      </c>
      <c r="G43" s="24">
        <v>1085</v>
      </c>
      <c r="H43" s="99" t="s">
        <v>10</v>
      </c>
    </row>
    <row r="44" spans="5:8" x14ac:dyDescent="0.25">
      <c r="E44" s="98">
        <v>3585</v>
      </c>
      <c r="F44" s="99" t="s">
        <v>10</v>
      </c>
      <c r="G44" s="98">
        <v>1110</v>
      </c>
      <c r="H44" s="99" t="s">
        <v>10</v>
      </c>
    </row>
    <row r="45" spans="5:8" x14ac:dyDescent="0.25">
      <c r="E45" s="24">
        <v>2544</v>
      </c>
      <c r="F45" s="99" t="s">
        <v>10</v>
      </c>
      <c r="G45" s="24">
        <v>1365</v>
      </c>
      <c r="H45" s="99" t="s">
        <v>10</v>
      </c>
    </row>
    <row r="46" spans="5:8" x14ac:dyDescent="0.25">
      <c r="E46" s="98">
        <v>2953</v>
      </c>
      <c r="F46" s="99" t="s">
        <v>10</v>
      </c>
      <c r="G46" s="98">
        <v>988</v>
      </c>
      <c r="H46" s="99" t="s">
        <v>10</v>
      </c>
    </row>
    <row r="47" spans="5:8" x14ac:dyDescent="0.25">
      <c r="E47" s="24">
        <v>3180</v>
      </c>
      <c r="F47" s="99" t="s">
        <v>10</v>
      </c>
      <c r="G47" s="24">
        <v>1000</v>
      </c>
      <c r="H47" s="99" t="s">
        <v>10</v>
      </c>
    </row>
    <row r="48" spans="5:8" x14ac:dyDescent="0.25">
      <c r="E48" s="98">
        <v>2242</v>
      </c>
      <c r="F48" s="99" t="s">
        <v>10</v>
      </c>
      <c r="G48" s="98">
        <v>768</v>
      </c>
      <c r="H48" s="99" t="s">
        <v>10</v>
      </c>
    </row>
    <row r="49" spans="5:8" x14ac:dyDescent="0.25">
      <c r="E49" s="24">
        <v>2449</v>
      </c>
      <c r="F49" s="99" t="s">
        <v>10</v>
      </c>
      <c r="G49" s="24">
        <v>864</v>
      </c>
      <c r="H49" s="99" t="s">
        <v>10</v>
      </c>
    </row>
    <row r="50" spans="5:8" x14ac:dyDescent="0.25">
      <c r="E50" s="98">
        <v>3317</v>
      </c>
      <c r="F50" s="99" t="s">
        <v>10</v>
      </c>
      <c r="G50" s="98">
        <v>1040</v>
      </c>
      <c r="H50" s="99" t="s">
        <v>10</v>
      </c>
    </row>
    <row r="51" spans="5:8" x14ac:dyDescent="0.25">
      <c r="E51" s="24">
        <v>3810</v>
      </c>
      <c r="F51" s="99" t="s">
        <v>10</v>
      </c>
      <c r="G51" s="24">
        <v>830</v>
      </c>
      <c r="H51" s="99" t="s">
        <v>10</v>
      </c>
    </row>
    <row r="52" spans="5:8" x14ac:dyDescent="0.25">
      <c r="E52" s="98">
        <v>3057</v>
      </c>
      <c r="F52" s="99" t="s">
        <v>10</v>
      </c>
      <c r="G52" s="98">
        <v>1074</v>
      </c>
      <c r="H52" s="99" t="s">
        <v>10</v>
      </c>
    </row>
    <row r="53" spans="5:8" x14ac:dyDescent="0.25">
      <c r="E53" s="24">
        <v>3282</v>
      </c>
      <c r="F53" s="99" t="s">
        <v>10</v>
      </c>
      <c r="G53" s="24">
        <v>1100</v>
      </c>
      <c r="H53" s="99" t="s">
        <v>10</v>
      </c>
    </row>
    <row r="54" spans="5:8" x14ac:dyDescent="0.25">
      <c r="E54" s="98">
        <v>3829</v>
      </c>
      <c r="F54" s="99" t="s">
        <v>10</v>
      </c>
      <c r="G54" s="98">
        <v>1120</v>
      </c>
      <c r="H54" s="99" t="s">
        <v>10</v>
      </c>
    </row>
    <row r="55" spans="5:8" x14ac:dyDescent="0.25">
      <c r="E55" s="24">
        <v>3272</v>
      </c>
      <c r="F55" s="99" t="s">
        <v>10</v>
      </c>
      <c r="G55" s="24">
        <v>1780</v>
      </c>
      <c r="H55" s="99" t="s">
        <v>10</v>
      </c>
    </row>
    <row r="56" spans="5:8" x14ac:dyDescent="0.25">
      <c r="E56" s="98">
        <v>3208</v>
      </c>
      <c r="F56" s="99" t="s">
        <v>10</v>
      </c>
      <c r="G56" s="98">
        <v>1000</v>
      </c>
      <c r="H56" s="99" t="s">
        <v>10</v>
      </c>
    </row>
    <row r="57" spans="5:8" x14ac:dyDescent="0.25">
      <c r="E57" s="24">
        <v>2796</v>
      </c>
      <c r="F57" s="99" t="s">
        <v>10</v>
      </c>
      <c r="G57" s="24">
        <v>1370</v>
      </c>
      <c r="H57" s="99" t="s">
        <v>10</v>
      </c>
    </row>
    <row r="58" spans="5:8" x14ac:dyDescent="0.25">
      <c r="E58" s="98">
        <v>2846</v>
      </c>
      <c r="F58" s="99" t="s">
        <v>10</v>
      </c>
      <c r="G58" s="98">
        <v>864</v>
      </c>
      <c r="H58" s="99" t="s">
        <v>10</v>
      </c>
    </row>
    <row r="59" spans="5:8" x14ac:dyDescent="0.25">
      <c r="E59" s="24">
        <v>2538</v>
      </c>
      <c r="F59" s="99" t="s">
        <v>10</v>
      </c>
      <c r="G59" s="24">
        <v>936</v>
      </c>
      <c r="H59" s="99" t="s">
        <v>10</v>
      </c>
    </row>
    <row r="60" spans="5:8" x14ac:dyDescent="0.25">
      <c r="E60" s="98">
        <v>2664</v>
      </c>
      <c r="F60" s="99" t="s">
        <v>10</v>
      </c>
      <c r="G60" s="98">
        <v>1314</v>
      </c>
      <c r="H60" s="99" t="s">
        <v>10</v>
      </c>
    </row>
    <row r="61" spans="5:8" x14ac:dyDescent="0.25">
      <c r="E61" s="24">
        <v>2722</v>
      </c>
      <c r="F61" s="99" t="s">
        <v>10</v>
      </c>
      <c r="G61" s="24">
        <v>1622</v>
      </c>
      <c r="H61" s="99" t="s">
        <v>10</v>
      </c>
    </row>
    <row r="62" spans="5:8" x14ac:dyDescent="0.25">
      <c r="E62" s="98">
        <v>4309</v>
      </c>
      <c r="F62" s="99" t="s">
        <v>10</v>
      </c>
      <c r="G62" s="98">
        <v>1230</v>
      </c>
      <c r="H62" s="99" t="s">
        <v>10</v>
      </c>
    </row>
    <row r="63" spans="5:8" x14ac:dyDescent="0.25">
      <c r="E63" s="24">
        <v>4309</v>
      </c>
      <c r="F63" s="99" t="s">
        <v>10</v>
      </c>
      <c r="G63" s="24">
        <v>848</v>
      </c>
      <c r="H63" s="99" t="s">
        <v>10</v>
      </c>
    </row>
    <row r="64" spans="5:8" x14ac:dyDescent="0.25">
      <c r="E64" s="98">
        <v>6709</v>
      </c>
      <c r="F64" s="99" t="s">
        <v>10</v>
      </c>
      <c r="G64" s="98">
        <v>1653</v>
      </c>
      <c r="H64" s="99" t="s">
        <v>10</v>
      </c>
    </row>
    <row r="65" spans="5:8" x14ac:dyDescent="0.25">
      <c r="E65" s="24">
        <v>2488</v>
      </c>
      <c r="F65" s="99" t="s">
        <v>10</v>
      </c>
      <c r="G65" s="24">
        <v>1136</v>
      </c>
      <c r="H65" s="99" t="s">
        <v>10</v>
      </c>
    </row>
    <row r="66" spans="5:8" x14ac:dyDescent="0.25">
      <c r="E66" s="98">
        <v>3852</v>
      </c>
      <c r="F66" s="99" t="s">
        <v>10</v>
      </c>
      <c r="G66" s="98">
        <v>1323</v>
      </c>
      <c r="H66" s="99" t="s">
        <v>10</v>
      </c>
    </row>
    <row r="67" spans="5:8" x14ac:dyDescent="0.25">
      <c r="E67" s="24">
        <v>4158</v>
      </c>
      <c r="F67" s="99" t="s">
        <v>10</v>
      </c>
      <c r="G67" s="24">
        <v>1213</v>
      </c>
      <c r="H67" s="99" t="s">
        <v>10</v>
      </c>
    </row>
    <row r="68" spans="5:8" x14ac:dyDescent="0.25">
      <c r="E68" s="98">
        <v>2784</v>
      </c>
      <c r="F68" s="99" t="s">
        <v>10</v>
      </c>
      <c r="G68" s="98">
        <v>912</v>
      </c>
      <c r="H68" s="99" t="s">
        <v>10</v>
      </c>
    </row>
    <row r="69" spans="5:8" x14ac:dyDescent="0.25">
      <c r="E69" s="24">
        <v>3888</v>
      </c>
      <c r="F69" s="99" t="s">
        <v>10</v>
      </c>
      <c r="G69" s="24">
        <v>1008</v>
      </c>
      <c r="H69" s="99" t="s">
        <v>10</v>
      </c>
    </row>
    <row r="70" spans="5:8" x14ac:dyDescent="0.25">
      <c r="E70" s="98">
        <v>3085</v>
      </c>
      <c r="F70" s="99" t="s">
        <v>10</v>
      </c>
      <c r="G70" s="98">
        <v>864</v>
      </c>
      <c r="H70" s="99" t="s">
        <v>10</v>
      </c>
    </row>
    <row r="71" spans="5:8" x14ac:dyDescent="0.25">
      <c r="E71" s="24">
        <v>2754</v>
      </c>
      <c r="F71" s="99" t="s">
        <v>10</v>
      </c>
      <c r="G71" s="24">
        <v>960</v>
      </c>
      <c r="H71" s="99" t="s">
        <v>10</v>
      </c>
    </row>
    <row r="72" spans="5:8" x14ac:dyDescent="0.25">
      <c r="E72" s="98">
        <v>2950</v>
      </c>
      <c r="F72" s="99" t="s">
        <v>10</v>
      </c>
      <c r="G72" s="98">
        <v>1562</v>
      </c>
      <c r="H72" s="99" t="s">
        <v>10</v>
      </c>
    </row>
    <row r="73" spans="5:8" x14ac:dyDescent="0.25">
      <c r="E73" s="24">
        <v>2990</v>
      </c>
      <c r="F73" s="99" t="s">
        <v>10</v>
      </c>
      <c r="G73" s="24">
        <v>1608</v>
      </c>
      <c r="H73" s="99" t="s">
        <v>10</v>
      </c>
    </row>
    <row r="74" spans="5:8" x14ac:dyDescent="0.25">
      <c r="E74" s="98">
        <v>3747</v>
      </c>
      <c r="F74" s="99" t="s">
        <v>10</v>
      </c>
      <c r="G74" s="98">
        <v>1958</v>
      </c>
      <c r="H74" s="99" t="s">
        <v>10</v>
      </c>
    </row>
    <row r="75" spans="5:8" x14ac:dyDescent="0.25">
      <c r="E75" s="24">
        <v>3509</v>
      </c>
      <c r="F75" s="99" t="s">
        <v>10</v>
      </c>
      <c r="G75" s="24">
        <v>950</v>
      </c>
      <c r="H75" s="99" t="s">
        <v>10</v>
      </c>
    </row>
    <row r="76" spans="5:8" x14ac:dyDescent="0.25">
      <c r="E76" s="98">
        <v>3796</v>
      </c>
      <c r="F76" s="99" t="s">
        <v>10</v>
      </c>
      <c r="G76" s="98">
        <v>2200</v>
      </c>
      <c r="H76" s="99" t="s">
        <v>10</v>
      </c>
    </row>
    <row r="77" spans="5:8" x14ac:dyDescent="0.25">
      <c r="E77" s="24">
        <v>1774</v>
      </c>
      <c r="F77" s="99" t="s">
        <v>10</v>
      </c>
      <c r="G77" s="24">
        <v>1212</v>
      </c>
      <c r="H77" s="99" t="s">
        <v>10</v>
      </c>
    </row>
    <row r="78" spans="5:8" x14ac:dyDescent="0.25">
      <c r="E78" s="98">
        <v>2283</v>
      </c>
      <c r="F78" s="99" t="s">
        <v>10</v>
      </c>
      <c r="G78" s="98">
        <v>1395</v>
      </c>
      <c r="H78" s="99" t="s">
        <v>10</v>
      </c>
    </row>
    <row r="79" spans="5:8" x14ac:dyDescent="0.25">
      <c r="E79" s="24">
        <v>4110</v>
      </c>
      <c r="F79" s="99" t="s">
        <v>10</v>
      </c>
      <c r="G79" s="24">
        <v>1361</v>
      </c>
      <c r="H79" s="99" t="s">
        <v>10</v>
      </c>
    </row>
    <row r="80" spans="5:8" x14ac:dyDescent="0.25">
      <c r="E80" s="98">
        <v>2785</v>
      </c>
      <c r="F80" s="99" t="s">
        <v>10</v>
      </c>
      <c r="G80" s="98">
        <v>936</v>
      </c>
      <c r="H80" s="99" t="s">
        <v>10</v>
      </c>
    </row>
    <row r="81" spans="5:8" x14ac:dyDescent="0.25">
      <c r="E81" s="24">
        <v>3347</v>
      </c>
      <c r="F81" s="99" t="s">
        <v>10</v>
      </c>
      <c r="G81" s="24">
        <v>845</v>
      </c>
      <c r="H81" s="99" t="s">
        <v>10</v>
      </c>
    </row>
    <row r="82" spans="5:8" x14ac:dyDescent="0.25">
      <c r="E82" s="98">
        <v>3348</v>
      </c>
      <c r="F82" s="99" t="s">
        <v>10</v>
      </c>
      <c r="G82" s="98">
        <v>1102</v>
      </c>
      <c r="H82" s="99" t="s">
        <v>10</v>
      </c>
    </row>
    <row r="83" spans="5:8" x14ac:dyDescent="0.25">
      <c r="E83" s="24">
        <v>1842</v>
      </c>
      <c r="F83" s="99" t="s">
        <v>10</v>
      </c>
      <c r="G83" s="24">
        <v>1400</v>
      </c>
      <c r="H83" s="99" t="s">
        <v>10</v>
      </c>
    </row>
    <row r="84" spans="5:8" x14ac:dyDescent="0.25">
      <c r="E84" s="98">
        <v>3465</v>
      </c>
      <c r="F84" s="99" t="s">
        <v>10</v>
      </c>
      <c r="G84" s="98">
        <v>1674</v>
      </c>
      <c r="H84" s="99" t="s">
        <v>10</v>
      </c>
    </row>
    <row r="85" spans="5:8" x14ac:dyDescent="0.25">
      <c r="E85" s="24">
        <v>3310</v>
      </c>
      <c r="F85" s="99" t="s">
        <v>10</v>
      </c>
      <c r="G85" s="24">
        <v>949</v>
      </c>
      <c r="H85" s="99" t="s">
        <v>10</v>
      </c>
    </row>
    <row r="86" spans="5:8" x14ac:dyDescent="0.25">
      <c r="E86" s="98">
        <v>2398</v>
      </c>
      <c r="F86" s="99" t="s">
        <v>10</v>
      </c>
      <c r="G86" s="98">
        <v>1216</v>
      </c>
      <c r="H86" s="99" t="s">
        <v>10</v>
      </c>
    </row>
    <row r="87" spans="5:8" x14ac:dyDescent="0.25">
      <c r="E87" s="24">
        <v>3352</v>
      </c>
      <c r="F87" s="99" t="s">
        <v>10</v>
      </c>
      <c r="G87" s="24">
        <v>2024</v>
      </c>
      <c r="H87" s="99" t="s">
        <v>10</v>
      </c>
    </row>
    <row r="88" spans="5:8" x14ac:dyDescent="0.25">
      <c r="E88" s="98">
        <v>4451</v>
      </c>
      <c r="F88" s="99" t="s">
        <v>10</v>
      </c>
      <c r="G88" s="98">
        <v>1300</v>
      </c>
      <c r="H88" s="99" t="s">
        <v>10</v>
      </c>
    </row>
    <row r="89" spans="5:8" x14ac:dyDescent="0.25">
      <c r="E89" s="24">
        <v>2144</v>
      </c>
      <c r="F89" s="99" t="s">
        <v>10</v>
      </c>
      <c r="G89" s="24">
        <v>1196</v>
      </c>
      <c r="H89" s="99" t="s">
        <v>10</v>
      </c>
    </row>
    <row r="90" spans="5:8" x14ac:dyDescent="0.25">
      <c r="E90" s="98">
        <v>2438</v>
      </c>
      <c r="F90" s="99" t="s">
        <v>10</v>
      </c>
      <c r="G90" s="98">
        <v>780</v>
      </c>
      <c r="H90" s="99" t="s">
        <v>10</v>
      </c>
    </row>
    <row r="91" spans="5:8" x14ac:dyDescent="0.25">
      <c r="E91" s="24">
        <v>3044</v>
      </c>
      <c r="F91" s="99" t="s">
        <v>10</v>
      </c>
      <c r="G91" s="24">
        <v>1128</v>
      </c>
      <c r="H91" s="99" t="s">
        <v>10</v>
      </c>
    </row>
    <row r="92" spans="5:8" x14ac:dyDescent="0.25">
      <c r="E92" s="98">
        <v>3703</v>
      </c>
      <c r="F92" s="99" t="s">
        <v>10</v>
      </c>
      <c r="G92" s="98">
        <v>1304</v>
      </c>
      <c r="H92" s="99" t="s">
        <v>10</v>
      </c>
    </row>
    <row r="93" spans="5:8" x14ac:dyDescent="0.25">
      <c r="E93" s="24">
        <v>3110</v>
      </c>
      <c r="F93" s="99" t="s">
        <v>10</v>
      </c>
      <c r="G93" s="24">
        <v>1462</v>
      </c>
      <c r="H93" s="99" t="s">
        <v>10</v>
      </c>
    </row>
    <row r="94" spans="5:8" x14ac:dyDescent="0.25">
      <c r="E94" s="98">
        <v>4182</v>
      </c>
      <c r="F94" s="99" t="s">
        <v>10</v>
      </c>
      <c r="G94" s="98">
        <v>1526</v>
      </c>
      <c r="H94" s="99" t="s">
        <v>10</v>
      </c>
    </row>
    <row r="95" spans="5:8" x14ac:dyDescent="0.25">
      <c r="E95" s="24">
        <v>3084</v>
      </c>
      <c r="F95" s="99" t="s">
        <v>10</v>
      </c>
      <c r="G95" s="24">
        <v>908</v>
      </c>
      <c r="H95" s="99" t="s">
        <v>10</v>
      </c>
    </row>
    <row r="96" spans="5:8" x14ac:dyDescent="0.25">
      <c r="E96" s="98">
        <v>4254</v>
      </c>
      <c r="F96" s="99" t="s">
        <v>10</v>
      </c>
      <c r="G96" s="98">
        <v>915</v>
      </c>
      <c r="H96" s="99" t="s">
        <v>10</v>
      </c>
    </row>
    <row r="97" spans="5:8" x14ac:dyDescent="0.25">
      <c r="E97" s="24">
        <v>2957</v>
      </c>
      <c r="F97" s="99" t="s">
        <v>10</v>
      </c>
      <c r="G97" s="24">
        <v>1164</v>
      </c>
      <c r="H97" s="99" t="s">
        <v>10</v>
      </c>
    </row>
    <row r="98" spans="5:8" x14ac:dyDescent="0.25">
      <c r="E98" s="98">
        <v>4600</v>
      </c>
      <c r="F98" s="99" t="s">
        <v>10</v>
      </c>
      <c r="G98" s="98">
        <v>864</v>
      </c>
      <c r="H98" s="99" t="s">
        <v>10</v>
      </c>
    </row>
    <row r="99" spans="5:8" x14ac:dyDescent="0.25">
      <c r="E99" s="24">
        <v>2930</v>
      </c>
      <c r="F99" s="99" t="s">
        <v>10</v>
      </c>
      <c r="G99" s="24">
        <v>925</v>
      </c>
      <c r="H99" s="99" t="s">
        <v>10</v>
      </c>
    </row>
    <row r="100" spans="5:8" x14ac:dyDescent="0.25">
      <c r="E100" s="98">
        <v>4576</v>
      </c>
      <c r="F100" s="99" t="s">
        <v>10</v>
      </c>
      <c r="G100" s="98">
        <v>1259</v>
      </c>
      <c r="H100" s="99" t="s">
        <v>10</v>
      </c>
    </row>
    <row r="101" spans="5:8" x14ac:dyDescent="0.25">
      <c r="E101" s="24">
        <v>2128</v>
      </c>
      <c r="F101" s="99" t="s">
        <v>10</v>
      </c>
      <c r="G101" s="24">
        <v>1311</v>
      </c>
      <c r="H101" s="99" t="s">
        <v>10</v>
      </c>
    </row>
    <row r="102" spans="5:8" x14ac:dyDescent="0.25">
      <c r="E102" s="98">
        <v>3086</v>
      </c>
      <c r="F102" s="99" t="s">
        <v>10</v>
      </c>
      <c r="G102" s="98">
        <v>2154</v>
      </c>
      <c r="H102" s="99" t="s">
        <v>10</v>
      </c>
    </row>
    <row r="103" spans="5:8" x14ac:dyDescent="0.25">
      <c r="E103" s="24">
        <v>3356</v>
      </c>
      <c r="F103" s="99" t="s">
        <v>10</v>
      </c>
      <c r="G103" s="24">
        <v>840</v>
      </c>
      <c r="H103" s="99" t="s">
        <v>10</v>
      </c>
    </row>
    <row r="104" spans="5:8" x14ac:dyDescent="0.25">
      <c r="E104" s="98">
        <v>2848</v>
      </c>
      <c r="F104" s="99" t="s">
        <v>10</v>
      </c>
      <c r="G104" s="98">
        <v>1244</v>
      </c>
      <c r="H104" s="99" t="s">
        <v>10</v>
      </c>
    </row>
    <row r="105" spans="5:8" x14ac:dyDescent="0.25">
      <c r="E105" s="24">
        <v>4102</v>
      </c>
      <c r="F105" s="99" t="s">
        <v>10</v>
      </c>
      <c r="G105" s="24">
        <v>2165</v>
      </c>
      <c r="H105" s="99" t="s">
        <v>10</v>
      </c>
    </row>
    <row r="106" spans="5:8" x14ac:dyDescent="0.25">
      <c r="E106" s="98">
        <v>4258</v>
      </c>
      <c r="F106" s="99" t="s">
        <v>10</v>
      </c>
      <c r="G106" s="98">
        <v>1505</v>
      </c>
      <c r="H106" s="99" t="s">
        <v>10</v>
      </c>
    </row>
    <row r="107" spans="5:8" x14ac:dyDescent="0.25">
      <c r="E107" s="24">
        <v>3101</v>
      </c>
      <c r="F107" s="99" t="s">
        <v>10</v>
      </c>
      <c r="G107" s="24">
        <v>1318</v>
      </c>
      <c r="H107" s="99" t="s">
        <v>10</v>
      </c>
    </row>
    <row r="108" spans="5:8" x14ac:dyDescent="0.25">
      <c r="E108" s="98">
        <v>3617</v>
      </c>
      <c r="F108" s="99" t="s">
        <v>10</v>
      </c>
      <c r="G108" s="98">
        <v>1436</v>
      </c>
      <c r="H108" s="99" t="s">
        <v>10</v>
      </c>
    </row>
    <row r="109" spans="5:8" x14ac:dyDescent="0.25">
      <c r="E109" s="24">
        <v>3800</v>
      </c>
      <c r="F109" s="99" t="s">
        <v>10</v>
      </c>
      <c r="G109" s="24">
        <v>1944</v>
      </c>
      <c r="H109" s="99" t="s">
        <v>10</v>
      </c>
    </row>
    <row r="110" spans="5:8" x14ac:dyDescent="0.25">
      <c r="E110" s="98">
        <v>6512</v>
      </c>
      <c r="F110" s="99" t="s">
        <v>10</v>
      </c>
      <c r="G110" s="98">
        <v>1134</v>
      </c>
      <c r="H110" s="99" t="s">
        <v>10</v>
      </c>
    </row>
    <row r="111" spans="5:8" x14ac:dyDescent="0.25">
      <c r="E111" s="24">
        <v>3378</v>
      </c>
      <c r="F111" s="99" t="s">
        <v>10</v>
      </c>
      <c r="G111" s="24">
        <v>1326</v>
      </c>
      <c r="H111" s="99" t="s">
        <v>10</v>
      </c>
    </row>
    <row r="112" spans="5:8" x14ac:dyDescent="0.25">
      <c r="E112" s="98">
        <v>5248</v>
      </c>
      <c r="F112" s="99" t="s">
        <v>10</v>
      </c>
      <c r="G112" s="98">
        <v>2462</v>
      </c>
      <c r="H112" s="99" t="s">
        <v>10</v>
      </c>
    </row>
    <row r="113" spans="5:8" x14ac:dyDescent="0.25">
      <c r="E113" s="24">
        <v>3932</v>
      </c>
      <c r="F113" s="99" t="s">
        <v>10</v>
      </c>
      <c r="G113" s="24">
        <v>864</v>
      </c>
      <c r="H113" s="99" t="s">
        <v>10</v>
      </c>
    </row>
    <row r="114" spans="5:8" x14ac:dyDescent="0.25">
      <c r="E114" s="98">
        <v>4298</v>
      </c>
      <c r="F114" s="99" t="s">
        <v>10</v>
      </c>
      <c r="G114" s="103">
        <v>688</v>
      </c>
      <c r="H114" s="99" t="s">
        <v>10</v>
      </c>
    </row>
    <row r="115" spans="5:8" x14ac:dyDescent="0.25">
      <c r="E115" s="24">
        <v>2670</v>
      </c>
      <c r="F115" s="99" t="s">
        <v>10</v>
      </c>
      <c r="G115" s="103">
        <v>781</v>
      </c>
      <c r="H115" s="99" t="s">
        <v>10</v>
      </c>
    </row>
    <row r="116" spans="5:8" x14ac:dyDescent="0.25">
      <c r="E116" s="98">
        <v>5316</v>
      </c>
      <c r="F116" s="99" t="s">
        <v>10</v>
      </c>
      <c r="G116" s="103">
        <v>780</v>
      </c>
      <c r="H116" s="99" t="s">
        <v>10</v>
      </c>
    </row>
    <row r="117" spans="5:8" x14ac:dyDescent="0.25">
      <c r="E117" s="24">
        <v>5372</v>
      </c>
      <c r="F117" s="99" t="s">
        <v>10</v>
      </c>
      <c r="G117" s="103">
        <v>768</v>
      </c>
      <c r="H117" s="99" t="s">
        <v>10</v>
      </c>
    </row>
    <row r="118" spans="5:8" x14ac:dyDescent="0.25">
      <c r="E118" s="98">
        <v>6014</v>
      </c>
      <c r="F118" s="99" t="s">
        <v>10</v>
      </c>
      <c r="G118" s="103">
        <v>768</v>
      </c>
      <c r="H118" s="99" t="s">
        <v>10</v>
      </c>
    </row>
    <row r="119" spans="5:8" x14ac:dyDescent="0.25">
      <c r="E119" s="103">
        <v>1836</v>
      </c>
      <c r="F119" s="99" t="s">
        <v>10</v>
      </c>
      <c r="G119" s="103">
        <v>768</v>
      </c>
      <c r="H119" s="99" t="s">
        <v>10</v>
      </c>
    </row>
    <row r="120" spans="5:8" x14ac:dyDescent="0.25">
      <c r="E120" s="103">
        <v>1832</v>
      </c>
      <c r="F120" s="99" t="s">
        <v>10</v>
      </c>
      <c r="G120" s="103">
        <v>768</v>
      </c>
      <c r="H120" s="99" t="s">
        <v>10</v>
      </c>
    </row>
    <row r="121" spans="5:8" x14ac:dyDescent="0.25">
      <c r="E121" s="103">
        <v>1792</v>
      </c>
      <c r="F121" s="99" t="s">
        <v>10</v>
      </c>
      <c r="G121" s="103">
        <v>688</v>
      </c>
      <c r="H121" s="99" t="s">
        <v>10</v>
      </c>
    </row>
  </sheetData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3"/>
  <sheetViews>
    <sheetView topLeftCell="B1" zoomScaleNormal="100" workbookViewId="0">
      <selection activeCell="G1" sqref="G1"/>
    </sheetView>
  </sheetViews>
  <sheetFormatPr defaultColWidth="9.109375" defaultRowHeight="13.2" x14ac:dyDescent="0.25"/>
  <cols>
    <col min="1" max="1" width="12.44140625" style="3" bestFit="1" customWidth="1"/>
    <col min="2" max="2" width="14.33203125" style="3" bestFit="1" customWidth="1"/>
    <col min="3" max="3" width="12.5546875" style="3" bestFit="1" customWidth="1"/>
    <col min="4" max="4" width="17.33203125" style="3" bestFit="1" customWidth="1"/>
    <col min="5" max="5" width="17.88671875" style="3" bestFit="1" customWidth="1"/>
    <col min="6" max="6" width="18.44140625" style="3" bestFit="1" customWidth="1"/>
    <col min="7" max="7" width="11.44140625" style="3" bestFit="1" customWidth="1"/>
    <col min="8" max="8" width="9" style="3" bestFit="1" customWidth="1"/>
    <col min="9" max="11" width="12.44140625" style="3" bestFit="1" customWidth="1"/>
    <col min="12" max="12" width="12" style="3" bestFit="1" customWidth="1"/>
    <col min="13" max="13" width="19.33203125" style="3" bestFit="1" customWidth="1"/>
    <col min="14" max="14" width="17.88671875" style="3" bestFit="1" customWidth="1"/>
    <col min="15" max="15" width="19.33203125" style="3" bestFit="1" customWidth="1"/>
    <col min="16" max="16" width="17.88671875" style="3" customWidth="1"/>
    <col min="17" max="18" width="9.109375" style="3"/>
    <col min="19" max="19" width="14" style="3" bestFit="1" customWidth="1"/>
    <col min="20" max="20" width="7.88671875" style="3" bestFit="1" customWidth="1"/>
    <col min="21" max="21" width="16" style="3" bestFit="1" customWidth="1"/>
    <col min="22" max="22" width="12.33203125" style="3" bestFit="1" customWidth="1"/>
    <col min="23" max="16384" width="9.109375" style="3"/>
  </cols>
  <sheetData>
    <row r="1" spans="2:21" ht="29.4" thickBot="1" x14ac:dyDescent="0.6">
      <c r="B1" s="76" t="s">
        <v>1170</v>
      </c>
      <c r="C1" s="97"/>
      <c r="D1" s="97"/>
      <c r="E1" s="97"/>
      <c r="F1" s="97"/>
    </row>
    <row r="2" spans="2:21" ht="13.8" thickTop="1" x14ac:dyDescent="0.25"/>
    <row r="3" spans="2:21" ht="14.4" x14ac:dyDescent="0.3">
      <c r="B3" s="151" t="s">
        <v>1171</v>
      </c>
      <c r="C3" s="151"/>
      <c r="D3" s="151"/>
    </row>
    <row r="4" spans="2:21" ht="15" thickBot="1" x14ac:dyDescent="0.35">
      <c r="B4" s="104" t="s">
        <v>36</v>
      </c>
      <c r="C4" s="104" t="s">
        <v>66</v>
      </c>
      <c r="D4" s="104" t="s">
        <v>75</v>
      </c>
    </row>
    <row r="5" spans="2:21" x14ac:dyDescent="0.25">
      <c r="B5" s="98">
        <v>200000</v>
      </c>
      <c r="C5" s="105">
        <v>92500</v>
      </c>
      <c r="D5" s="98">
        <v>229989</v>
      </c>
      <c r="F5" s="3" t="s">
        <v>1172</v>
      </c>
    </row>
    <row r="6" spans="2:21" x14ac:dyDescent="0.25">
      <c r="B6" s="24">
        <v>997000</v>
      </c>
      <c r="C6" s="24">
        <v>95500</v>
      </c>
      <c r="D6" s="24">
        <v>354900</v>
      </c>
    </row>
    <row r="7" spans="2:21" ht="13.8" thickBot="1" x14ac:dyDescent="0.3">
      <c r="B7" s="98">
        <v>997000</v>
      </c>
      <c r="C7" s="98">
        <v>114900</v>
      </c>
      <c r="D7" s="98">
        <v>284900</v>
      </c>
      <c r="F7" s="3" t="s">
        <v>1173</v>
      </c>
    </row>
    <row r="8" spans="2:21" x14ac:dyDescent="0.25">
      <c r="B8" s="24">
        <v>635000</v>
      </c>
      <c r="C8" s="24">
        <v>136900</v>
      </c>
      <c r="D8" s="24">
        <v>415000</v>
      </c>
      <c r="F8" s="100" t="s">
        <v>1174</v>
      </c>
      <c r="G8" s="100" t="s">
        <v>1119</v>
      </c>
      <c r="H8" s="100" t="s">
        <v>1175</v>
      </c>
      <c r="I8" s="100" t="s">
        <v>1176</v>
      </c>
      <c r="J8" s="100" t="s">
        <v>1161</v>
      </c>
    </row>
    <row r="9" spans="2:21" x14ac:dyDescent="0.25">
      <c r="B9" s="98">
        <v>635000</v>
      </c>
      <c r="C9" s="98">
        <v>244900</v>
      </c>
      <c r="D9" s="98">
        <v>469000</v>
      </c>
      <c r="F9" s="34" t="s">
        <v>36</v>
      </c>
      <c r="G9" s="34">
        <v>102</v>
      </c>
      <c r="H9" s="34">
        <v>46638579</v>
      </c>
      <c r="I9" s="34">
        <v>457240.9705882353</v>
      </c>
      <c r="J9" s="34">
        <v>47556741445.989212</v>
      </c>
      <c r="N9" s="106"/>
      <c r="O9" s="106"/>
      <c r="P9" s="106"/>
      <c r="Q9" s="106"/>
      <c r="R9" s="106"/>
      <c r="S9" s="106"/>
      <c r="T9" s="106"/>
      <c r="U9" s="106"/>
    </row>
    <row r="10" spans="2:21" x14ac:dyDescent="0.25">
      <c r="B10" s="24">
        <v>267000</v>
      </c>
      <c r="C10" s="24">
        <v>130000</v>
      </c>
      <c r="D10" s="24">
        <v>795000</v>
      </c>
      <c r="F10" s="34" t="s">
        <v>66</v>
      </c>
      <c r="G10" s="34">
        <v>100</v>
      </c>
      <c r="H10" s="34">
        <v>14292274</v>
      </c>
      <c r="I10" s="34">
        <v>142922.74</v>
      </c>
      <c r="J10" s="34">
        <v>3429364795.1034341</v>
      </c>
      <c r="N10" s="106"/>
      <c r="O10" s="106"/>
      <c r="P10" s="106"/>
      <c r="Q10" s="106"/>
      <c r="R10" s="106"/>
      <c r="S10" s="106"/>
      <c r="T10" s="106"/>
      <c r="U10" s="106"/>
    </row>
    <row r="11" spans="2:21" ht="13.8" thickBot="1" x14ac:dyDescent="0.3">
      <c r="B11" s="98">
        <v>234900</v>
      </c>
      <c r="C11" s="98">
        <v>142500</v>
      </c>
      <c r="D11" s="98">
        <v>264900</v>
      </c>
      <c r="F11" s="35" t="s">
        <v>75</v>
      </c>
      <c r="G11" s="35">
        <v>16</v>
      </c>
      <c r="H11" s="35">
        <v>6948689</v>
      </c>
      <c r="I11" s="35">
        <v>434293.0625</v>
      </c>
      <c r="J11" s="35">
        <v>30915749596.729168</v>
      </c>
      <c r="N11" s="106"/>
      <c r="O11" s="106"/>
      <c r="P11" s="106"/>
      <c r="Q11" s="106"/>
      <c r="R11" s="106"/>
      <c r="S11" s="106"/>
      <c r="T11" s="106"/>
      <c r="U11" s="106"/>
    </row>
    <row r="12" spans="2:21" x14ac:dyDescent="0.25">
      <c r="B12" s="24">
        <v>254900</v>
      </c>
      <c r="C12" s="24">
        <v>113000</v>
      </c>
      <c r="D12" s="24">
        <v>374900</v>
      </c>
      <c r="N12" s="107"/>
      <c r="O12" s="107"/>
      <c r="P12" s="107"/>
      <c r="Q12" s="107"/>
      <c r="R12" s="107"/>
      <c r="S12" s="106"/>
      <c r="T12" s="106"/>
      <c r="U12" s="106"/>
    </row>
    <row r="13" spans="2:21" x14ac:dyDescent="0.25">
      <c r="B13" s="98">
        <v>272000</v>
      </c>
      <c r="C13" s="98">
        <v>114900</v>
      </c>
      <c r="D13" s="98">
        <v>398500</v>
      </c>
      <c r="N13" s="34"/>
      <c r="O13" s="34"/>
      <c r="P13" s="34"/>
      <c r="Q13" s="34"/>
      <c r="R13" s="34"/>
      <c r="S13" s="106"/>
      <c r="T13" s="106"/>
      <c r="U13" s="106"/>
    </row>
    <row r="14" spans="2:21" ht="13.8" thickBot="1" x14ac:dyDescent="0.3">
      <c r="B14" s="24">
        <v>954000</v>
      </c>
      <c r="C14" s="24">
        <v>129900</v>
      </c>
      <c r="D14" s="24">
        <v>424900</v>
      </c>
      <c r="F14" s="3" t="s">
        <v>1177</v>
      </c>
      <c r="N14" s="34"/>
      <c r="O14" s="34"/>
      <c r="P14" s="34"/>
      <c r="Q14" s="34"/>
      <c r="R14" s="34"/>
      <c r="S14" s="106"/>
      <c r="T14" s="106"/>
      <c r="U14" s="106"/>
    </row>
    <row r="15" spans="2:21" x14ac:dyDescent="0.25">
      <c r="B15" s="98">
        <v>954000</v>
      </c>
      <c r="C15" s="98">
        <v>95000</v>
      </c>
      <c r="D15" s="98">
        <v>425000</v>
      </c>
      <c r="F15" s="100" t="s">
        <v>1178</v>
      </c>
      <c r="G15" s="100" t="s">
        <v>1179</v>
      </c>
      <c r="H15" s="100" t="s">
        <v>1164</v>
      </c>
      <c r="I15" s="100" t="s">
        <v>1180</v>
      </c>
      <c r="J15" s="100" t="s">
        <v>1181</v>
      </c>
      <c r="K15" s="100" t="s">
        <v>1182</v>
      </c>
      <c r="L15" s="100" t="s">
        <v>1183</v>
      </c>
      <c r="N15" s="34"/>
      <c r="O15" s="34"/>
      <c r="P15" s="34"/>
      <c r="Q15" s="34"/>
      <c r="R15" s="34"/>
      <c r="S15" s="106"/>
      <c r="T15" s="106"/>
      <c r="U15" s="106"/>
    </row>
    <row r="16" spans="2:21" x14ac:dyDescent="0.25">
      <c r="B16" s="24">
        <v>259900</v>
      </c>
      <c r="C16" s="24">
        <v>49900</v>
      </c>
      <c r="D16" s="24">
        <v>875000</v>
      </c>
      <c r="F16" s="34" t="s">
        <v>1184</v>
      </c>
      <c r="G16" s="34">
        <v>5249599891448.4502</v>
      </c>
      <c r="H16" s="34">
        <v>2</v>
      </c>
      <c r="I16" s="34">
        <v>2624799945724.2251</v>
      </c>
      <c r="J16" s="34">
        <v>100.65719803548109</v>
      </c>
      <c r="K16" s="34">
        <v>1.4103627439889914E-31</v>
      </c>
      <c r="L16" s="34">
        <v>3.0378641806703555</v>
      </c>
      <c r="N16" s="106"/>
      <c r="O16" s="106"/>
      <c r="P16" s="106"/>
      <c r="Q16" s="106"/>
      <c r="R16" s="106"/>
      <c r="S16" s="106"/>
      <c r="T16" s="106"/>
      <c r="U16" s="106"/>
    </row>
    <row r="17" spans="1:21" x14ac:dyDescent="0.25">
      <c r="B17" s="98">
        <v>283300</v>
      </c>
      <c r="C17" s="98">
        <v>154900</v>
      </c>
      <c r="D17" s="98">
        <v>329900</v>
      </c>
      <c r="F17" s="34" t="s">
        <v>1185</v>
      </c>
      <c r="G17" s="34">
        <v>5606474244711.0889</v>
      </c>
      <c r="H17" s="34">
        <v>215</v>
      </c>
      <c r="I17" s="34">
        <v>26076624394.005066</v>
      </c>
      <c r="J17" s="34"/>
      <c r="K17" s="34"/>
      <c r="L17" s="34"/>
      <c r="N17" s="106"/>
      <c r="O17" s="106"/>
      <c r="P17" s="106"/>
      <c r="Q17" s="106"/>
      <c r="R17" s="106"/>
      <c r="S17" s="106"/>
      <c r="T17" s="106"/>
      <c r="U17" s="106"/>
    </row>
    <row r="18" spans="1:21" x14ac:dyDescent="0.25">
      <c r="B18" s="24">
        <v>389900</v>
      </c>
      <c r="C18" s="24">
        <v>155000</v>
      </c>
      <c r="D18" s="24">
        <v>337900</v>
      </c>
      <c r="F18" s="34"/>
      <c r="G18" s="34"/>
      <c r="H18" s="34"/>
      <c r="I18" s="34"/>
      <c r="J18" s="34"/>
      <c r="K18" s="34"/>
      <c r="L18" s="34"/>
      <c r="N18" s="106"/>
      <c r="O18" s="106"/>
      <c r="P18" s="106"/>
      <c r="Q18" s="106"/>
      <c r="R18" s="106"/>
      <c r="S18" s="106"/>
      <c r="T18" s="106"/>
      <c r="U18" s="106"/>
    </row>
    <row r="19" spans="1:21" ht="15" thickBot="1" x14ac:dyDescent="0.35">
      <c r="A19" s="108"/>
      <c r="B19" s="98">
        <v>379000</v>
      </c>
      <c r="C19" s="98">
        <v>234900</v>
      </c>
      <c r="D19" s="98">
        <v>419000</v>
      </c>
      <c r="F19" s="35" t="s">
        <v>1186</v>
      </c>
      <c r="G19" s="35">
        <v>10856074136159.539</v>
      </c>
      <c r="H19" s="35">
        <v>217</v>
      </c>
      <c r="I19" s="35"/>
      <c r="J19" s="35"/>
      <c r="K19" s="35"/>
      <c r="L19" s="35"/>
      <c r="N19" s="106"/>
      <c r="O19" s="106"/>
      <c r="P19" s="106"/>
      <c r="Q19" s="106"/>
      <c r="R19" s="106"/>
      <c r="S19" s="106"/>
      <c r="T19" s="106"/>
      <c r="U19" s="106"/>
    </row>
    <row r="20" spans="1:21" ht="13.8" thickTop="1" x14ac:dyDescent="0.25">
      <c r="B20" s="24">
        <v>405000</v>
      </c>
      <c r="C20" s="24">
        <v>127900</v>
      </c>
      <c r="D20" s="24">
        <v>549900</v>
      </c>
      <c r="N20" s="106"/>
      <c r="O20" s="106"/>
      <c r="P20" s="106"/>
      <c r="Q20" s="106"/>
      <c r="R20" s="106"/>
      <c r="S20" s="106"/>
      <c r="T20" s="106"/>
      <c r="U20" s="106"/>
    </row>
    <row r="21" spans="1:21" x14ac:dyDescent="0.25">
      <c r="B21" s="98">
        <v>289900</v>
      </c>
      <c r="C21" s="98">
        <v>109000</v>
      </c>
      <c r="N21" s="106"/>
      <c r="O21" s="106"/>
      <c r="P21" s="106"/>
      <c r="Q21" s="106"/>
      <c r="R21" s="106"/>
      <c r="S21" s="106"/>
      <c r="T21" s="106"/>
      <c r="U21" s="106"/>
    </row>
    <row r="22" spans="1:21" x14ac:dyDescent="0.25">
      <c r="B22" s="24">
        <v>339900</v>
      </c>
      <c r="C22" s="24">
        <v>124900</v>
      </c>
      <c r="N22" s="106"/>
      <c r="O22" s="106"/>
      <c r="P22" s="106"/>
      <c r="Q22" s="106"/>
      <c r="R22" s="106"/>
      <c r="S22" s="106"/>
      <c r="T22" s="106"/>
      <c r="U22" s="106"/>
    </row>
    <row r="23" spans="1:21" x14ac:dyDescent="0.25">
      <c r="B23" s="98">
        <v>845000</v>
      </c>
      <c r="C23" s="98">
        <v>94900</v>
      </c>
      <c r="N23" s="106"/>
      <c r="O23" s="106"/>
      <c r="P23" s="106"/>
      <c r="Q23" s="106"/>
      <c r="R23" s="106"/>
      <c r="S23" s="106"/>
      <c r="T23" s="106"/>
      <c r="U23" s="106"/>
    </row>
    <row r="24" spans="1:21" x14ac:dyDescent="0.25">
      <c r="B24" s="24">
        <v>440000</v>
      </c>
      <c r="C24" s="24">
        <v>139999</v>
      </c>
      <c r="N24" s="106"/>
      <c r="O24" s="106"/>
      <c r="P24" s="106"/>
      <c r="Q24" s="106"/>
      <c r="R24" s="106"/>
      <c r="S24" s="106"/>
      <c r="T24" s="106"/>
      <c r="U24" s="106"/>
    </row>
    <row r="25" spans="1:21" x14ac:dyDescent="0.25">
      <c r="B25" s="98">
        <v>349500</v>
      </c>
      <c r="C25" s="98">
        <v>77900</v>
      </c>
      <c r="N25" s="34"/>
      <c r="O25" s="34"/>
      <c r="P25" s="34"/>
      <c r="Q25" s="34"/>
      <c r="R25" s="34"/>
      <c r="S25" s="106"/>
      <c r="T25" s="106"/>
      <c r="U25" s="106"/>
    </row>
    <row r="26" spans="1:21" x14ac:dyDescent="0.25">
      <c r="B26" s="24">
        <v>539885</v>
      </c>
      <c r="C26" s="24">
        <v>129900</v>
      </c>
      <c r="N26" s="34"/>
      <c r="O26" s="34"/>
      <c r="P26" s="34"/>
      <c r="Q26" s="34"/>
      <c r="R26" s="34"/>
      <c r="S26" s="106"/>
      <c r="T26" s="106"/>
      <c r="U26" s="106"/>
    </row>
    <row r="27" spans="1:21" x14ac:dyDescent="0.25">
      <c r="B27" s="98">
        <v>274900</v>
      </c>
      <c r="C27" s="98">
        <v>182000</v>
      </c>
      <c r="N27" s="34"/>
      <c r="O27" s="34"/>
      <c r="P27" s="34"/>
      <c r="Q27" s="34"/>
      <c r="R27" s="34"/>
      <c r="S27" s="106"/>
      <c r="T27" s="106"/>
      <c r="U27" s="106"/>
    </row>
    <row r="28" spans="1:21" x14ac:dyDescent="0.25">
      <c r="B28" s="24">
        <v>279900</v>
      </c>
      <c r="C28" s="24">
        <v>159900</v>
      </c>
      <c r="N28" s="106"/>
      <c r="O28" s="106"/>
      <c r="P28" s="106"/>
      <c r="Q28" s="106"/>
      <c r="R28" s="106"/>
      <c r="S28" s="106"/>
      <c r="T28" s="106"/>
      <c r="U28" s="106"/>
    </row>
    <row r="29" spans="1:21" x14ac:dyDescent="0.25">
      <c r="B29" s="98">
        <v>345900</v>
      </c>
      <c r="C29" s="98">
        <v>124900</v>
      </c>
      <c r="N29" s="106"/>
      <c r="O29" s="106"/>
      <c r="P29" s="106"/>
      <c r="Q29" s="106"/>
      <c r="R29" s="106"/>
      <c r="S29" s="106"/>
      <c r="T29" s="106"/>
      <c r="U29" s="106"/>
    </row>
    <row r="30" spans="1:21" x14ac:dyDescent="0.25">
      <c r="B30" s="24">
        <v>499900</v>
      </c>
      <c r="C30" s="24">
        <v>214900</v>
      </c>
      <c r="N30" s="106"/>
      <c r="O30" s="106"/>
      <c r="P30" s="106"/>
      <c r="Q30" s="106"/>
      <c r="R30" s="106"/>
      <c r="S30" s="106"/>
      <c r="T30" s="106"/>
      <c r="U30" s="106"/>
    </row>
    <row r="31" spans="1:21" x14ac:dyDescent="0.25">
      <c r="B31" s="98">
        <v>345000</v>
      </c>
      <c r="C31" s="98">
        <v>99000</v>
      </c>
      <c r="N31" s="107"/>
      <c r="O31" s="107"/>
      <c r="P31" s="107"/>
      <c r="Q31" s="107"/>
      <c r="R31" s="107"/>
      <c r="S31" s="107"/>
      <c r="T31" s="107"/>
      <c r="U31" s="106"/>
    </row>
    <row r="32" spans="1:21" x14ac:dyDescent="0.25">
      <c r="B32" s="24">
        <v>350000</v>
      </c>
      <c r="C32" s="24">
        <v>129900</v>
      </c>
      <c r="N32" s="34"/>
      <c r="O32" s="34"/>
      <c r="P32" s="34"/>
      <c r="Q32" s="34"/>
      <c r="R32" s="34"/>
      <c r="S32" s="34"/>
      <c r="T32" s="34"/>
      <c r="U32" s="106"/>
    </row>
    <row r="33" spans="2:21" x14ac:dyDescent="0.25">
      <c r="B33" s="98">
        <v>369900</v>
      </c>
      <c r="C33" s="98">
        <v>205000</v>
      </c>
      <c r="N33" s="34"/>
      <c r="O33" s="34"/>
      <c r="P33" s="34"/>
      <c r="Q33" s="34"/>
      <c r="R33" s="34"/>
      <c r="S33" s="34"/>
      <c r="T33" s="34"/>
      <c r="U33" s="106"/>
    </row>
    <row r="34" spans="2:21" x14ac:dyDescent="0.25">
      <c r="B34" s="24">
        <v>309000</v>
      </c>
      <c r="C34" s="24">
        <v>104900</v>
      </c>
      <c r="N34" s="34"/>
      <c r="O34" s="34"/>
      <c r="P34" s="34"/>
      <c r="Q34" s="34"/>
      <c r="R34" s="34"/>
      <c r="S34" s="34"/>
      <c r="T34" s="34"/>
      <c r="U34" s="106"/>
    </row>
    <row r="35" spans="2:21" x14ac:dyDescent="0.25">
      <c r="B35" s="98">
        <v>359900</v>
      </c>
      <c r="C35" s="98">
        <v>116900</v>
      </c>
      <c r="N35" s="34"/>
      <c r="O35" s="34"/>
      <c r="P35" s="34"/>
      <c r="Q35" s="34"/>
      <c r="R35" s="34"/>
      <c r="S35" s="34"/>
      <c r="T35" s="34"/>
      <c r="U35" s="106"/>
    </row>
    <row r="36" spans="2:21" x14ac:dyDescent="0.25">
      <c r="B36" s="24">
        <v>589000</v>
      </c>
      <c r="C36" s="24">
        <v>55900</v>
      </c>
      <c r="N36" s="34"/>
      <c r="O36" s="34"/>
      <c r="P36" s="34"/>
      <c r="Q36" s="34"/>
      <c r="R36" s="34"/>
      <c r="S36" s="34"/>
      <c r="T36" s="34"/>
      <c r="U36" s="106"/>
    </row>
    <row r="37" spans="2:21" x14ac:dyDescent="0.25">
      <c r="B37" s="98">
        <v>198900</v>
      </c>
      <c r="C37" s="98">
        <v>132900</v>
      </c>
      <c r="N37" s="106"/>
      <c r="O37" s="106"/>
      <c r="P37" s="106"/>
      <c r="Q37" s="106"/>
      <c r="R37" s="106"/>
      <c r="S37" s="106"/>
      <c r="T37" s="106"/>
      <c r="U37" s="106"/>
    </row>
    <row r="38" spans="2:21" x14ac:dyDescent="0.25">
      <c r="B38" s="24">
        <v>389900</v>
      </c>
      <c r="C38" s="24">
        <v>85500</v>
      </c>
    </row>
    <row r="39" spans="2:21" x14ac:dyDescent="0.25">
      <c r="B39" s="98">
        <v>359900</v>
      </c>
      <c r="C39" s="98">
        <v>265000</v>
      </c>
    </row>
    <row r="40" spans="2:21" x14ac:dyDescent="0.25">
      <c r="B40" s="24">
        <v>394800</v>
      </c>
      <c r="C40" s="24">
        <v>219900</v>
      </c>
    </row>
    <row r="41" spans="2:21" x14ac:dyDescent="0.25">
      <c r="B41" s="98">
        <v>207000</v>
      </c>
      <c r="C41" s="98">
        <v>129900</v>
      </c>
    </row>
    <row r="42" spans="2:21" x14ac:dyDescent="0.25">
      <c r="B42" s="24">
        <v>487900</v>
      </c>
      <c r="C42" s="24">
        <v>125000</v>
      </c>
    </row>
    <row r="43" spans="2:21" x14ac:dyDescent="0.25">
      <c r="B43" s="98">
        <v>215000</v>
      </c>
      <c r="C43" s="98">
        <v>240000</v>
      </c>
    </row>
    <row r="44" spans="2:21" x14ac:dyDescent="0.25">
      <c r="B44" s="24">
        <v>204900</v>
      </c>
      <c r="C44" s="24">
        <v>214500</v>
      </c>
    </row>
    <row r="45" spans="2:21" x14ac:dyDescent="0.25">
      <c r="B45" s="98">
        <v>274900</v>
      </c>
      <c r="C45" s="98">
        <v>279000</v>
      </c>
    </row>
    <row r="46" spans="2:21" x14ac:dyDescent="0.25">
      <c r="B46" s="24">
        <v>239900</v>
      </c>
      <c r="C46" s="24">
        <v>229900</v>
      </c>
    </row>
    <row r="47" spans="2:21" x14ac:dyDescent="0.25">
      <c r="B47" s="98">
        <v>342500</v>
      </c>
      <c r="C47" s="98">
        <v>97000</v>
      </c>
    </row>
    <row r="48" spans="2:21" x14ac:dyDescent="0.25">
      <c r="B48" s="24">
        <v>348000</v>
      </c>
      <c r="C48" s="24">
        <v>143900</v>
      </c>
    </row>
    <row r="49" spans="2:3" x14ac:dyDescent="0.25">
      <c r="B49" s="98">
        <v>349900</v>
      </c>
      <c r="C49" s="98">
        <v>38900</v>
      </c>
    </row>
    <row r="50" spans="2:3" x14ac:dyDescent="0.25">
      <c r="B50" s="24">
        <v>399500</v>
      </c>
      <c r="C50" s="24">
        <v>109900</v>
      </c>
    </row>
    <row r="51" spans="2:3" x14ac:dyDescent="0.25">
      <c r="B51" s="98">
        <v>205000</v>
      </c>
      <c r="C51" s="98">
        <v>42000</v>
      </c>
    </row>
    <row r="52" spans="2:3" x14ac:dyDescent="0.25">
      <c r="B52" s="24">
        <v>329900</v>
      </c>
      <c r="C52" s="24">
        <v>149475</v>
      </c>
    </row>
    <row r="53" spans="2:3" x14ac:dyDescent="0.25">
      <c r="B53" s="98">
        <v>639900</v>
      </c>
      <c r="C53" s="98">
        <v>124900</v>
      </c>
    </row>
    <row r="54" spans="2:3" x14ac:dyDescent="0.25">
      <c r="B54" s="24">
        <v>369900</v>
      </c>
      <c r="C54" s="24">
        <v>139900</v>
      </c>
    </row>
    <row r="55" spans="2:3" x14ac:dyDescent="0.25">
      <c r="B55" s="98">
        <v>410000</v>
      </c>
      <c r="C55" s="98">
        <v>109500</v>
      </c>
    </row>
    <row r="56" spans="2:3" x14ac:dyDescent="0.25">
      <c r="B56" s="24">
        <v>375000</v>
      </c>
      <c r="C56" s="24">
        <v>200000</v>
      </c>
    </row>
    <row r="57" spans="2:3" x14ac:dyDescent="0.25">
      <c r="B57" s="98">
        <v>204900</v>
      </c>
      <c r="C57" s="98">
        <v>82500</v>
      </c>
    </row>
    <row r="58" spans="2:3" x14ac:dyDescent="0.25">
      <c r="B58" s="24">
        <v>519900</v>
      </c>
      <c r="C58" s="24">
        <v>149900</v>
      </c>
    </row>
    <row r="59" spans="2:3" x14ac:dyDescent="0.25">
      <c r="B59" s="98">
        <v>275000</v>
      </c>
      <c r="C59" s="98">
        <v>179900</v>
      </c>
    </row>
    <row r="60" spans="2:3" x14ac:dyDescent="0.25">
      <c r="B60" s="24">
        <v>249900</v>
      </c>
      <c r="C60" s="24">
        <v>144900</v>
      </c>
    </row>
    <row r="61" spans="2:3" x14ac:dyDescent="0.25">
      <c r="B61" s="98">
        <v>749900</v>
      </c>
      <c r="C61" s="98">
        <v>135000</v>
      </c>
    </row>
    <row r="62" spans="2:3" x14ac:dyDescent="0.25">
      <c r="B62" s="24">
        <v>849000</v>
      </c>
      <c r="C62" s="24">
        <v>124900</v>
      </c>
    </row>
    <row r="63" spans="2:3" x14ac:dyDescent="0.25">
      <c r="B63" s="98">
        <v>314900</v>
      </c>
      <c r="C63" s="98">
        <v>149900</v>
      </c>
    </row>
    <row r="64" spans="2:3" x14ac:dyDescent="0.25">
      <c r="B64" s="24">
        <v>444900</v>
      </c>
      <c r="C64" s="24">
        <v>139900</v>
      </c>
    </row>
    <row r="65" spans="2:3" x14ac:dyDescent="0.25">
      <c r="B65" s="98">
        <v>679900</v>
      </c>
      <c r="C65" s="98">
        <v>142000</v>
      </c>
    </row>
    <row r="66" spans="2:3" x14ac:dyDescent="0.25">
      <c r="B66" s="24">
        <v>859900</v>
      </c>
      <c r="C66" s="24">
        <v>175000</v>
      </c>
    </row>
    <row r="67" spans="2:3" x14ac:dyDescent="0.25">
      <c r="B67" s="98">
        <v>529000</v>
      </c>
      <c r="C67" s="98">
        <v>159900</v>
      </c>
    </row>
    <row r="68" spans="2:3" x14ac:dyDescent="0.25">
      <c r="B68" s="24">
        <v>475000</v>
      </c>
      <c r="C68" s="24">
        <v>46900</v>
      </c>
    </row>
    <row r="69" spans="2:3" x14ac:dyDescent="0.25">
      <c r="B69" s="98">
        <v>349900</v>
      </c>
      <c r="C69" s="98">
        <v>129900</v>
      </c>
    </row>
    <row r="70" spans="2:3" x14ac:dyDescent="0.25">
      <c r="B70" s="24">
        <v>387950</v>
      </c>
      <c r="C70" s="24">
        <v>84900</v>
      </c>
    </row>
    <row r="71" spans="2:3" x14ac:dyDescent="0.25">
      <c r="B71" s="98">
        <v>349900</v>
      </c>
      <c r="C71" s="98">
        <v>135000</v>
      </c>
    </row>
    <row r="72" spans="2:3" x14ac:dyDescent="0.25">
      <c r="B72" s="24">
        <v>425000</v>
      </c>
      <c r="C72" s="24">
        <v>105000</v>
      </c>
    </row>
    <row r="73" spans="2:3" x14ac:dyDescent="0.25">
      <c r="B73" s="98">
        <v>475000</v>
      </c>
      <c r="C73" s="98">
        <v>159900</v>
      </c>
    </row>
    <row r="74" spans="2:3" x14ac:dyDescent="0.25">
      <c r="B74" s="24">
        <v>774500</v>
      </c>
      <c r="C74" s="24">
        <v>79900</v>
      </c>
    </row>
    <row r="75" spans="2:3" x14ac:dyDescent="0.25">
      <c r="B75" s="98">
        <v>475000</v>
      </c>
      <c r="C75" s="98">
        <v>112500</v>
      </c>
    </row>
    <row r="76" spans="2:3" x14ac:dyDescent="0.25">
      <c r="B76" s="24">
        <v>345000</v>
      </c>
      <c r="C76" s="24">
        <v>239000</v>
      </c>
    </row>
    <row r="77" spans="2:3" x14ac:dyDescent="0.25">
      <c r="B77" s="98">
        <v>325000</v>
      </c>
      <c r="C77" s="98">
        <v>97500</v>
      </c>
    </row>
    <row r="78" spans="2:3" x14ac:dyDescent="0.25">
      <c r="B78" s="24">
        <v>599000</v>
      </c>
      <c r="C78" s="24">
        <v>139900</v>
      </c>
    </row>
    <row r="79" spans="2:3" x14ac:dyDescent="0.25">
      <c r="B79" s="98">
        <v>319900</v>
      </c>
      <c r="C79" s="98">
        <v>125000</v>
      </c>
    </row>
    <row r="80" spans="2:3" x14ac:dyDescent="0.25">
      <c r="B80" s="24">
        <v>276500</v>
      </c>
      <c r="C80" s="24">
        <v>84000</v>
      </c>
    </row>
    <row r="81" spans="2:3" x14ac:dyDescent="0.25">
      <c r="B81" s="98">
        <v>669000</v>
      </c>
      <c r="C81" s="98">
        <v>229900</v>
      </c>
    </row>
    <row r="82" spans="2:3" x14ac:dyDescent="0.25">
      <c r="B82" s="24">
        <v>759900</v>
      </c>
      <c r="C82" s="24">
        <v>164900</v>
      </c>
    </row>
    <row r="83" spans="2:3" x14ac:dyDescent="0.25">
      <c r="B83" s="98">
        <v>379900</v>
      </c>
      <c r="C83" s="98">
        <v>229900</v>
      </c>
    </row>
    <row r="84" spans="2:3" x14ac:dyDescent="0.25">
      <c r="B84" s="24">
        <v>225000</v>
      </c>
      <c r="C84" s="24">
        <v>150000</v>
      </c>
    </row>
    <row r="85" spans="2:3" x14ac:dyDescent="0.25">
      <c r="B85" s="98">
        <v>474800</v>
      </c>
      <c r="C85" s="98">
        <v>130000</v>
      </c>
    </row>
    <row r="86" spans="2:3" x14ac:dyDescent="0.25">
      <c r="B86" s="24">
        <v>439900</v>
      </c>
      <c r="C86" s="24">
        <v>379900</v>
      </c>
    </row>
    <row r="87" spans="2:3" x14ac:dyDescent="0.25">
      <c r="B87" s="98">
        <v>375000</v>
      </c>
      <c r="C87" s="98">
        <v>49900</v>
      </c>
    </row>
    <row r="88" spans="2:3" x14ac:dyDescent="0.25">
      <c r="B88" s="24">
        <v>472000</v>
      </c>
      <c r="C88" s="24">
        <v>124900</v>
      </c>
    </row>
    <row r="89" spans="2:3" x14ac:dyDescent="0.25">
      <c r="B89" s="98">
        <v>339900</v>
      </c>
      <c r="C89" s="98">
        <v>134900</v>
      </c>
    </row>
    <row r="90" spans="2:3" x14ac:dyDescent="0.25">
      <c r="B90" s="24">
        <v>579900</v>
      </c>
      <c r="C90" s="24">
        <v>99900</v>
      </c>
    </row>
    <row r="91" spans="2:3" x14ac:dyDescent="0.25">
      <c r="B91" s="98">
        <v>469500</v>
      </c>
      <c r="C91" s="98">
        <v>120000</v>
      </c>
    </row>
    <row r="92" spans="2:3" x14ac:dyDescent="0.25">
      <c r="B92" s="24">
        <v>1249900</v>
      </c>
      <c r="C92" s="24">
        <v>150000</v>
      </c>
    </row>
    <row r="93" spans="2:3" x14ac:dyDescent="0.25">
      <c r="B93" s="98">
        <v>394444</v>
      </c>
      <c r="C93" s="98">
        <v>139900</v>
      </c>
    </row>
    <row r="94" spans="2:3" x14ac:dyDescent="0.25">
      <c r="B94" s="24">
        <v>298900</v>
      </c>
      <c r="C94" s="24">
        <v>279000</v>
      </c>
    </row>
    <row r="95" spans="2:3" x14ac:dyDescent="0.25">
      <c r="B95" s="98">
        <v>329900</v>
      </c>
      <c r="C95" s="98">
        <v>159900</v>
      </c>
    </row>
    <row r="96" spans="2:3" x14ac:dyDescent="0.25">
      <c r="B96" s="24">
        <v>815000</v>
      </c>
      <c r="C96" s="24">
        <v>131000</v>
      </c>
    </row>
    <row r="97" spans="2:20" x14ac:dyDescent="0.25">
      <c r="B97" s="98">
        <v>925000</v>
      </c>
      <c r="C97" s="98">
        <v>56500</v>
      </c>
    </row>
    <row r="98" spans="2:20" x14ac:dyDescent="0.25">
      <c r="B98" s="24">
        <v>289900</v>
      </c>
      <c r="C98" s="24">
        <v>93000</v>
      </c>
    </row>
    <row r="99" spans="2:20" x14ac:dyDescent="0.25">
      <c r="B99" s="98">
        <v>825000</v>
      </c>
      <c r="C99" s="98">
        <v>139700</v>
      </c>
    </row>
    <row r="100" spans="2:20" x14ac:dyDescent="0.25">
      <c r="B100" s="24">
        <v>825000</v>
      </c>
      <c r="C100" s="24">
        <v>126500</v>
      </c>
    </row>
    <row r="101" spans="2:20" x14ac:dyDescent="0.25">
      <c r="B101" s="98">
        <v>520000</v>
      </c>
      <c r="C101" s="98">
        <v>145000</v>
      </c>
    </row>
    <row r="102" spans="2:20" x14ac:dyDescent="0.25">
      <c r="B102" s="24">
        <v>510000</v>
      </c>
      <c r="C102" s="24">
        <v>199900</v>
      </c>
    </row>
    <row r="103" spans="2:20" x14ac:dyDescent="0.25">
      <c r="B103" s="98">
        <v>537900</v>
      </c>
      <c r="C103" s="98">
        <v>179900</v>
      </c>
    </row>
    <row r="104" spans="2:20" x14ac:dyDescent="0.25">
      <c r="B104" s="24">
        <v>519900</v>
      </c>
      <c r="C104" s="109">
        <v>275000</v>
      </c>
    </row>
    <row r="105" spans="2:20" x14ac:dyDescent="0.25">
      <c r="B105" s="98">
        <v>259900</v>
      </c>
      <c r="C105" s="110"/>
    </row>
    <row r="106" spans="2:20" x14ac:dyDescent="0.25">
      <c r="B106" s="24">
        <v>510000</v>
      </c>
      <c r="C106" s="110"/>
    </row>
    <row r="107" spans="2:20" x14ac:dyDescent="0.25">
      <c r="C107" s="110"/>
      <c r="T107" s="98" t="s">
        <v>82</v>
      </c>
    </row>
    <row r="108" spans="2:20" x14ac:dyDescent="0.25">
      <c r="C108" s="110"/>
      <c r="T108" s="24" t="s">
        <v>82</v>
      </c>
    </row>
    <row r="109" spans="2:20" x14ac:dyDescent="0.25">
      <c r="C109" s="110"/>
      <c r="T109" s="98" t="s">
        <v>82</v>
      </c>
    </row>
    <row r="110" spans="2:20" x14ac:dyDescent="0.25">
      <c r="C110" s="46"/>
    </row>
    <row r="111" spans="2:20" x14ac:dyDescent="0.25">
      <c r="C111" s="46"/>
    </row>
    <row r="112" spans="2:20" x14ac:dyDescent="0.25">
      <c r="C112" s="46"/>
    </row>
    <row r="113" spans="3:3" x14ac:dyDescent="0.25">
      <c r="C113" s="46"/>
    </row>
  </sheetData>
  <mergeCells count="1">
    <mergeCell ref="B3:D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4"/>
  <sheetViews>
    <sheetView workbookViewId="0">
      <selection activeCell="D1" sqref="D1"/>
    </sheetView>
  </sheetViews>
  <sheetFormatPr defaultRowHeight="14.4" x14ac:dyDescent="0.3"/>
  <cols>
    <col min="1" max="1" width="10.5546875" style="115" bestFit="1" customWidth="1"/>
    <col min="3" max="3" width="2.6640625" customWidth="1"/>
    <col min="4" max="4" width="18" bestFit="1" customWidth="1"/>
    <col min="5" max="5" width="19.33203125" bestFit="1" customWidth="1"/>
    <col min="6" max="6" width="14.5546875" bestFit="1" customWidth="1"/>
    <col min="7" max="7" width="18.5546875" bestFit="1" customWidth="1"/>
    <col min="8" max="8" width="13.5546875" customWidth="1"/>
    <col min="9" max="9" width="20.109375" bestFit="1" customWidth="1"/>
    <col min="10" max="10" width="12" bestFit="1" customWidth="1"/>
    <col min="11" max="11" width="12.6640625" bestFit="1" customWidth="1"/>
    <col min="12" max="12" width="12.5546875" bestFit="1" customWidth="1"/>
    <col min="13" max="13" width="3" customWidth="1"/>
  </cols>
  <sheetData>
    <row r="1" spans="1:12" x14ac:dyDescent="0.3">
      <c r="A1" s="114" t="s">
        <v>6</v>
      </c>
      <c r="B1" s="111" t="s">
        <v>10</v>
      </c>
      <c r="D1" t="s">
        <v>1188</v>
      </c>
    </row>
    <row r="2" spans="1:12" ht="15" thickBot="1" x14ac:dyDescent="0.35">
      <c r="A2" s="112">
        <v>285000</v>
      </c>
      <c r="B2" s="112">
        <v>2462</v>
      </c>
    </row>
    <row r="3" spans="1:12" x14ac:dyDescent="0.3">
      <c r="A3" s="113">
        <v>149900</v>
      </c>
      <c r="B3" s="113">
        <v>1073</v>
      </c>
      <c r="D3" s="119" t="s">
        <v>1189</v>
      </c>
      <c r="E3" s="119"/>
    </row>
    <row r="4" spans="1:12" x14ac:dyDescent="0.3">
      <c r="A4" s="112">
        <v>429900</v>
      </c>
      <c r="B4" s="112">
        <v>1792</v>
      </c>
      <c r="D4" s="116" t="s">
        <v>1190</v>
      </c>
      <c r="E4" s="116">
        <v>0.87925926616055938</v>
      </c>
    </row>
    <row r="5" spans="1:12" x14ac:dyDescent="0.3">
      <c r="A5" s="113">
        <v>49900</v>
      </c>
      <c r="B5" s="113">
        <v>688</v>
      </c>
      <c r="D5" s="116" t="s">
        <v>1191</v>
      </c>
      <c r="E5" s="116">
        <v>0.77309685712920539</v>
      </c>
    </row>
    <row r="6" spans="1:12" x14ac:dyDescent="0.3">
      <c r="A6" s="112">
        <v>144900</v>
      </c>
      <c r="B6" s="112">
        <v>1065</v>
      </c>
      <c r="D6" s="116" t="s">
        <v>1192</v>
      </c>
      <c r="E6" s="116">
        <v>0.77236015861339113</v>
      </c>
    </row>
    <row r="7" spans="1:12" x14ac:dyDescent="0.3">
      <c r="A7" s="113">
        <v>79900</v>
      </c>
      <c r="B7" s="113">
        <v>1042</v>
      </c>
      <c r="D7" s="116" t="s">
        <v>1193</v>
      </c>
      <c r="E7" s="116">
        <v>124411.74543754641</v>
      </c>
    </row>
    <row r="8" spans="1:12" ht="15" thickBot="1" x14ac:dyDescent="0.35">
      <c r="A8" s="112">
        <v>84900</v>
      </c>
      <c r="B8" s="112">
        <v>910</v>
      </c>
      <c r="D8" s="117" t="s">
        <v>1162</v>
      </c>
      <c r="E8" s="117">
        <v>310</v>
      </c>
    </row>
    <row r="9" spans="1:12" x14ac:dyDescent="0.3">
      <c r="A9" s="113">
        <v>127900</v>
      </c>
      <c r="B9" s="113">
        <v>1665</v>
      </c>
    </row>
    <row r="10" spans="1:12" ht="15" thickBot="1" x14ac:dyDescent="0.35">
      <c r="A10" s="112">
        <v>82500</v>
      </c>
      <c r="B10" s="112">
        <v>832</v>
      </c>
      <c r="D10" t="s">
        <v>1177</v>
      </c>
    </row>
    <row r="11" spans="1:12" x14ac:dyDescent="0.3">
      <c r="A11" s="113">
        <v>77900</v>
      </c>
      <c r="B11" s="113">
        <v>781</v>
      </c>
      <c r="D11" s="118"/>
      <c r="E11" s="118" t="s">
        <v>1164</v>
      </c>
      <c r="F11" s="118" t="s">
        <v>1179</v>
      </c>
      <c r="G11" s="118" t="s">
        <v>1180</v>
      </c>
      <c r="H11" s="118" t="s">
        <v>1181</v>
      </c>
      <c r="I11" s="118" t="s">
        <v>1197</v>
      </c>
    </row>
    <row r="12" spans="1:12" x14ac:dyDescent="0.3">
      <c r="A12" s="112">
        <v>200000</v>
      </c>
      <c r="B12" s="112">
        <v>1464</v>
      </c>
      <c r="D12" s="116" t="s">
        <v>1194</v>
      </c>
      <c r="E12" s="116">
        <v>1</v>
      </c>
      <c r="F12" s="116">
        <v>16243023736989.359</v>
      </c>
      <c r="G12" s="116">
        <v>16243023736989.359</v>
      </c>
      <c r="H12" s="116">
        <v>1049.4073770118921</v>
      </c>
      <c r="I12" s="116">
        <v>3.25254848243731E-101</v>
      </c>
    </row>
    <row r="13" spans="1:12" x14ac:dyDescent="0.3">
      <c r="A13" s="113">
        <v>38900</v>
      </c>
      <c r="B13" s="113">
        <v>1219</v>
      </c>
      <c r="D13" s="116" t="s">
        <v>1195</v>
      </c>
      <c r="E13" s="116">
        <v>308</v>
      </c>
      <c r="F13" s="116">
        <v>4767310980067.5908</v>
      </c>
      <c r="G13" s="116">
        <v>15478282402.816853</v>
      </c>
      <c r="H13" s="116"/>
      <c r="I13" s="116"/>
    </row>
    <row r="14" spans="1:12" ht="15" thickBot="1" x14ac:dyDescent="0.35">
      <c r="A14" s="112">
        <v>425000</v>
      </c>
      <c r="B14" s="112">
        <v>1576</v>
      </c>
      <c r="D14" s="117" t="s">
        <v>1186</v>
      </c>
      <c r="E14" s="117">
        <v>309</v>
      </c>
      <c r="F14" s="117">
        <v>21010334717056.949</v>
      </c>
      <c r="G14" s="117"/>
      <c r="H14" s="117"/>
      <c r="I14" s="117"/>
    </row>
    <row r="15" spans="1:12" ht="15" thickBot="1" x14ac:dyDescent="0.35">
      <c r="A15" s="113">
        <v>109500</v>
      </c>
      <c r="B15" s="113">
        <v>1370</v>
      </c>
    </row>
    <row r="16" spans="1:12" x14ac:dyDescent="0.3">
      <c r="A16" s="112">
        <v>259900</v>
      </c>
      <c r="B16" s="112">
        <v>1638</v>
      </c>
      <c r="D16" s="118"/>
      <c r="E16" s="118" t="s">
        <v>1198</v>
      </c>
      <c r="F16" s="118" t="s">
        <v>1193</v>
      </c>
      <c r="G16" s="118" t="s">
        <v>1165</v>
      </c>
      <c r="H16" s="118" t="s">
        <v>1182</v>
      </c>
      <c r="I16" s="118" t="s">
        <v>1199</v>
      </c>
      <c r="J16" s="118" t="s">
        <v>1200</v>
      </c>
      <c r="K16" s="118" t="s">
        <v>1201</v>
      </c>
      <c r="L16" s="118" t="s">
        <v>1202</v>
      </c>
    </row>
    <row r="17" spans="1:12" x14ac:dyDescent="0.3">
      <c r="A17" s="113">
        <v>124900</v>
      </c>
      <c r="B17" s="113">
        <v>768</v>
      </c>
      <c r="D17" s="116" t="s">
        <v>1196</v>
      </c>
      <c r="E17" s="116">
        <v>-86388.915219570161</v>
      </c>
      <c r="F17" s="116">
        <v>15774.267642717927</v>
      </c>
      <c r="G17" s="116">
        <v>-5.4765721728736461</v>
      </c>
      <c r="H17" s="116">
        <v>9.0147058587631997E-8</v>
      </c>
      <c r="I17" s="116">
        <v>-117427.87863589916</v>
      </c>
      <c r="J17" s="116">
        <v>-55349.951803241165</v>
      </c>
      <c r="K17" s="116">
        <v>-117427.87863589916</v>
      </c>
      <c r="L17" s="116">
        <v>-55349.951803241165</v>
      </c>
    </row>
    <row r="18" spans="1:12" ht="15" thickBot="1" x14ac:dyDescent="0.35">
      <c r="A18" s="112">
        <v>126500</v>
      </c>
      <c r="B18" s="112">
        <v>910</v>
      </c>
      <c r="D18" s="117" t="s">
        <v>10</v>
      </c>
      <c r="E18" s="117">
        <v>200.93267199081052</v>
      </c>
      <c r="F18" s="117">
        <v>6.2026675296585836</v>
      </c>
      <c r="G18" s="117">
        <v>32.394557830164814</v>
      </c>
      <c r="H18" s="117">
        <v>3.2525484824372174E-101</v>
      </c>
      <c r="I18" s="117">
        <v>188.72770787473621</v>
      </c>
      <c r="J18" s="117">
        <v>213.13763610688483</v>
      </c>
      <c r="K18" s="117">
        <v>188.72770787473621</v>
      </c>
      <c r="L18" s="117">
        <v>213.13763610688483</v>
      </c>
    </row>
    <row r="19" spans="1:12" x14ac:dyDescent="0.3">
      <c r="A19" s="113">
        <v>109900</v>
      </c>
      <c r="B19" s="113">
        <v>792</v>
      </c>
    </row>
    <row r="20" spans="1:12" x14ac:dyDescent="0.3">
      <c r="A20" s="112">
        <v>113000</v>
      </c>
      <c r="B20" s="112">
        <v>1085</v>
      </c>
    </row>
    <row r="21" spans="1:12" x14ac:dyDescent="0.3">
      <c r="A21" s="113">
        <v>92500</v>
      </c>
      <c r="B21" s="113">
        <v>1000</v>
      </c>
    </row>
    <row r="22" spans="1:12" x14ac:dyDescent="0.3">
      <c r="A22" s="112">
        <v>139000</v>
      </c>
      <c r="B22" s="112">
        <v>1092</v>
      </c>
      <c r="D22" t="s">
        <v>1203</v>
      </c>
      <c r="I22" t="s">
        <v>1208</v>
      </c>
    </row>
    <row r="23" spans="1:12" ht="15" thickBot="1" x14ac:dyDescent="0.35">
      <c r="A23" s="113">
        <v>114900</v>
      </c>
      <c r="B23" s="113">
        <v>1261</v>
      </c>
    </row>
    <row r="24" spans="1:12" x14ac:dyDescent="0.3">
      <c r="A24" s="112">
        <v>116900</v>
      </c>
      <c r="B24" s="112">
        <v>1017</v>
      </c>
      <c r="D24" s="118" t="s">
        <v>1204</v>
      </c>
      <c r="E24" s="118" t="s">
        <v>1205</v>
      </c>
      <c r="F24" s="118" t="s">
        <v>1206</v>
      </c>
      <c r="G24" s="118" t="s">
        <v>1207</v>
      </c>
      <c r="I24" s="118" t="s">
        <v>1209</v>
      </c>
      <c r="J24" s="118" t="s">
        <v>6</v>
      </c>
    </row>
    <row r="25" spans="1:12" x14ac:dyDescent="0.3">
      <c r="A25" s="113">
        <v>125000</v>
      </c>
      <c r="B25" s="113">
        <v>1828</v>
      </c>
      <c r="D25" s="116">
        <v>1</v>
      </c>
      <c r="E25" s="116">
        <v>408307.32322180533</v>
      </c>
      <c r="F25" s="116">
        <v>-123307.32322180533</v>
      </c>
      <c r="G25" s="116">
        <v>-0.9927305078600116</v>
      </c>
      <c r="I25" s="116">
        <v>0.16129032258064516</v>
      </c>
      <c r="J25" s="116">
        <v>38900</v>
      </c>
    </row>
    <row r="26" spans="1:12" x14ac:dyDescent="0.3">
      <c r="A26" s="112">
        <v>229989</v>
      </c>
      <c r="B26" s="112">
        <v>1460</v>
      </c>
      <c r="D26" s="116">
        <v>2</v>
      </c>
      <c r="E26" s="116">
        <v>129211.84182656952</v>
      </c>
      <c r="F26" s="116">
        <v>20688.158173430478</v>
      </c>
      <c r="G26" s="116">
        <v>0.16655755095141053</v>
      </c>
      <c r="I26" s="116">
        <v>0.4838709677419355</v>
      </c>
      <c r="J26" s="116">
        <v>42000</v>
      </c>
    </row>
    <row r="27" spans="1:12" x14ac:dyDescent="0.3">
      <c r="A27" s="113">
        <v>94900</v>
      </c>
      <c r="B27" s="113">
        <v>768</v>
      </c>
      <c r="D27" s="116">
        <v>3</v>
      </c>
      <c r="E27" s="116">
        <v>273682.43298796227</v>
      </c>
      <c r="F27" s="116">
        <v>156217.56701203773</v>
      </c>
      <c r="G27" s="116">
        <v>1.2576864097321623</v>
      </c>
      <c r="I27" s="116">
        <v>0.80645161290322576</v>
      </c>
      <c r="J27" s="116">
        <v>46900</v>
      </c>
    </row>
    <row r="28" spans="1:12" x14ac:dyDescent="0.3">
      <c r="A28" s="112">
        <v>132900</v>
      </c>
      <c r="B28" s="112">
        <v>989</v>
      </c>
      <c r="D28" s="116">
        <v>4</v>
      </c>
      <c r="E28" s="116">
        <v>51852.76311010748</v>
      </c>
      <c r="F28" s="116">
        <v>-1952.7631101074803</v>
      </c>
      <c r="G28" s="116">
        <v>-1.5721430515040845E-2</v>
      </c>
      <c r="I28" s="116">
        <v>1.1290322580645162</v>
      </c>
      <c r="J28" s="116">
        <v>49900</v>
      </c>
    </row>
    <row r="29" spans="1:12" x14ac:dyDescent="0.3">
      <c r="A29" s="113">
        <v>124900</v>
      </c>
      <c r="B29" s="113">
        <v>864</v>
      </c>
      <c r="D29" s="116">
        <v>5</v>
      </c>
      <c r="E29" s="116">
        <v>127604.38045064305</v>
      </c>
      <c r="F29" s="116">
        <v>17295.619549356954</v>
      </c>
      <c r="G29" s="116">
        <v>0.13924468336808724</v>
      </c>
      <c r="I29" s="116">
        <v>1.4516129032258065</v>
      </c>
      <c r="J29" s="116">
        <v>49900</v>
      </c>
    </row>
    <row r="30" spans="1:12" x14ac:dyDescent="0.3">
      <c r="A30" s="112">
        <v>42000</v>
      </c>
      <c r="B30" s="112">
        <v>980</v>
      </c>
      <c r="D30" s="116">
        <v>6</v>
      </c>
      <c r="E30" s="116">
        <v>122982.92899485439</v>
      </c>
      <c r="F30" s="116">
        <v>-43082.928994854388</v>
      </c>
      <c r="G30" s="116">
        <v>-0.34685480848711936</v>
      </c>
      <c r="I30" s="116">
        <v>1.7741935483870968</v>
      </c>
      <c r="J30" s="116">
        <v>55900</v>
      </c>
    </row>
    <row r="31" spans="1:12" x14ac:dyDescent="0.3">
      <c r="A31" s="113">
        <v>109000</v>
      </c>
      <c r="B31" s="113">
        <v>1066</v>
      </c>
      <c r="D31" s="116">
        <v>7</v>
      </c>
      <c r="E31" s="116">
        <v>96459.816292067408</v>
      </c>
      <c r="F31" s="116">
        <v>-11559.816292067408</v>
      </c>
      <c r="G31" s="116">
        <v>-9.3066510557121299E-2</v>
      </c>
      <c r="I31" s="116">
        <v>2.096774193548387</v>
      </c>
      <c r="J31" s="116">
        <v>56500</v>
      </c>
    </row>
    <row r="32" spans="1:12" x14ac:dyDescent="0.3">
      <c r="A32" s="112">
        <v>120000</v>
      </c>
      <c r="B32" s="112">
        <v>864</v>
      </c>
      <c r="D32" s="116">
        <v>8</v>
      </c>
      <c r="E32" s="116">
        <v>248163.98364512937</v>
      </c>
      <c r="F32" s="116">
        <v>-120263.98364512937</v>
      </c>
      <c r="G32" s="116">
        <v>-0.96822899436831544</v>
      </c>
      <c r="I32" s="116">
        <v>2.419354838709677</v>
      </c>
      <c r="J32" s="116">
        <v>77900</v>
      </c>
    </row>
    <row r="33" spans="1:10" x14ac:dyDescent="0.3">
      <c r="A33" s="113">
        <v>139900</v>
      </c>
      <c r="B33" s="113">
        <v>1020</v>
      </c>
      <c r="D33" s="116">
        <v>9</v>
      </c>
      <c r="E33" s="116">
        <v>80787.067876784189</v>
      </c>
      <c r="F33" s="116">
        <v>1712.9321232158109</v>
      </c>
      <c r="G33" s="116">
        <v>1.3790583820807908E-2</v>
      </c>
      <c r="I33" s="116">
        <v>2.7419354838709675</v>
      </c>
      <c r="J33" s="116">
        <v>79900</v>
      </c>
    </row>
    <row r="34" spans="1:10" x14ac:dyDescent="0.3">
      <c r="A34" s="112">
        <v>139900</v>
      </c>
      <c r="B34" s="112">
        <v>1102</v>
      </c>
      <c r="D34" s="116">
        <v>10</v>
      </c>
      <c r="E34" s="116">
        <v>70539.501605252852</v>
      </c>
      <c r="F34" s="116">
        <v>7360.4983947471483</v>
      </c>
      <c r="G34" s="116">
        <v>5.9258372646499788E-2</v>
      </c>
      <c r="I34" s="116">
        <v>3.064516129032258</v>
      </c>
      <c r="J34" s="116">
        <v>82000</v>
      </c>
    </row>
    <row r="35" spans="1:10" x14ac:dyDescent="0.3">
      <c r="A35" s="113">
        <v>82000</v>
      </c>
      <c r="B35" s="113">
        <v>1540</v>
      </c>
      <c r="D35" s="116">
        <v>11</v>
      </c>
      <c r="E35" s="116">
        <v>207776.51657497644</v>
      </c>
      <c r="F35" s="116">
        <v>-7776.5165749764419</v>
      </c>
      <c r="G35" s="116">
        <v>-6.2607678499122424E-2</v>
      </c>
      <c r="I35" s="116">
        <v>3.387096774193548</v>
      </c>
      <c r="J35" s="116">
        <v>82500</v>
      </c>
    </row>
    <row r="36" spans="1:10" x14ac:dyDescent="0.3">
      <c r="A36" s="112">
        <v>164900</v>
      </c>
      <c r="B36" s="112">
        <v>1400</v>
      </c>
      <c r="D36" s="116">
        <v>12</v>
      </c>
      <c r="E36" s="116">
        <v>158548.01193722786</v>
      </c>
      <c r="F36" s="116">
        <v>-119648.01193722786</v>
      </c>
      <c r="G36" s="116">
        <v>-0.9632698898282509</v>
      </c>
      <c r="I36" s="116">
        <v>3.7096774193548385</v>
      </c>
      <c r="J36" s="116">
        <v>84000</v>
      </c>
    </row>
    <row r="37" spans="1:10" x14ac:dyDescent="0.3">
      <c r="A37" s="113">
        <v>136900</v>
      </c>
      <c r="B37" s="113">
        <v>1100</v>
      </c>
      <c r="D37" s="116">
        <v>13</v>
      </c>
      <c r="E37" s="116">
        <v>230280.97583794722</v>
      </c>
      <c r="F37" s="116">
        <v>194719.02416205278</v>
      </c>
      <c r="G37" s="116">
        <v>1.5676564107931041</v>
      </c>
      <c r="I37" s="116">
        <v>4.032258064516129</v>
      </c>
      <c r="J37" s="116">
        <v>84900</v>
      </c>
    </row>
    <row r="38" spans="1:10" x14ac:dyDescent="0.3">
      <c r="A38" s="112">
        <v>97500</v>
      </c>
      <c r="B38" s="112">
        <v>971</v>
      </c>
      <c r="D38" s="116">
        <v>14</v>
      </c>
      <c r="E38" s="116">
        <v>188888.84540784027</v>
      </c>
      <c r="F38" s="116">
        <v>-79388.845407840272</v>
      </c>
      <c r="G38" s="116">
        <v>-0.63914880934020935</v>
      </c>
      <c r="I38" s="116">
        <v>4.354838709677419</v>
      </c>
      <c r="J38" s="116">
        <v>85500</v>
      </c>
    </row>
    <row r="39" spans="1:10" x14ac:dyDescent="0.3">
      <c r="A39" s="113">
        <v>159900</v>
      </c>
      <c r="B39" s="113">
        <v>1030</v>
      </c>
      <c r="D39" s="116">
        <v>15</v>
      </c>
      <c r="E39" s="116">
        <v>242738.80150137749</v>
      </c>
      <c r="F39" s="116">
        <v>17161.198498622514</v>
      </c>
      <c r="G39" s="116">
        <v>0.13816247774983181</v>
      </c>
      <c r="I39" s="116">
        <v>4.6774193548387091</v>
      </c>
      <c r="J39" s="116">
        <v>89000</v>
      </c>
    </row>
    <row r="40" spans="1:10" x14ac:dyDescent="0.3">
      <c r="A40" s="112">
        <v>95500</v>
      </c>
      <c r="B40" s="112">
        <v>1050</v>
      </c>
      <c r="D40" s="116">
        <v>16</v>
      </c>
      <c r="E40" s="116">
        <v>67927.376869372325</v>
      </c>
      <c r="F40" s="116">
        <v>56972.623130627675</v>
      </c>
      <c r="G40" s="116">
        <v>0.45867884904814327</v>
      </c>
      <c r="I40" s="116">
        <v>5</v>
      </c>
      <c r="J40" s="116">
        <v>92500</v>
      </c>
    </row>
    <row r="41" spans="1:10" x14ac:dyDescent="0.3">
      <c r="A41" s="113">
        <v>99900</v>
      </c>
      <c r="B41" s="113">
        <v>1070</v>
      </c>
      <c r="D41" s="116">
        <v>17</v>
      </c>
      <c r="E41" s="116">
        <v>96459.816292067408</v>
      </c>
      <c r="F41" s="116">
        <v>30040.183707932592</v>
      </c>
      <c r="G41" s="116">
        <v>0.24184943804951856</v>
      </c>
      <c r="I41" s="116">
        <v>5.32258064516129</v>
      </c>
      <c r="J41" s="116">
        <v>93000</v>
      </c>
    </row>
    <row r="42" spans="1:10" x14ac:dyDescent="0.3">
      <c r="A42" s="112">
        <v>104900</v>
      </c>
      <c r="B42" s="112">
        <v>864</v>
      </c>
      <c r="D42" s="116">
        <v>18</v>
      </c>
      <c r="E42" s="116">
        <v>72749.760997151781</v>
      </c>
      <c r="F42" s="116">
        <v>37150.239002848219</v>
      </c>
      <c r="G42" s="116">
        <v>0.2990915273221707</v>
      </c>
      <c r="I42" s="116">
        <v>5.6451612903225801</v>
      </c>
      <c r="J42" s="116">
        <v>94900</v>
      </c>
    </row>
    <row r="43" spans="1:10" x14ac:dyDescent="0.3">
      <c r="A43" s="113">
        <v>205000</v>
      </c>
      <c r="B43" s="113">
        <v>1688</v>
      </c>
      <c r="D43" s="116">
        <v>19</v>
      </c>
      <c r="E43" s="116">
        <v>131623.03389045925</v>
      </c>
      <c r="F43" s="116">
        <v>-18623.03389045925</v>
      </c>
      <c r="G43" s="116">
        <v>-0.14993151589799911</v>
      </c>
      <c r="I43" s="116">
        <v>5.967741935483871</v>
      </c>
      <c r="J43" s="116">
        <v>95000</v>
      </c>
    </row>
    <row r="44" spans="1:10" x14ac:dyDescent="0.3">
      <c r="A44" s="112">
        <v>154900</v>
      </c>
      <c r="B44" s="112">
        <v>978</v>
      </c>
      <c r="D44" s="116">
        <v>20</v>
      </c>
      <c r="E44" s="116">
        <v>114543.75677124035</v>
      </c>
      <c r="F44" s="116">
        <v>-22043.756771240354</v>
      </c>
      <c r="G44" s="116">
        <v>-0.17747129110322124</v>
      </c>
      <c r="I44" s="116">
        <v>6.290322580645161</v>
      </c>
      <c r="J44" s="116">
        <v>95500</v>
      </c>
    </row>
    <row r="45" spans="1:10" x14ac:dyDescent="0.3">
      <c r="A45" s="113">
        <v>143900</v>
      </c>
      <c r="B45" s="113">
        <v>1102</v>
      </c>
      <c r="D45" s="116">
        <v>21</v>
      </c>
      <c r="E45" s="116">
        <v>133029.56259439493</v>
      </c>
      <c r="F45" s="116">
        <v>5970.4374056050729</v>
      </c>
      <c r="G45" s="116">
        <v>4.8067180463817041E-2</v>
      </c>
      <c r="I45" s="116">
        <v>6.6129032258064511</v>
      </c>
      <c r="J45" s="116">
        <v>97000</v>
      </c>
    </row>
    <row r="46" spans="1:10" x14ac:dyDescent="0.3">
      <c r="A46" s="112">
        <v>97000</v>
      </c>
      <c r="B46" s="112">
        <v>768</v>
      </c>
      <c r="D46" s="116">
        <v>22</v>
      </c>
      <c r="E46" s="116">
        <v>166987.18416084189</v>
      </c>
      <c r="F46" s="116">
        <v>-52087.184160841891</v>
      </c>
      <c r="G46" s="116">
        <v>-0.41934684359319974</v>
      </c>
      <c r="I46" s="116">
        <v>6.935483870967742</v>
      </c>
      <c r="J46" s="116">
        <v>97500</v>
      </c>
    </row>
    <row r="47" spans="1:10" x14ac:dyDescent="0.3">
      <c r="A47" s="113">
        <v>142500</v>
      </c>
      <c r="B47" s="113">
        <v>1085</v>
      </c>
      <c r="D47" s="116">
        <v>23</v>
      </c>
      <c r="E47" s="116">
        <v>117959.61219508413</v>
      </c>
      <c r="F47" s="116">
        <v>-1059.6121950841334</v>
      </c>
      <c r="G47" s="116">
        <v>-8.5307938334559241E-3</v>
      </c>
      <c r="I47" s="116">
        <v>7.258064516129032</v>
      </c>
      <c r="J47" s="116">
        <v>99000</v>
      </c>
    </row>
    <row r="48" spans="1:10" x14ac:dyDescent="0.3">
      <c r="A48" s="112">
        <v>155000</v>
      </c>
      <c r="B48" s="112">
        <v>1110</v>
      </c>
      <c r="D48" s="116">
        <v>24</v>
      </c>
      <c r="E48" s="116">
        <v>280916.00917963148</v>
      </c>
      <c r="F48" s="116">
        <v>-155916.00917963148</v>
      </c>
      <c r="G48" s="116">
        <v>-1.2552586085903328</v>
      </c>
      <c r="I48" s="116">
        <v>7.5806451612903221</v>
      </c>
      <c r="J48" s="116">
        <v>99900</v>
      </c>
    </row>
    <row r="49" spans="1:10" x14ac:dyDescent="0.3">
      <c r="A49" s="113">
        <v>147900</v>
      </c>
      <c r="B49" s="113">
        <v>1365</v>
      </c>
      <c r="D49" s="116">
        <v>25</v>
      </c>
      <c r="E49" s="116">
        <v>206972.78588701319</v>
      </c>
      <c r="F49" s="116">
        <v>23016.214112986811</v>
      </c>
      <c r="G49" s="116">
        <v>0.18530041305251224</v>
      </c>
      <c r="I49" s="116">
        <v>7.903225806451613</v>
      </c>
      <c r="J49" s="116">
        <v>104900</v>
      </c>
    </row>
    <row r="50" spans="1:10" x14ac:dyDescent="0.3">
      <c r="A50" s="112">
        <v>149475</v>
      </c>
      <c r="B50" s="112">
        <v>988</v>
      </c>
      <c r="D50" s="116">
        <v>26</v>
      </c>
      <c r="E50" s="116">
        <v>67927.376869372325</v>
      </c>
      <c r="F50" s="116">
        <v>26972.623130627675</v>
      </c>
      <c r="G50" s="116">
        <v>0.21715292457220106</v>
      </c>
      <c r="I50" s="116">
        <v>8.2258064516129039</v>
      </c>
      <c r="J50" s="116">
        <v>105000</v>
      </c>
    </row>
    <row r="51" spans="1:10" x14ac:dyDescent="0.3">
      <c r="A51" s="113">
        <v>129900</v>
      </c>
      <c r="B51" s="113">
        <v>1000</v>
      </c>
      <c r="D51" s="116">
        <v>27</v>
      </c>
      <c r="E51" s="116">
        <v>112333.49737934145</v>
      </c>
      <c r="F51" s="116">
        <v>20566.502620658546</v>
      </c>
      <c r="G51" s="116">
        <v>0.16557811862304811</v>
      </c>
      <c r="I51" s="116">
        <v>8.5483870967741939</v>
      </c>
      <c r="J51" s="116">
        <v>109000</v>
      </c>
    </row>
    <row r="52" spans="1:10" x14ac:dyDescent="0.3">
      <c r="A52" s="112">
        <v>89000</v>
      </c>
      <c r="B52" s="112">
        <v>768</v>
      </c>
      <c r="D52" s="116">
        <v>28</v>
      </c>
      <c r="E52" s="116">
        <v>87216.913380490121</v>
      </c>
      <c r="F52" s="116">
        <v>37683.086619509879</v>
      </c>
      <c r="G52" s="116">
        <v>0.3033814110961377</v>
      </c>
      <c r="I52" s="116">
        <v>8.870967741935484</v>
      </c>
      <c r="J52" s="116">
        <v>109500</v>
      </c>
    </row>
    <row r="53" spans="1:10" x14ac:dyDescent="0.3">
      <c r="A53" s="113">
        <v>125000</v>
      </c>
      <c r="B53" s="113">
        <v>864</v>
      </c>
      <c r="D53" s="116">
        <v>29</v>
      </c>
      <c r="E53" s="116">
        <v>110525.10333142415</v>
      </c>
      <c r="F53" s="116">
        <v>-68525.10333142415</v>
      </c>
      <c r="G53" s="116">
        <v>-0.55168629773105615</v>
      </c>
      <c r="I53" s="116">
        <v>9.193548387096774</v>
      </c>
      <c r="J53" s="116">
        <v>109900</v>
      </c>
    </row>
    <row r="54" spans="1:10" x14ac:dyDescent="0.3">
      <c r="A54" s="112">
        <v>105000</v>
      </c>
      <c r="B54" s="112">
        <v>1040</v>
      </c>
      <c r="D54" s="116">
        <v>30</v>
      </c>
      <c r="E54" s="116">
        <v>127805.31312263384</v>
      </c>
      <c r="F54" s="116">
        <v>-18805.313122633845</v>
      </c>
      <c r="G54" s="116">
        <v>-0.15139902123345689</v>
      </c>
      <c r="I54" s="116">
        <v>9.5161290322580658</v>
      </c>
      <c r="J54" s="116">
        <v>112500</v>
      </c>
    </row>
    <row r="55" spans="1:10" x14ac:dyDescent="0.3">
      <c r="A55" s="113">
        <v>46900</v>
      </c>
      <c r="B55" s="113">
        <v>830</v>
      </c>
      <c r="D55" s="116">
        <v>31</v>
      </c>
      <c r="E55" s="116">
        <v>87216.913380490121</v>
      </c>
      <c r="F55" s="116">
        <v>32783.086619509879</v>
      </c>
      <c r="G55" s="116">
        <v>0.26393217676506714</v>
      </c>
      <c r="I55" s="116">
        <v>9.8387096774193559</v>
      </c>
      <c r="J55" s="116">
        <v>113000</v>
      </c>
    </row>
    <row r="56" spans="1:10" x14ac:dyDescent="0.3">
      <c r="A56" s="112">
        <v>130000</v>
      </c>
      <c r="B56" s="112">
        <v>1074</v>
      </c>
      <c r="D56" s="116">
        <v>32</v>
      </c>
      <c r="E56" s="116">
        <v>118562.41021105656</v>
      </c>
      <c r="F56" s="116">
        <v>21337.589788943442</v>
      </c>
      <c r="G56" s="116">
        <v>0.17178603666209966</v>
      </c>
      <c r="I56" s="116">
        <v>10.161290322580646</v>
      </c>
      <c r="J56" s="116">
        <v>114900</v>
      </c>
    </row>
    <row r="57" spans="1:10" x14ac:dyDescent="0.3">
      <c r="A57" s="113">
        <v>124900</v>
      </c>
      <c r="B57" s="113">
        <v>1100</v>
      </c>
      <c r="D57" s="116">
        <v>33</v>
      </c>
      <c r="E57" s="116">
        <v>135038.88931430303</v>
      </c>
      <c r="F57" s="116">
        <v>4861.1106856969709</v>
      </c>
      <c r="G57" s="116">
        <v>3.9136141744761405E-2</v>
      </c>
      <c r="I57" s="116">
        <v>10.483870967741936</v>
      </c>
      <c r="J57" s="116">
        <v>114900</v>
      </c>
    </row>
    <row r="58" spans="1:10" x14ac:dyDescent="0.3">
      <c r="A58" s="112">
        <v>139700</v>
      </c>
      <c r="B58" s="112">
        <v>1120</v>
      </c>
      <c r="D58" s="116">
        <v>34</v>
      </c>
      <c r="E58" s="116">
        <v>223047.39964627806</v>
      </c>
      <c r="F58" s="116">
        <v>-141047.39964627806</v>
      </c>
      <c r="G58" s="116">
        <v>-1.135553453149833</v>
      </c>
      <c r="I58" s="116">
        <v>10.806451612903226</v>
      </c>
      <c r="J58" s="116">
        <v>116900</v>
      </c>
    </row>
    <row r="59" spans="1:10" x14ac:dyDescent="0.3">
      <c r="A59" s="113">
        <v>85500</v>
      </c>
      <c r="B59" s="113">
        <v>1780</v>
      </c>
      <c r="D59" s="116">
        <v>35</v>
      </c>
      <c r="E59" s="116">
        <v>194916.82556756458</v>
      </c>
      <c r="F59" s="116">
        <v>-30016.825567564578</v>
      </c>
      <c r="G59" s="116">
        <v>-0.24166138483463778</v>
      </c>
      <c r="I59" s="116">
        <v>11.129032258064516</v>
      </c>
      <c r="J59" s="116">
        <v>120000</v>
      </c>
    </row>
    <row r="60" spans="1:10" x14ac:dyDescent="0.3">
      <c r="A60" s="112">
        <v>150000</v>
      </c>
      <c r="B60" s="112">
        <v>1000</v>
      </c>
      <c r="D60" s="116">
        <v>36</v>
      </c>
      <c r="E60" s="116">
        <v>134637.0239703214</v>
      </c>
      <c r="F60" s="116">
        <v>2262.9760296785971</v>
      </c>
      <c r="G60" s="116">
        <v>1.8218912587834014E-2</v>
      </c>
      <c r="I60" s="116">
        <v>11.451612903225806</v>
      </c>
      <c r="J60" s="116">
        <v>124900</v>
      </c>
    </row>
    <row r="61" spans="1:10" x14ac:dyDescent="0.3">
      <c r="A61" s="113">
        <v>134900</v>
      </c>
      <c r="B61" s="113">
        <v>1370</v>
      </c>
      <c r="D61" s="116">
        <v>37</v>
      </c>
      <c r="E61" s="116">
        <v>108716.70928350685</v>
      </c>
      <c r="F61" s="116">
        <v>-11216.709283506847</v>
      </c>
      <c r="G61" s="116">
        <v>-9.0304202642562489E-2</v>
      </c>
      <c r="I61" s="116">
        <v>11.774193548387098</v>
      </c>
      <c r="J61" s="116">
        <v>124900</v>
      </c>
    </row>
    <row r="62" spans="1:10" x14ac:dyDescent="0.3">
      <c r="A62" s="112">
        <v>129900</v>
      </c>
      <c r="B62" s="112">
        <v>864</v>
      </c>
      <c r="D62" s="116">
        <v>38</v>
      </c>
      <c r="E62" s="116">
        <v>120571.73693096466</v>
      </c>
      <c r="F62" s="116">
        <v>39328.26306903534</v>
      </c>
      <c r="G62" s="116">
        <v>0.31662650319272723</v>
      </c>
      <c r="I62" s="116">
        <v>12.096774193548388</v>
      </c>
      <c r="J62" s="116">
        <v>124900</v>
      </c>
    </row>
    <row r="63" spans="1:10" x14ac:dyDescent="0.3">
      <c r="A63" s="113">
        <v>124900</v>
      </c>
      <c r="B63" s="113">
        <v>936</v>
      </c>
      <c r="D63" s="116">
        <v>39</v>
      </c>
      <c r="E63" s="116">
        <v>124590.39037078089</v>
      </c>
      <c r="F63" s="116">
        <v>-29090.390370780893</v>
      </c>
      <c r="G63" s="116">
        <v>-0.23420278092229674</v>
      </c>
      <c r="I63" s="116">
        <v>12.419354838709678</v>
      </c>
      <c r="J63" s="116">
        <v>124900</v>
      </c>
    </row>
    <row r="64" spans="1:10" x14ac:dyDescent="0.3">
      <c r="A64" s="112">
        <v>199900</v>
      </c>
      <c r="B64" s="112">
        <v>1314</v>
      </c>
      <c r="D64" s="116">
        <v>40</v>
      </c>
      <c r="E64" s="116">
        <v>128609.0438105971</v>
      </c>
      <c r="F64" s="116">
        <v>-28709.043810597097</v>
      </c>
      <c r="G64" s="116">
        <v>-0.23113261157249301</v>
      </c>
      <c r="I64" s="116">
        <v>12.741935483870968</v>
      </c>
      <c r="J64" s="116">
        <v>124900</v>
      </c>
    </row>
    <row r="65" spans="1:10" x14ac:dyDescent="0.3">
      <c r="A65" s="113">
        <v>229900</v>
      </c>
      <c r="B65" s="113">
        <v>1622</v>
      </c>
      <c r="D65" s="116">
        <v>41</v>
      </c>
      <c r="E65" s="116">
        <v>87216.913380490121</v>
      </c>
      <c r="F65" s="116">
        <v>17683.086619509879</v>
      </c>
      <c r="G65" s="116">
        <v>0.14236412811217625</v>
      </c>
      <c r="I65" s="116">
        <v>13.064516129032258</v>
      </c>
      <c r="J65" s="116">
        <v>124900</v>
      </c>
    </row>
    <row r="66" spans="1:10" x14ac:dyDescent="0.3">
      <c r="A66" s="112">
        <v>124900</v>
      </c>
      <c r="B66" s="112">
        <v>1230</v>
      </c>
      <c r="D66" s="116">
        <v>42</v>
      </c>
      <c r="E66" s="116">
        <v>252785.435100918</v>
      </c>
      <c r="F66" s="116">
        <v>-47785.435100917995</v>
      </c>
      <c r="G66" s="116">
        <v>-0.38471404630781192</v>
      </c>
      <c r="I66" s="116">
        <v>13.387096774193548</v>
      </c>
      <c r="J66" s="116">
        <v>125000</v>
      </c>
    </row>
    <row r="67" spans="1:10" x14ac:dyDescent="0.3">
      <c r="A67" s="113">
        <v>649900</v>
      </c>
      <c r="B67" s="113">
        <v>2968</v>
      </c>
      <c r="D67" s="116">
        <v>43</v>
      </c>
      <c r="E67" s="116">
        <v>110123.23798744252</v>
      </c>
      <c r="F67" s="116">
        <v>44776.762012557476</v>
      </c>
      <c r="G67" s="116">
        <v>0.36049162800407314</v>
      </c>
      <c r="I67" s="116">
        <v>13.70967741935484</v>
      </c>
      <c r="J67" s="116">
        <v>125000</v>
      </c>
    </row>
    <row r="68" spans="1:10" x14ac:dyDescent="0.3">
      <c r="A68" s="112">
        <v>55900</v>
      </c>
      <c r="B68" s="112">
        <v>848</v>
      </c>
      <c r="D68" s="116">
        <v>44</v>
      </c>
      <c r="E68" s="116">
        <v>135038.88931430303</v>
      </c>
      <c r="F68" s="116">
        <v>8861.1106856969709</v>
      </c>
      <c r="G68" s="116">
        <v>7.1339598341553706E-2</v>
      </c>
      <c r="I68" s="116">
        <v>14.03225806451613</v>
      </c>
      <c r="J68" s="116">
        <v>126500</v>
      </c>
    </row>
    <row r="69" spans="1:10" x14ac:dyDescent="0.3">
      <c r="A69" s="113">
        <v>49900</v>
      </c>
      <c r="B69" s="113">
        <v>1653</v>
      </c>
      <c r="D69" s="116">
        <v>45</v>
      </c>
      <c r="E69" s="116">
        <v>67927.376869372325</v>
      </c>
      <c r="F69" s="116">
        <v>29072.623130627675</v>
      </c>
      <c r="G69" s="116">
        <v>0.23405973928551702</v>
      </c>
      <c r="I69" s="116">
        <v>14.35483870967742</v>
      </c>
      <c r="J69" s="116">
        <v>127900</v>
      </c>
    </row>
    <row r="70" spans="1:10" x14ac:dyDescent="0.3">
      <c r="A70" s="112">
        <v>179900</v>
      </c>
      <c r="B70" s="112">
        <v>1136</v>
      </c>
      <c r="D70" s="116">
        <v>46</v>
      </c>
      <c r="E70" s="116">
        <v>131623.03389045925</v>
      </c>
      <c r="F70" s="116">
        <v>10876.96610954075</v>
      </c>
      <c r="G70" s="116">
        <v>8.7568976503344068E-2</v>
      </c>
      <c r="I70" s="116">
        <v>14.67741935483871</v>
      </c>
      <c r="J70" s="116">
        <v>129900</v>
      </c>
    </row>
    <row r="71" spans="1:10" x14ac:dyDescent="0.3">
      <c r="A71" s="113">
        <v>214900</v>
      </c>
      <c r="B71" s="113">
        <v>1323</v>
      </c>
      <c r="D71" s="116">
        <v>47</v>
      </c>
      <c r="E71" s="116">
        <v>136646.3506902295</v>
      </c>
      <c r="F71" s="116">
        <v>18353.649309770495</v>
      </c>
      <c r="G71" s="116">
        <v>0.14776273723498526</v>
      </c>
      <c r="I71" s="116">
        <v>15</v>
      </c>
      <c r="J71" s="116">
        <v>129900</v>
      </c>
    </row>
    <row r="72" spans="1:10" x14ac:dyDescent="0.3">
      <c r="A72" s="112">
        <v>154900</v>
      </c>
      <c r="B72" s="112">
        <v>1213</v>
      </c>
      <c r="D72" s="116">
        <v>48</v>
      </c>
      <c r="E72" s="116">
        <v>187884.18204788619</v>
      </c>
      <c r="F72" s="116">
        <v>-39984.182047886192</v>
      </c>
      <c r="G72" s="116">
        <v>-0.32190721778433617</v>
      </c>
      <c r="I72" s="116">
        <v>15.32258064516129</v>
      </c>
      <c r="J72" s="116">
        <v>129900</v>
      </c>
    </row>
    <row r="73" spans="1:10" x14ac:dyDescent="0.3">
      <c r="A73" s="113">
        <v>131000</v>
      </c>
      <c r="B73" s="113">
        <v>912</v>
      </c>
      <c r="D73" s="116">
        <v>49</v>
      </c>
      <c r="E73" s="116">
        <v>112132.56470735063</v>
      </c>
      <c r="F73" s="116">
        <v>37342.435292649374</v>
      </c>
      <c r="G73" s="116">
        <v>0.30063887354133972</v>
      </c>
      <c r="I73" s="116">
        <v>15.645161290322582</v>
      </c>
      <c r="J73" s="116">
        <v>129900</v>
      </c>
    </row>
    <row r="74" spans="1:10" x14ac:dyDescent="0.3">
      <c r="A74" s="112">
        <v>129900</v>
      </c>
      <c r="B74" s="112">
        <v>1008</v>
      </c>
      <c r="D74" s="116">
        <v>50</v>
      </c>
      <c r="E74" s="116">
        <v>114543.75677124035</v>
      </c>
      <c r="F74" s="116">
        <v>15356.243228759646</v>
      </c>
      <c r="G74" s="116">
        <v>0.12363102807678671</v>
      </c>
      <c r="I74" s="116">
        <v>15.967741935483872</v>
      </c>
      <c r="J74" s="116">
        <v>129900</v>
      </c>
    </row>
    <row r="75" spans="1:10" x14ac:dyDescent="0.3">
      <c r="A75" s="113">
        <v>997000</v>
      </c>
      <c r="B75" s="113">
        <v>1784</v>
      </c>
      <c r="D75" s="116">
        <v>51</v>
      </c>
      <c r="E75" s="116">
        <v>67927.376869372325</v>
      </c>
      <c r="F75" s="116">
        <v>21072.623130627675</v>
      </c>
      <c r="G75" s="116">
        <v>0.16965282609193241</v>
      </c>
      <c r="I75" s="116">
        <v>16.29032258064516</v>
      </c>
      <c r="J75" s="116">
        <v>130000</v>
      </c>
    </row>
    <row r="76" spans="1:10" x14ac:dyDescent="0.3">
      <c r="A76" s="112">
        <v>997000</v>
      </c>
      <c r="B76" s="112">
        <v>1784</v>
      </c>
      <c r="D76" s="116">
        <v>52</v>
      </c>
      <c r="E76" s="116">
        <v>87216.913380490121</v>
      </c>
      <c r="F76" s="116">
        <v>37783.086619509879</v>
      </c>
      <c r="G76" s="116">
        <v>0.30418649751105753</v>
      </c>
      <c r="I76" s="116">
        <v>16.612903225806448</v>
      </c>
      <c r="J76" s="116">
        <v>130000</v>
      </c>
    </row>
    <row r="77" spans="1:10" x14ac:dyDescent="0.3">
      <c r="A77" s="113">
        <v>599000</v>
      </c>
      <c r="B77" s="113">
        <v>3248</v>
      </c>
      <c r="D77" s="116">
        <v>53</v>
      </c>
      <c r="E77" s="116">
        <v>122581.06365087279</v>
      </c>
      <c r="F77" s="116">
        <v>-17581.063650872791</v>
      </c>
      <c r="G77" s="116">
        <v>-0.14154275505158115</v>
      </c>
      <c r="I77" s="116">
        <v>16.93548387096774</v>
      </c>
      <c r="J77" s="116">
        <v>131000</v>
      </c>
    </row>
    <row r="78" spans="1:10" x14ac:dyDescent="0.3">
      <c r="A78" s="112">
        <v>134900</v>
      </c>
      <c r="B78" s="112">
        <v>864</v>
      </c>
      <c r="D78" s="116">
        <v>54</v>
      </c>
      <c r="E78" s="116">
        <v>80385.202532802563</v>
      </c>
      <c r="F78" s="116">
        <v>-33485.202532802563</v>
      </c>
      <c r="G78" s="116">
        <v>-0.26958481659997668</v>
      </c>
      <c r="I78" s="116">
        <v>17.258064516129032</v>
      </c>
      <c r="J78" s="116">
        <v>132900</v>
      </c>
    </row>
    <row r="79" spans="1:10" x14ac:dyDescent="0.3">
      <c r="A79" s="113">
        <v>149900</v>
      </c>
      <c r="B79" s="113">
        <v>960</v>
      </c>
      <c r="D79" s="116">
        <v>55</v>
      </c>
      <c r="E79" s="116">
        <v>129412.77449856035</v>
      </c>
      <c r="F79" s="116">
        <v>587.22550143965054</v>
      </c>
      <c r="G79" s="116">
        <v>4.7276727370353447E-3</v>
      </c>
      <c r="I79" s="116">
        <v>17.58064516129032</v>
      </c>
      <c r="J79" s="116">
        <v>134900</v>
      </c>
    </row>
    <row r="80" spans="1:10" x14ac:dyDescent="0.3">
      <c r="A80" s="112">
        <v>189900</v>
      </c>
      <c r="B80" s="112">
        <v>1562</v>
      </c>
      <c r="D80" s="116">
        <v>56</v>
      </c>
      <c r="E80" s="116">
        <v>134637.0239703214</v>
      </c>
      <c r="F80" s="116">
        <v>-9737.0239703214029</v>
      </c>
      <c r="G80" s="116">
        <v>-7.8391457202542869E-2</v>
      </c>
      <c r="I80" s="116">
        <v>17.903225806451612</v>
      </c>
      <c r="J80" s="116">
        <v>134900</v>
      </c>
    </row>
    <row r="81" spans="1:10" x14ac:dyDescent="0.3">
      <c r="A81" s="113">
        <v>219900</v>
      </c>
      <c r="B81" s="113">
        <v>1608</v>
      </c>
      <c r="D81" s="116">
        <v>57</v>
      </c>
      <c r="E81" s="116">
        <v>138655.67741013761</v>
      </c>
      <c r="F81" s="116">
        <v>1044.3225898623932</v>
      </c>
      <c r="G81" s="116">
        <v>8.407699298920825E-3</v>
      </c>
      <c r="I81" s="116">
        <v>18.2258064516129</v>
      </c>
      <c r="J81" s="116">
        <v>135000</v>
      </c>
    </row>
    <row r="82" spans="1:10" x14ac:dyDescent="0.3">
      <c r="A82" s="112">
        <v>599900</v>
      </c>
      <c r="B82" s="112">
        <v>2687</v>
      </c>
      <c r="D82" s="116">
        <v>58</v>
      </c>
      <c r="E82" s="116">
        <v>271271.24092407257</v>
      </c>
      <c r="F82" s="116">
        <v>-185771.24092407257</v>
      </c>
      <c r="G82" s="116">
        <v>-1.4956190235076539</v>
      </c>
      <c r="I82" s="116">
        <v>18.548387096774192</v>
      </c>
      <c r="J82" s="116">
        <v>135000</v>
      </c>
    </row>
    <row r="83" spans="1:10" x14ac:dyDescent="0.3">
      <c r="A83" s="113">
        <v>279000</v>
      </c>
      <c r="B83" s="113">
        <v>1958</v>
      </c>
      <c r="D83" s="116">
        <v>59</v>
      </c>
      <c r="E83" s="116">
        <v>114543.75677124035</v>
      </c>
      <c r="F83" s="116">
        <v>35456.243228759646</v>
      </c>
      <c r="G83" s="116">
        <v>0.285453397475668</v>
      </c>
      <c r="I83" s="116">
        <v>18.870967741935484</v>
      </c>
      <c r="J83" s="116">
        <v>136900</v>
      </c>
    </row>
    <row r="84" spans="1:10" x14ac:dyDescent="0.3">
      <c r="A84" s="112">
        <v>129900</v>
      </c>
      <c r="B84" s="112">
        <v>950</v>
      </c>
      <c r="D84" s="116">
        <v>60</v>
      </c>
      <c r="E84" s="116">
        <v>188888.84540784027</v>
      </c>
      <c r="F84" s="116">
        <v>-53988.845407840272</v>
      </c>
      <c r="G84" s="116">
        <v>-0.43465685995057829</v>
      </c>
      <c r="I84" s="116">
        <v>19.193548387096772</v>
      </c>
      <c r="J84" s="116">
        <v>139000</v>
      </c>
    </row>
    <row r="85" spans="1:10" x14ac:dyDescent="0.3">
      <c r="A85" s="113">
        <v>635000</v>
      </c>
      <c r="B85" s="113">
        <v>2178</v>
      </c>
      <c r="D85" s="116">
        <v>61</v>
      </c>
      <c r="E85" s="116">
        <v>87216.913380490121</v>
      </c>
      <c r="F85" s="116">
        <v>42683.086619509879</v>
      </c>
      <c r="G85" s="116">
        <v>0.34363573184212809</v>
      </c>
      <c r="I85" s="116">
        <v>19.516129032258064</v>
      </c>
      <c r="J85" s="116">
        <v>139700</v>
      </c>
    </row>
    <row r="86" spans="1:10" x14ac:dyDescent="0.3">
      <c r="A86" s="112">
        <v>635000</v>
      </c>
      <c r="B86" s="112">
        <v>2178</v>
      </c>
      <c r="D86" s="116">
        <v>62</v>
      </c>
      <c r="E86" s="116">
        <v>101684.06576382849</v>
      </c>
      <c r="F86" s="116">
        <v>23215.93423617151</v>
      </c>
      <c r="G86" s="116">
        <v>0.18690833263213336</v>
      </c>
      <c r="I86" s="116">
        <v>19.838709677419352</v>
      </c>
      <c r="J86" s="116">
        <v>139900</v>
      </c>
    </row>
    <row r="87" spans="1:10" x14ac:dyDescent="0.3">
      <c r="A87" s="113">
        <v>279000</v>
      </c>
      <c r="B87" s="113">
        <v>2200</v>
      </c>
      <c r="D87" s="116">
        <v>63</v>
      </c>
      <c r="E87" s="116">
        <v>177636.61577635485</v>
      </c>
      <c r="F87" s="116">
        <v>22263.384223645146</v>
      </c>
      <c r="G87" s="116">
        <v>0.17923948188596669</v>
      </c>
      <c r="I87" s="116">
        <v>20.161290322580644</v>
      </c>
      <c r="J87" s="116">
        <v>139900</v>
      </c>
    </row>
    <row r="88" spans="1:10" x14ac:dyDescent="0.3">
      <c r="A88" s="112">
        <v>634900</v>
      </c>
      <c r="B88" s="112">
        <v>2997</v>
      </c>
      <c r="D88" s="116">
        <v>64</v>
      </c>
      <c r="E88" s="116">
        <v>239523.87874952448</v>
      </c>
      <c r="F88" s="116">
        <v>-9623.878749524476</v>
      </c>
      <c r="G88" s="116">
        <v>-7.7480540400775788E-2</v>
      </c>
      <c r="I88" s="116">
        <v>20.483870967741932</v>
      </c>
      <c r="J88" s="116">
        <v>139900</v>
      </c>
    </row>
    <row r="89" spans="1:10" x14ac:dyDescent="0.3">
      <c r="A89" s="113">
        <v>139900</v>
      </c>
      <c r="B89" s="113">
        <v>1212</v>
      </c>
      <c r="D89" s="116">
        <v>65</v>
      </c>
      <c r="E89" s="116">
        <v>160758.27132912679</v>
      </c>
      <c r="F89" s="116">
        <v>-35858.271329126786</v>
      </c>
      <c r="G89" s="116">
        <v>-0.28869007109588402</v>
      </c>
      <c r="I89" s="116">
        <v>20.806451612903224</v>
      </c>
      <c r="J89" s="116">
        <v>139900</v>
      </c>
    </row>
    <row r="90" spans="1:10" x14ac:dyDescent="0.3">
      <c r="A90" s="112">
        <v>130000</v>
      </c>
      <c r="B90" s="112">
        <v>1395</v>
      </c>
      <c r="D90" s="116">
        <v>66</v>
      </c>
      <c r="E90" s="116">
        <v>509979.25524915545</v>
      </c>
      <c r="F90" s="116">
        <v>139920.74475084455</v>
      </c>
      <c r="G90" s="116">
        <v>1.1264829076436689</v>
      </c>
      <c r="I90" s="116">
        <v>21.129032258064516</v>
      </c>
      <c r="J90" s="116">
        <v>139999</v>
      </c>
    </row>
    <row r="91" spans="1:10" x14ac:dyDescent="0.3">
      <c r="A91" s="113">
        <v>284500</v>
      </c>
      <c r="B91" s="113">
        <v>1872</v>
      </c>
      <c r="D91" s="116">
        <v>67</v>
      </c>
      <c r="E91" s="116">
        <v>84001.99062863717</v>
      </c>
      <c r="F91" s="116">
        <v>-28101.99062863717</v>
      </c>
      <c r="G91" s="116">
        <v>-0.22624530887319522</v>
      </c>
      <c r="I91" s="116">
        <v>21.451612903225804</v>
      </c>
      <c r="J91" s="116">
        <v>142000</v>
      </c>
    </row>
    <row r="92" spans="1:10" x14ac:dyDescent="0.3">
      <c r="A92" s="112">
        <v>214500</v>
      </c>
      <c r="B92" s="112">
        <v>1361</v>
      </c>
      <c r="D92" s="116">
        <v>68</v>
      </c>
      <c r="E92" s="116">
        <v>245752.79158123961</v>
      </c>
      <c r="F92" s="116">
        <v>-195852.79158123961</v>
      </c>
      <c r="G92" s="116">
        <v>-1.5767842182617642</v>
      </c>
      <c r="I92" s="116">
        <v>21.774193548387096</v>
      </c>
      <c r="J92" s="116">
        <v>142500</v>
      </c>
    </row>
    <row r="93" spans="1:10" x14ac:dyDescent="0.3">
      <c r="A93" s="113">
        <v>84000</v>
      </c>
      <c r="B93" s="113">
        <v>936</v>
      </c>
      <c r="D93" s="116">
        <v>69</v>
      </c>
      <c r="E93" s="116">
        <v>141870.60016199059</v>
      </c>
      <c r="F93" s="116">
        <v>38029.399838009413</v>
      </c>
      <c r="G93" s="116">
        <v>0.30616953177134898</v>
      </c>
      <c r="I93" s="116">
        <v>22.096774193548384</v>
      </c>
      <c r="J93" s="116">
        <v>143900</v>
      </c>
    </row>
    <row r="94" spans="1:10" x14ac:dyDescent="0.3">
      <c r="A94" s="112">
        <v>267000</v>
      </c>
      <c r="B94" s="112">
        <v>2098</v>
      </c>
      <c r="D94" s="116">
        <v>70</v>
      </c>
      <c r="E94" s="116">
        <v>179445.00982427213</v>
      </c>
      <c r="F94" s="116">
        <v>35454.990175727871</v>
      </c>
      <c r="G94" s="116">
        <v>0.28544330931593742</v>
      </c>
      <c r="I94" s="116">
        <v>22.419354838709676</v>
      </c>
      <c r="J94" s="116">
        <v>144900</v>
      </c>
    </row>
    <row r="95" spans="1:10" x14ac:dyDescent="0.3">
      <c r="A95" s="113">
        <v>329900</v>
      </c>
      <c r="B95" s="113">
        <v>1908</v>
      </c>
      <c r="D95" s="116">
        <v>71</v>
      </c>
      <c r="E95" s="116">
        <v>157342.41590528301</v>
      </c>
      <c r="F95" s="116">
        <v>-2442.4159052830073</v>
      </c>
      <c r="G95" s="116">
        <v>-1.9663558649274122E-2</v>
      </c>
      <c r="I95" s="116">
        <v>22.741935483870964</v>
      </c>
      <c r="J95" s="116">
        <v>144900</v>
      </c>
    </row>
    <row r="96" spans="1:10" x14ac:dyDescent="0.3">
      <c r="A96" s="112">
        <v>112500</v>
      </c>
      <c r="B96" s="112">
        <v>845</v>
      </c>
      <c r="D96" s="116">
        <v>72</v>
      </c>
      <c r="E96" s="116">
        <v>96861.681636049034</v>
      </c>
      <c r="F96" s="116">
        <v>34138.318363950966</v>
      </c>
      <c r="G96" s="116">
        <v>0.27484296343024306</v>
      </c>
      <c r="I96" s="116">
        <v>23.064516129032256</v>
      </c>
      <c r="J96" s="116">
        <v>147900</v>
      </c>
    </row>
    <row r="97" spans="1:10" x14ac:dyDescent="0.3">
      <c r="A97" s="113">
        <v>159900</v>
      </c>
      <c r="B97" s="113">
        <v>1102</v>
      </c>
      <c r="D97" s="116">
        <v>73</v>
      </c>
      <c r="E97" s="116">
        <v>116151.21814716683</v>
      </c>
      <c r="F97" s="116">
        <v>13748.78185283317</v>
      </c>
      <c r="G97" s="116">
        <v>0.11068957491411963</v>
      </c>
      <c r="I97" s="116">
        <v>23.387096774193548</v>
      </c>
      <c r="J97" s="116">
        <v>149475</v>
      </c>
    </row>
    <row r="98" spans="1:10" x14ac:dyDescent="0.3">
      <c r="A98" s="112">
        <v>275000</v>
      </c>
      <c r="B98" s="112">
        <v>1400</v>
      </c>
      <c r="D98" s="116">
        <v>74</v>
      </c>
      <c r="E98" s="116">
        <v>272074.97161203582</v>
      </c>
      <c r="F98" s="116">
        <v>724925.02838796424</v>
      </c>
      <c r="G98" s="116">
        <v>5.8362729219050573</v>
      </c>
      <c r="I98" s="116">
        <v>23.709677419354836</v>
      </c>
      <c r="J98" s="116">
        <v>149900</v>
      </c>
    </row>
    <row r="99" spans="1:10" x14ac:dyDescent="0.3">
      <c r="A99" s="113">
        <v>175000</v>
      </c>
      <c r="B99" s="113">
        <v>1674</v>
      </c>
      <c r="D99" s="116">
        <v>75</v>
      </c>
      <c r="E99" s="116">
        <v>272074.97161203582</v>
      </c>
      <c r="F99" s="116">
        <v>724925.02838796424</v>
      </c>
      <c r="G99" s="116">
        <v>5.8362729219050573</v>
      </c>
      <c r="I99" s="116">
        <v>24.032258064516128</v>
      </c>
      <c r="J99" s="116">
        <v>149900</v>
      </c>
    </row>
    <row r="100" spans="1:10" x14ac:dyDescent="0.3">
      <c r="A100" s="112">
        <v>95000</v>
      </c>
      <c r="B100" s="112">
        <v>949</v>
      </c>
      <c r="D100" s="116">
        <v>76</v>
      </c>
      <c r="E100" s="116">
        <v>566240.40340658242</v>
      </c>
      <c r="F100" s="116">
        <v>32759.596593417577</v>
      </c>
      <c r="G100" s="116">
        <v>0.26374306175613693</v>
      </c>
      <c r="I100" s="116">
        <v>24.354838709677416</v>
      </c>
      <c r="J100" s="116">
        <v>150000</v>
      </c>
    </row>
    <row r="101" spans="1:10" x14ac:dyDescent="0.3">
      <c r="A101" s="113">
        <v>139999</v>
      </c>
      <c r="B101" s="113">
        <v>1216</v>
      </c>
      <c r="D101" s="116">
        <v>77</v>
      </c>
      <c r="E101" s="116">
        <v>87216.913380490121</v>
      </c>
      <c r="F101" s="116">
        <v>47683.086619509879</v>
      </c>
      <c r="G101" s="116">
        <v>0.38389005258811842</v>
      </c>
      <c r="I101" s="116">
        <v>24.677419354838708</v>
      </c>
      <c r="J101" s="116">
        <v>150000</v>
      </c>
    </row>
    <row r="102" spans="1:10" x14ac:dyDescent="0.3">
      <c r="A102" s="112">
        <v>234900</v>
      </c>
      <c r="B102" s="112">
        <v>1234</v>
      </c>
      <c r="D102" s="116">
        <v>78</v>
      </c>
      <c r="E102" s="116">
        <v>106506.44989160795</v>
      </c>
      <c r="F102" s="116">
        <v>43393.550108392054</v>
      </c>
      <c r="G102" s="116">
        <v>0.34935557687408375</v>
      </c>
      <c r="I102" s="116">
        <v>25</v>
      </c>
      <c r="J102" s="116">
        <v>154900</v>
      </c>
    </row>
    <row r="103" spans="1:10" x14ac:dyDescent="0.3">
      <c r="A103" s="113">
        <v>254900</v>
      </c>
      <c r="B103" s="113">
        <v>1536</v>
      </c>
      <c r="D103" s="116">
        <v>79</v>
      </c>
      <c r="E103" s="116">
        <v>227467.91843007586</v>
      </c>
      <c r="F103" s="116">
        <v>-37567.918430075864</v>
      </c>
      <c r="G103" s="116">
        <v>-0.30245420764869535</v>
      </c>
      <c r="I103" s="116">
        <v>25.322580645161288</v>
      </c>
      <c r="J103" s="116">
        <v>154900</v>
      </c>
    </row>
    <row r="104" spans="1:10" x14ac:dyDescent="0.3">
      <c r="A104" s="112">
        <v>272000</v>
      </c>
      <c r="B104" s="112">
        <v>1832</v>
      </c>
      <c r="D104" s="116">
        <v>80</v>
      </c>
      <c r="E104" s="116">
        <v>236710.82134165318</v>
      </c>
      <c r="F104" s="116">
        <v>-16810.82134165318</v>
      </c>
      <c r="G104" s="116">
        <v>-0.13534163885808945</v>
      </c>
      <c r="I104" s="116">
        <v>25.64516129032258</v>
      </c>
      <c r="J104" s="116">
        <v>155000</v>
      </c>
    </row>
    <row r="105" spans="1:10" x14ac:dyDescent="0.3">
      <c r="A105" s="113">
        <v>244900</v>
      </c>
      <c r="B105" s="113">
        <v>2024</v>
      </c>
      <c r="D105" s="116">
        <v>81</v>
      </c>
      <c r="E105" s="116">
        <v>453517.17441973765</v>
      </c>
      <c r="F105" s="116">
        <v>146382.82558026235</v>
      </c>
      <c r="G105" s="116">
        <v>1.1785082425224489</v>
      </c>
      <c r="I105" s="116">
        <v>25.967741935483868</v>
      </c>
      <c r="J105" s="116">
        <v>155000</v>
      </c>
    </row>
    <row r="106" spans="1:10" x14ac:dyDescent="0.3">
      <c r="A106" s="112">
        <v>954000</v>
      </c>
      <c r="B106" s="112">
        <v>4250</v>
      </c>
      <c r="D106" s="116">
        <v>82</v>
      </c>
      <c r="E106" s="116">
        <v>307037.25653843681</v>
      </c>
      <c r="F106" s="116">
        <v>-28037.256538436806</v>
      </c>
      <c r="G106" s="116">
        <v>-0.22572414350717016</v>
      </c>
      <c r="I106" s="116">
        <v>26.29032258064516</v>
      </c>
      <c r="J106" s="116">
        <v>159900</v>
      </c>
    </row>
    <row r="107" spans="1:10" x14ac:dyDescent="0.3">
      <c r="A107" s="113">
        <v>954000</v>
      </c>
      <c r="B107" s="113">
        <v>4250</v>
      </c>
      <c r="D107" s="116">
        <v>83</v>
      </c>
      <c r="E107" s="116">
        <v>104497.12317169984</v>
      </c>
      <c r="F107" s="116">
        <v>25402.876828300155</v>
      </c>
      <c r="G107" s="116">
        <v>0.20451511034345618</v>
      </c>
      <c r="I107" s="116">
        <v>26.612903225806448</v>
      </c>
      <c r="J107" s="116">
        <v>159900</v>
      </c>
    </row>
    <row r="108" spans="1:10" x14ac:dyDescent="0.3">
      <c r="A108" s="112">
        <v>155000</v>
      </c>
      <c r="B108" s="112">
        <v>1300</v>
      </c>
      <c r="D108" s="116">
        <v>84</v>
      </c>
      <c r="E108" s="116">
        <v>351242.44437641517</v>
      </c>
      <c r="F108" s="116">
        <v>283757.55562358483</v>
      </c>
      <c r="G108" s="116">
        <v>2.2844935316339972</v>
      </c>
      <c r="I108" s="116">
        <v>26.93548387096774</v>
      </c>
      <c r="J108" s="116">
        <v>159900</v>
      </c>
    </row>
    <row r="109" spans="1:10" x14ac:dyDescent="0.3">
      <c r="A109" s="113">
        <v>298900</v>
      </c>
      <c r="B109" s="113">
        <v>2056</v>
      </c>
      <c r="D109" s="116">
        <v>85</v>
      </c>
      <c r="E109" s="116">
        <v>351242.44437641517</v>
      </c>
      <c r="F109" s="116">
        <v>283757.55562358483</v>
      </c>
      <c r="G109" s="116">
        <v>2.2844935316339972</v>
      </c>
      <c r="I109" s="116">
        <v>27.258064516129032</v>
      </c>
      <c r="J109" s="116">
        <v>159900</v>
      </c>
    </row>
    <row r="110" spans="1:10" x14ac:dyDescent="0.3">
      <c r="A110" s="112">
        <v>259900</v>
      </c>
      <c r="B110" s="112">
        <v>1469</v>
      </c>
      <c r="D110" s="116">
        <v>86</v>
      </c>
      <c r="E110" s="116">
        <v>355662.96316021297</v>
      </c>
      <c r="F110" s="116">
        <v>-76662.963160212967</v>
      </c>
      <c r="G110" s="116">
        <v>-0.6172031016778512</v>
      </c>
      <c r="I110" s="116">
        <v>27.58064516129032</v>
      </c>
      <c r="J110" s="116">
        <v>164900</v>
      </c>
    </row>
    <row r="111" spans="1:10" x14ac:dyDescent="0.3">
      <c r="A111" s="113">
        <v>283300</v>
      </c>
      <c r="B111" s="113">
        <v>2142</v>
      </c>
      <c r="D111" s="116">
        <v>87</v>
      </c>
      <c r="E111" s="116">
        <v>515806.30273688899</v>
      </c>
      <c r="F111" s="116">
        <v>119093.69726311101</v>
      </c>
      <c r="G111" s="116">
        <v>0.95880717769102919</v>
      </c>
      <c r="I111" s="116">
        <v>27.903225806451612</v>
      </c>
      <c r="J111" s="116">
        <v>175000</v>
      </c>
    </row>
    <row r="112" spans="1:10" x14ac:dyDescent="0.3">
      <c r="A112" s="112">
        <v>159900</v>
      </c>
      <c r="B112" s="112">
        <v>1196</v>
      </c>
      <c r="D112" s="116">
        <v>88</v>
      </c>
      <c r="E112" s="116">
        <v>157141.48323329218</v>
      </c>
      <c r="F112" s="116">
        <v>-17241.48323329218</v>
      </c>
      <c r="G112" s="116">
        <v>-0.1388088392419117</v>
      </c>
      <c r="I112" s="116">
        <v>28.2258064516129</v>
      </c>
      <c r="J112" s="116">
        <v>179900</v>
      </c>
    </row>
    <row r="113" spans="1:10" x14ac:dyDescent="0.3">
      <c r="A113" s="113">
        <v>56500</v>
      </c>
      <c r="B113" s="113">
        <v>780</v>
      </c>
      <c r="D113" s="116">
        <v>89</v>
      </c>
      <c r="E113" s="116">
        <v>193912.1622076105</v>
      </c>
      <c r="F113" s="116">
        <v>-63912.162207610498</v>
      </c>
      <c r="G113" s="116">
        <v>-0.51454813541498334</v>
      </c>
      <c r="I113" s="116">
        <v>28.548387096774192</v>
      </c>
      <c r="J113" s="116">
        <v>179900</v>
      </c>
    </row>
    <row r="114" spans="1:10" x14ac:dyDescent="0.3">
      <c r="A114" s="112">
        <v>99000</v>
      </c>
      <c r="B114" s="112">
        <v>1128</v>
      </c>
      <c r="D114" s="116">
        <v>90</v>
      </c>
      <c r="E114" s="116">
        <v>289757.04674722714</v>
      </c>
      <c r="F114" s="116">
        <v>-5257.0467472271412</v>
      </c>
      <c r="G114" s="116">
        <v>-4.2323769187909338E-2</v>
      </c>
      <c r="I114" s="116">
        <v>28.87096774193548</v>
      </c>
      <c r="J114" s="116">
        <v>182000</v>
      </c>
    </row>
    <row r="115" spans="1:10" x14ac:dyDescent="0.3">
      <c r="A115" s="113">
        <v>239000</v>
      </c>
      <c r="B115" s="113">
        <v>1304</v>
      </c>
      <c r="D115" s="116">
        <v>91</v>
      </c>
      <c r="E115" s="116">
        <v>187080.45135992294</v>
      </c>
      <c r="F115" s="116">
        <v>27419.548640077061</v>
      </c>
      <c r="G115" s="116">
        <v>0.22075106113358919</v>
      </c>
      <c r="I115" s="116">
        <v>29.193548387096772</v>
      </c>
      <c r="J115" s="116">
        <v>189900</v>
      </c>
    </row>
    <row r="116" spans="1:10" x14ac:dyDescent="0.3">
      <c r="A116" s="112">
        <v>159900</v>
      </c>
      <c r="B116" s="112">
        <v>1462</v>
      </c>
      <c r="D116" s="116">
        <v>92</v>
      </c>
      <c r="E116" s="116">
        <v>101684.06576382849</v>
      </c>
      <c r="F116" s="116">
        <v>-17684.06576382849</v>
      </c>
      <c r="G116" s="116">
        <v>-0.14237201107006783</v>
      </c>
      <c r="I116" s="116">
        <v>29.516129032258064</v>
      </c>
      <c r="J116" s="116">
        <v>189900</v>
      </c>
    </row>
    <row r="117" spans="1:10" x14ac:dyDescent="0.3">
      <c r="A117" s="113">
        <v>225000</v>
      </c>
      <c r="B117" s="113">
        <v>1338</v>
      </c>
      <c r="D117" s="116">
        <v>93</v>
      </c>
      <c r="E117" s="116">
        <v>335167.83061715029</v>
      </c>
      <c r="F117" s="116">
        <v>-68167.830617150292</v>
      </c>
      <c r="G117" s="116">
        <v>-0.54880994364422209</v>
      </c>
      <c r="I117" s="116">
        <v>29.838709677419352</v>
      </c>
      <c r="J117" s="116">
        <v>198900</v>
      </c>
    </row>
    <row r="118" spans="1:10" x14ac:dyDescent="0.3">
      <c r="A118" s="112">
        <v>234900</v>
      </c>
      <c r="B118" s="112">
        <v>1526</v>
      </c>
      <c r="D118" s="116">
        <v>94</v>
      </c>
      <c r="E118" s="116">
        <v>296990.6229388963</v>
      </c>
      <c r="F118" s="116">
        <v>32909.377061103703</v>
      </c>
      <c r="G118" s="116">
        <v>0.26494892395368125</v>
      </c>
      <c r="I118" s="116">
        <v>30.161290322580644</v>
      </c>
      <c r="J118" s="116">
        <v>199900</v>
      </c>
    </row>
    <row r="119" spans="1:10" x14ac:dyDescent="0.3">
      <c r="A119" s="113">
        <v>354900</v>
      </c>
      <c r="B119" s="113">
        <v>2090</v>
      </c>
      <c r="D119" s="116">
        <v>95</v>
      </c>
      <c r="E119" s="116">
        <v>83399.192612664716</v>
      </c>
      <c r="F119" s="116">
        <v>29100.807387335284</v>
      </c>
      <c r="G119" s="116">
        <v>0.2342866469074161</v>
      </c>
      <c r="I119" s="116">
        <v>30.483870967741932</v>
      </c>
      <c r="J119" s="116">
        <v>200000</v>
      </c>
    </row>
    <row r="120" spans="1:10" x14ac:dyDescent="0.3">
      <c r="A120" s="112">
        <v>389900</v>
      </c>
      <c r="B120" s="112">
        <v>2390</v>
      </c>
      <c r="D120" s="116">
        <v>96</v>
      </c>
      <c r="E120" s="116">
        <v>135038.88931430303</v>
      </c>
      <c r="F120" s="116">
        <v>24861.110685696971</v>
      </c>
      <c r="G120" s="116">
        <v>0.20015342472872288</v>
      </c>
      <c r="I120" s="116">
        <v>30.806451612903224</v>
      </c>
      <c r="J120" s="116">
        <v>200000</v>
      </c>
    </row>
    <row r="121" spans="1:10" x14ac:dyDescent="0.3">
      <c r="A121" s="113">
        <v>520000</v>
      </c>
      <c r="B121" s="113">
        <v>2792</v>
      </c>
      <c r="D121" s="116">
        <v>97</v>
      </c>
      <c r="E121" s="116">
        <v>194916.82556756458</v>
      </c>
      <c r="F121" s="116">
        <v>80083.174432435422</v>
      </c>
      <c r="G121" s="116">
        <v>0.64473875799207014</v>
      </c>
      <c r="I121" s="116">
        <v>31.129032258064516</v>
      </c>
      <c r="J121" s="116">
        <v>204900</v>
      </c>
    </row>
    <row r="122" spans="1:10" x14ac:dyDescent="0.3">
      <c r="A122" s="112">
        <v>379000</v>
      </c>
      <c r="B122" s="112">
        <v>2878</v>
      </c>
      <c r="D122" s="116">
        <v>98</v>
      </c>
      <c r="E122" s="116">
        <v>249972.37769304664</v>
      </c>
      <c r="F122" s="116">
        <v>-74972.377693046641</v>
      </c>
      <c r="G122" s="116">
        <v>-0.60359242774908661</v>
      </c>
      <c r="I122" s="116">
        <v>31.451612903225804</v>
      </c>
      <c r="J122" s="116">
        <v>204900</v>
      </c>
    </row>
    <row r="123" spans="1:10" x14ac:dyDescent="0.3">
      <c r="A123" s="113">
        <v>510000</v>
      </c>
      <c r="B123" s="113">
        <v>3186</v>
      </c>
      <c r="D123" s="116">
        <v>99</v>
      </c>
      <c r="E123" s="116">
        <v>104296.19049970902</v>
      </c>
      <c r="F123" s="116">
        <v>-9296.1904997090169</v>
      </c>
      <c r="G123" s="116">
        <v>-7.4842366818223052E-2</v>
      </c>
      <c r="I123" s="116">
        <v>31.774193548387096</v>
      </c>
      <c r="J123" s="116">
        <v>205000</v>
      </c>
    </row>
    <row r="124" spans="1:10" x14ac:dyDescent="0.3">
      <c r="A124" s="112">
        <v>599900</v>
      </c>
      <c r="B124" s="112">
        <v>3779</v>
      </c>
      <c r="D124" s="116">
        <v>100</v>
      </c>
      <c r="E124" s="116">
        <v>157945.21392125543</v>
      </c>
      <c r="F124" s="116">
        <v>-17946.213921255432</v>
      </c>
      <c r="G124" s="116">
        <v>-0.14448253027247474</v>
      </c>
      <c r="I124" s="116">
        <v>32.096774193548384</v>
      </c>
      <c r="J124" s="116">
        <v>205000</v>
      </c>
    </row>
    <row r="125" spans="1:10" x14ac:dyDescent="0.3">
      <c r="A125" s="113">
        <v>379900</v>
      </c>
      <c r="B125" s="113">
        <v>2673</v>
      </c>
      <c r="D125" s="116">
        <v>101</v>
      </c>
      <c r="E125" s="116">
        <v>161562.00201709001</v>
      </c>
      <c r="F125" s="116">
        <v>73337.99798290999</v>
      </c>
      <c r="G125" s="116">
        <v>0.59043425873457067</v>
      </c>
      <c r="I125" s="116">
        <v>32.41935483870968</v>
      </c>
      <c r="J125" s="116">
        <v>207000</v>
      </c>
    </row>
    <row r="126" spans="1:10" x14ac:dyDescent="0.3">
      <c r="A126" s="112">
        <v>322000</v>
      </c>
      <c r="B126" s="112">
        <v>2736</v>
      </c>
      <c r="D126" s="116">
        <v>102</v>
      </c>
      <c r="E126" s="116">
        <v>222243.66895831481</v>
      </c>
      <c r="F126" s="116">
        <v>32656.331041685189</v>
      </c>
      <c r="G126" s="116">
        <v>0.26291168482784749</v>
      </c>
      <c r="I126" s="116">
        <v>32.741935483870968</v>
      </c>
      <c r="J126" s="116">
        <v>214500</v>
      </c>
    </row>
    <row r="127" spans="1:10" x14ac:dyDescent="0.3">
      <c r="A127" s="113">
        <v>405000</v>
      </c>
      <c r="B127" s="113">
        <v>2712</v>
      </c>
      <c r="D127" s="116">
        <v>103</v>
      </c>
      <c r="E127" s="116">
        <v>281719.73986759473</v>
      </c>
      <c r="F127" s="116">
        <v>-9719.7398675947334</v>
      </c>
      <c r="G127" s="116">
        <v>-7.8252305239549666E-2</v>
      </c>
      <c r="I127" s="116">
        <v>33.064516129032256</v>
      </c>
      <c r="J127" s="116">
        <v>214900</v>
      </c>
    </row>
    <row r="128" spans="1:10" x14ac:dyDescent="0.3">
      <c r="A128" s="112">
        <v>579900</v>
      </c>
      <c r="B128" s="112">
        <v>3172</v>
      </c>
      <c r="D128" s="116">
        <v>104</v>
      </c>
      <c r="E128" s="116">
        <v>320298.81288983033</v>
      </c>
      <c r="F128" s="116">
        <v>-75398.812889830326</v>
      </c>
      <c r="G128" s="116">
        <v>-0.60702559958682856</v>
      </c>
      <c r="I128" s="116">
        <v>33.387096774193552</v>
      </c>
      <c r="J128" s="116">
        <v>215000</v>
      </c>
    </row>
    <row r="129" spans="1:10" x14ac:dyDescent="0.3">
      <c r="A129" s="113">
        <v>575000</v>
      </c>
      <c r="B129" s="113">
        <v>4534</v>
      </c>
      <c r="D129" s="116">
        <v>105</v>
      </c>
      <c r="E129" s="116">
        <v>767574.94074137451</v>
      </c>
      <c r="F129" s="116">
        <v>186425.05925862549</v>
      </c>
      <c r="G129" s="116">
        <v>1.5008828260973943</v>
      </c>
      <c r="I129" s="116">
        <v>33.70967741935484</v>
      </c>
      <c r="J129" s="116">
        <v>215000</v>
      </c>
    </row>
    <row r="130" spans="1:10" x14ac:dyDescent="0.3">
      <c r="A130" s="112">
        <v>139900</v>
      </c>
      <c r="B130" s="112">
        <v>908</v>
      </c>
      <c r="D130" s="116">
        <v>106</v>
      </c>
      <c r="E130" s="116">
        <v>767574.94074137451</v>
      </c>
      <c r="F130" s="116">
        <v>186425.05925862549</v>
      </c>
      <c r="G130" s="116">
        <v>1.5008828260973943</v>
      </c>
      <c r="I130" s="116">
        <v>34.032258064516128</v>
      </c>
      <c r="J130" s="116">
        <v>219900</v>
      </c>
    </row>
    <row r="131" spans="1:10" x14ac:dyDescent="0.3">
      <c r="A131" s="113">
        <v>129900</v>
      </c>
      <c r="B131" s="113">
        <v>915</v>
      </c>
      <c r="D131" s="116">
        <v>107</v>
      </c>
      <c r="E131" s="116">
        <v>174823.5583684835</v>
      </c>
      <c r="F131" s="116">
        <v>-19823.5583684835</v>
      </c>
      <c r="G131" s="116">
        <v>-0.15959677537835926</v>
      </c>
      <c r="I131" s="116">
        <v>34.354838709677423</v>
      </c>
      <c r="J131" s="116">
        <v>225000</v>
      </c>
    </row>
    <row r="132" spans="1:10" x14ac:dyDescent="0.3">
      <c r="A132" s="112">
        <v>289900</v>
      </c>
      <c r="B132" s="112">
        <v>2133</v>
      </c>
      <c r="D132" s="116">
        <v>108</v>
      </c>
      <c r="E132" s="116">
        <v>326728.65839353629</v>
      </c>
      <c r="F132" s="116">
        <v>-27828.658393536287</v>
      </c>
      <c r="G132" s="116">
        <v>-0.22404474818080133</v>
      </c>
      <c r="I132" s="116">
        <v>34.677419354838712</v>
      </c>
      <c r="J132" s="116">
        <v>229900</v>
      </c>
    </row>
    <row r="133" spans="1:10" x14ac:dyDescent="0.3">
      <c r="A133" s="113">
        <v>339900</v>
      </c>
      <c r="B133" s="113">
        <v>2261</v>
      </c>
      <c r="D133" s="116">
        <v>109</v>
      </c>
      <c r="E133" s="116">
        <v>208781.17993493046</v>
      </c>
      <c r="F133" s="116">
        <v>51118.820065069536</v>
      </c>
      <c r="G133" s="116">
        <v>0.41155067581117544</v>
      </c>
      <c r="I133" s="116">
        <v>35</v>
      </c>
      <c r="J133" s="116">
        <v>229900</v>
      </c>
    </row>
    <row r="134" spans="1:10" x14ac:dyDescent="0.3">
      <c r="A134" s="112">
        <v>295000</v>
      </c>
      <c r="B134" s="112">
        <v>1932</v>
      </c>
      <c r="D134" s="116">
        <v>110</v>
      </c>
      <c r="E134" s="116">
        <v>344008.86818474595</v>
      </c>
      <c r="F134" s="116">
        <v>-60708.868184745952</v>
      </c>
      <c r="G134" s="116">
        <v>-0.48875885040696271</v>
      </c>
      <c r="I134" s="116">
        <v>35.322580645161295</v>
      </c>
      <c r="J134" s="116">
        <v>229900</v>
      </c>
    </row>
    <row r="135" spans="1:10" x14ac:dyDescent="0.3">
      <c r="A135" s="113">
        <v>845000</v>
      </c>
      <c r="B135" s="113">
        <v>3635</v>
      </c>
      <c r="D135" s="116">
        <v>111</v>
      </c>
      <c r="E135" s="116">
        <v>153926.56048143923</v>
      </c>
      <c r="F135" s="116">
        <v>5973.4395185607718</v>
      </c>
      <c r="G135" s="116">
        <v>4.8091350067383916E-2</v>
      </c>
      <c r="I135" s="116">
        <v>35.645161290322584</v>
      </c>
      <c r="J135" s="116">
        <v>229989</v>
      </c>
    </row>
    <row r="136" spans="1:10" x14ac:dyDescent="0.3">
      <c r="A136" s="112">
        <v>124900</v>
      </c>
      <c r="B136" s="112">
        <v>1164</v>
      </c>
      <c r="D136" s="116">
        <v>112</v>
      </c>
      <c r="E136" s="116">
        <v>70338.568933262053</v>
      </c>
      <c r="F136" s="116">
        <v>-13838.568933262053</v>
      </c>
      <c r="G136" s="116">
        <v>-0.1114124385010057</v>
      </c>
      <c r="I136" s="116">
        <v>35.967741935483872</v>
      </c>
      <c r="J136" s="116">
        <v>234900</v>
      </c>
    </row>
    <row r="137" spans="1:10" x14ac:dyDescent="0.3">
      <c r="A137" s="113">
        <v>314900</v>
      </c>
      <c r="B137" s="113">
        <v>2196</v>
      </c>
      <c r="D137" s="116">
        <v>113</v>
      </c>
      <c r="E137" s="116">
        <v>140263.13878606411</v>
      </c>
      <c r="F137" s="116">
        <v>-41263.138786064112</v>
      </c>
      <c r="G137" s="116">
        <v>-0.33220392473610805</v>
      </c>
      <c r="I137" s="116">
        <v>36.29032258064516</v>
      </c>
      <c r="J137" s="116">
        <v>234900</v>
      </c>
    </row>
    <row r="138" spans="1:10" x14ac:dyDescent="0.3">
      <c r="A138" s="112">
        <v>349900</v>
      </c>
      <c r="B138" s="112">
        <v>2250</v>
      </c>
      <c r="D138" s="116">
        <v>114</v>
      </c>
      <c r="E138" s="116">
        <v>175627.28905644675</v>
      </c>
      <c r="F138" s="116">
        <v>63372.710943553247</v>
      </c>
      <c r="G138" s="116">
        <v>0.51020508657294528</v>
      </c>
      <c r="I138" s="116">
        <v>36.612903225806456</v>
      </c>
      <c r="J138" s="116">
        <v>239000</v>
      </c>
    </row>
    <row r="139" spans="1:10" x14ac:dyDescent="0.3">
      <c r="A139" s="113">
        <v>349900</v>
      </c>
      <c r="B139" s="113">
        <v>2365</v>
      </c>
      <c r="D139" s="116">
        <v>115</v>
      </c>
      <c r="E139" s="116">
        <v>207374.65123099484</v>
      </c>
      <c r="F139" s="116">
        <v>-47474.651230994845</v>
      </c>
      <c r="G139" s="116">
        <v>-0.38221196759129861</v>
      </c>
      <c r="I139" s="116">
        <v>36.935483870967744</v>
      </c>
      <c r="J139" s="116">
        <v>239900</v>
      </c>
    </row>
    <row r="140" spans="1:10" x14ac:dyDescent="0.3">
      <c r="A140" s="112">
        <v>560000</v>
      </c>
      <c r="B140" s="112">
        <v>3316</v>
      </c>
      <c r="D140" s="116">
        <v>116</v>
      </c>
      <c r="E140" s="116">
        <v>182458.99990413431</v>
      </c>
      <c r="F140" s="116">
        <v>42541.000095865689</v>
      </c>
      <c r="G140" s="116">
        <v>0.34249181254283689</v>
      </c>
      <c r="I140" s="116">
        <v>37.258064516129032</v>
      </c>
      <c r="J140" s="116">
        <v>240000</v>
      </c>
    </row>
    <row r="141" spans="1:10" x14ac:dyDescent="0.3">
      <c r="A141" s="113">
        <v>284900</v>
      </c>
      <c r="B141" s="113">
        <v>1987</v>
      </c>
      <c r="D141" s="116">
        <v>117</v>
      </c>
      <c r="E141" s="116">
        <v>220234.34223840671</v>
      </c>
      <c r="F141" s="116">
        <v>14665.657761593291</v>
      </c>
      <c r="G141" s="116">
        <v>0.11807121829721989</v>
      </c>
      <c r="I141" s="116">
        <v>37.580645161290327</v>
      </c>
      <c r="J141" s="116">
        <v>244900</v>
      </c>
    </row>
    <row r="142" spans="1:10" x14ac:dyDescent="0.3">
      <c r="A142" s="112">
        <v>394444</v>
      </c>
      <c r="B142" s="112">
        <v>2042</v>
      </c>
      <c r="D142" s="116">
        <v>118</v>
      </c>
      <c r="E142" s="116">
        <v>333560.36924122385</v>
      </c>
      <c r="F142" s="116">
        <v>21339.630758776155</v>
      </c>
      <c r="G142" s="116">
        <v>0.17180246823295542</v>
      </c>
      <c r="I142" s="116">
        <v>37.903225806451616</v>
      </c>
      <c r="J142" s="116">
        <v>249900</v>
      </c>
    </row>
    <row r="143" spans="1:10" x14ac:dyDescent="0.3">
      <c r="A143" s="113">
        <v>439900</v>
      </c>
      <c r="B143" s="113">
        <v>2964</v>
      </c>
      <c r="D143" s="116">
        <v>119</v>
      </c>
      <c r="E143" s="116">
        <v>393840.17083846696</v>
      </c>
      <c r="F143" s="116">
        <v>-3940.1708384669619</v>
      </c>
      <c r="G143" s="116">
        <v>-3.1721780145129379E-2</v>
      </c>
      <c r="I143" s="116">
        <v>38.225806451612904</v>
      </c>
      <c r="J143" s="116">
        <v>249900</v>
      </c>
    </row>
    <row r="144" spans="1:10" x14ac:dyDescent="0.3">
      <c r="A144" s="112">
        <v>299900</v>
      </c>
      <c r="B144" s="112">
        <v>1836</v>
      </c>
      <c r="D144" s="116">
        <v>120</v>
      </c>
      <c r="E144" s="116">
        <v>474615.10497877281</v>
      </c>
      <c r="F144" s="116">
        <v>45384.895021227188</v>
      </c>
      <c r="G144" s="116">
        <v>0.36538762424151611</v>
      </c>
      <c r="I144" s="116">
        <v>38.548387096774192</v>
      </c>
      <c r="J144" s="116">
        <v>250000</v>
      </c>
    </row>
    <row r="145" spans="1:10" x14ac:dyDescent="0.3">
      <c r="A145" s="113">
        <v>142000</v>
      </c>
      <c r="B145" s="113">
        <v>864</v>
      </c>
      <c r="D145" s="116">
        <v>121</v>
      </c>
      <c r="E145" s="116">
        <v>491895.31476998248</v>
      </c>
      <c r="F145" s="116">
        <v>-112895.31476998248</v>
      </c>
      <c r="G145" s="116">
        <v>-0.90890484229408364</v>
      </c>
      <c r="I145" s="116">
        <v>38.870967741935488</v>
      </c>
      <c r="J145" s="116">
        <v>254900</v>
      </c>
    </row>
    <row r="146" spans="1:10" x14ac:dyDescent="0.3">
      <c r="A146" s="112">
        <v>345000</v>
      </c>
      <c r="B146" s="112">
        <v>2618</v>
      </c>
      <c r="D146" s="116">
        <v>122</v>
      </c>
      <c r="E146" s="116">
        <v>553782.57774315216</v>
      </c>
      <c r="F146" s="116">
        <v>-43782.577743152156</v>
      </c>
      <c r="G146" s="116">
        <v>-0.35248758551182119</v>
      </c>
      <c r="I146" s="116">
        <v>39.193548387096776</v>
      </c>
      <c r="J146" s="116">
        <v>258000</v>
      </c>
    </row>
    <row r="147" spans="1:10" x14ac:dyDescent="0.3">
      <c r="A147" s="113">
        <v>440000</v>
      </c>
      <c r="B147" s="113">
        <v>3391</v>
      </c>
      <c r="D147" s="116">
        <v>123</v>
      </c>
      <c r="E147" s="116">
        <v>672935.65223370283</v>
      </c>
      <c r="F147" s="116">
        <v>-73035.652233702829</v>
      </c>
      <c r="G147" s="116">
        <v>-0.58800011418161635</v>
      </c>
      <c r="I147" s="116">
        <v>39.516129032258064</v>
      </c>
      <c r="J147" s="116">
        <v>259900</v>
      </c>
    </row>
    <row r="148" spans="1:10" x14ac:dyDescent="0.3">
      <c r="A148" s="112">
        <v>93000</v>
      </c>
      <c r="B148" s="112">
        <v>925</v>
      </c>
      <c r="D148" s="116">
        <v>124</v>
      </c>
      <c r="E148" s="116">
        <v>450704.1170118663</v>
      </c>
      <c r="F148" s="116">
        <v>-70804.117011866299</v>
      </c>
      <c r="G148" s="116">
        <v>-0.57003432726645986</v>
      </c>
      <c r="I148" s="116">
        <v>39.838709677419359</v>
      </c>
      <c r="J148" s="116">
        <v>259900</v>
      </c>
    </row>
    <row r="149" spans="1:10" x14ac:dyDescent="0.3">
      <c r="A149" s="113">
        <v>409500</v>
      </c>
      <c r="B149" s="113">
        <v>2864</v>
      </c>
      <c r="D149" s="116">
        <v>125</v>
      </c>
      <c r="E149" s="116">
        <v>463362.87534728739</v>
      </c>
      <c r="F149" s="116">
        <v>-141362.87534728739</v>
      </c>
      <c r="G149" s="116">
        <v>-1.1380933051610322</v>
      </c>
      <c r="I149" s="116">
        <v>40.161290322580648</v>
      </c>
      <c r="J149" s="116">
        <v>259900</v>
      </c>
    </row>
    <row r="150" spans="1:10" x14ac:dyDescent="0.3">
      <c r="A150" s="112">
        <v>349500</v>
      </c>
      <c r="B150" s="112">
        <v>2457</v>
      </c>
      <c r="D150" s="116">
        <v>126</v>
      </c>
      <c r="E150" s="116">
        <v>458540.491219508</v>
      </c>
      <c r="F150" s="116">
        <v>-53540.491219507996</v>
      </c>
      <c r="G150" s="116">
        <v>-0.43104722128959116</v>
      </c>
      <c r="I150" s="116">
        <v>40.483870967741936</v>
      </c>
      <c r="J150" s="116">
        <v>264900</v>
      </c>
    </row>
    <row r="151" spans="1:10" x14ac:dyDescent="0.3">
      <c r="A151" s="113">
        <v>387950</v>
      </c>
      <c r="B151" s="113">
        <v>2410</v>
      </c>
      <c r="D151" s="116">
        <v>127</v>
      </c>
      <c r="E151" s="116">
        <v>550969.5203352808</v>
      </c>
      <c r="F151" s="116">
        <v>28930.479664719198</v>
      </c>
      <c r="G151" s="116">
        <v>0.23291536155179168</v>
      </c>
      <c r="I151" s="116">
        <v>40.806451612903224</v>
      </c>
      <c r="J151" s="116">
        <v>265000</v>
      </c>
    </row>
    <row r="152" spans="1:10" x14ac:dyDescent="0.3">
      <c r="A152" s="112">
        <v>144900</v>
      </c>
      <c r="B152" s="112">
        <v>1259</v>
      </c>
      <c r="D152" s="116">
        <v>128</v>
      </c>
      <c r="E152" s="116">
        <v>824639.81958676479</v>
      </c>
      <c r="F152" s="116">
        <v>-249639.81958676479</v>
      </c>
      <c r="G152" s="116">
        <v>-2.0098162737233598</v>
      </c>
      <c r="I152" s="116">
        <v>41.12903225806452</v>
      </c>
      <c r="J152" s="116">
        <v>267000</v>
      </c>
    </row>
    <row r="153" spans="1:10" x14ac:dyDescent="0.3">
      <c r="A153" s="113">
        <v>276500</v>
      </c>
      <c r="B153" s="113">
        <v>1756</v>
      </c>
      <c r="D153" s="116">
        <v>129</v>
      </c>
      <c r="E153" s="116">
        <v>96057.950948085781</v>
      </c>
      <c r="F153" s="116">
        <v>43842.049051914219</v>
      </c>
      <c r="G153" s="116">
        <v>0.35296638093943955</v>
      </c>
      <c r="I153" s="116">
        <v>41.451612903225808</v>
      </c>
      <c r="J153" s="116">
        <v>272000</v>
      </c>
    </row>
    <row r="154" spans="1:10" x14ac:dyDescent="0.3">
      <c r="A154" s="112">
        <v>258000</v>
      </c>
      <c r="B154" s="112">
        <v>1846</v>
      </c>
      <c r="D154" s="116">
        <v>130</v>
      </c>
      <c r="E154" s="116">
        <v>97464.479652021459</v>
      </c>
      <c r="F154" s="116">
        <v>32435.520347978541</v>
      </c>
      <c r="G154" s="116">
        <v>0.26113396793012505</v>
      </c>
      <c r="I154" s="116">
        <v>41.774193548387096</v>
      </c>
      <c r="J154" s="116">
        <v>274900</v>
      </c>
    </row>
    <row r="155" spans="1:10" x14ac:dyDescent="0.3">
      <c r="A155" s="113">
        <v>339900</v>
      </c>
      <c r="B155" s="113">
        <v>2828</v>
      </c>
      <c r="D155" s="116">
        <v>131</v>
      </c>
      <c r="E155" s="116">
        <v>342200.47413682868</v>
      </c>
      <c r="F155" s="116">
        <v>-52300.474136828678</v>
      </c>
      <c r="G155" s="116">
        <v>-0.42106401221425505</v>
      </c>
      <c r="I155" s="116">
        <v>42.096774193548391</v>
      </c>
      <c r="J155" s="116">
        <v>274900</v>
      </c>
    </row>
    <row r="156" spans="1:10" x14ac:dyDescent="0.3">
      <c r="A156" s="112">
        <v>472000</v>
      </c>
      <c r="B156" s="112">
        <v>3158</v>
      </c>
      <c r="D156" s="116">
        <v>132</v>
      </c>
      <c r="E156" s="116">
        <v>367919.85615165241</v>
      </c>
      <c r="F156" s="116">
        <v>-28019.856151652406</v>
      </c>
      <c r="G156" s="116">
        <v>-0.22558405535702544</v>
      </c>
      <c r="I156" s="116">
        <v>42.41935483870968</v>
      </c>
      <c r="J156" s="116">
        <v>275000</v>
      </c>
    </row>
    <row r="157" spans="1:10" x14ac:dyDescent="0.3">
      <c r="A157" s="113">
        <v>518000</v>
      </c>
      <c r="B157" s="113">
        <v>3498</v>
      </c>
      <c r="D157" s="116">
        <v>133</v>
      </c>
      <c r="E157" s="116">
        <v>301813.00706667575</v>
      </c>
      <c r="F157" s="116">
        <v>-6813.0070666757529</v>
      </c>
      <c r="G157" s="116">
        <v>-5.4850594341332951E-2</v>
      </c>
      <c r="I157" s="116">
        <v>42.741935483870968</v>
      </c>
      <c r="J157" s="116">
        <v>275000</v>
      </c>
    </row>
    <row r="158" spans="1:10" x14ac:dyDescent="0.3">
      <c r="A158" s="112">
        <v>539885</v>
      </c>
      <c r="B158" s="112">
        <v>2735</v>
      </c>
      <c r="D158" s="116">
        <v>134</v>
      </c>
      <c r="E158" s="116">
        <v>644001.34746702609</v>
      </c>
      <c r="F158" s="116">
        <v>200998.65253297391</v>
      </c>
      <c r="G158" s="116">
        <v>1.6182128457148401</v>
      </c>
      <c r="I158" s="116">
        <v>43.064516129032256</v>
      </c>
      <c r="J158" s="116">
        <v>276500</v>
      </c>
    </row>
    <row r="159" spans="1:10" x14ac:dyDescent="0.3">
      <c r="A159" s="113">
        <v>114900</v>
      </c>
      <c r="B159" s="113">
        <v>1311</v>
      </c>
      <c r="D159" s="116">
        <v>135</v>
      </c>
      <c r="E159" s="116">
        <v>147496.7149777333</v>
      </c>
      <c r="F159" s="116">
        <v>-22596.714977733296</v>
      </c>
      <c r="G159" s="116">
        <v>-0.18192308250388015</v>
      </c>
      <c r="I159" s="116">
        <v>43.387096774193552</v>
      </c>
      <c r="J159" s="116">
        <v>279000</v>
      </c>
    </row>
    <row r="160" spans="1:10" x14ac:dyDescent="0.3">
      <c r="A160" s="112">
        <v>274900</v>
      </c>
      <c r="B160" s="112">
        <v>2534</v>
      </c>
      <c r="D160" s="116">
        <v>136</v>
      </c>
      <c r="E160" s="116">
        <v>354859.23247224971</v>
      </c>
      <c r="F160" s="116">
        <v>-39959.232472249714</v>
      </c>
      <c r="G160" s="116">
        <v>-0.32170635214030674</v>
      </c>
      <c r="I160" s="116">
        <v>43.70967741935484</v>
      </c>
      <c r="J160" s="116">
        <v>279000</v>
      </c>
    </row>
    <row r="161" spans="1:10" x14ac:dyDescent="0.3">
      <c r="A161" s="113">
        <v>279900</v>
      </c>
      <c r="B161" s="113">
        <v>2466</v>
      </c>
      <c r="D161" s="116">
        <v>137</v>
      </c>
      <c r="E161" s="116">
        <v>365709.59675975353</v>
      </c>
      <c r="F161" s="116">
        <v>-15809.596759753535</v>
      </c>
      <c r="G161" s="116">
        <v>-0.12728091576637776</v>
      </c>
      <c r="I161" s="116">
        <v>44.032258064516128</v>
      </c>
      <c r="J161" s="116">
        <v>279900</v>
      </c>
    </row>
    <row r="162" spans="1:10" x14ac:dyDescent="0.3">
      <c r="A162" s="112">
        <v>345900</v>
      </c>
      <c r="B162" s="112">
        <v>2279</v>
      </c>
      <c r="D162" s="116">
        <v>138</v>
      </c>
      <c r="E162" s="116">
        <v>388816.85403869674</v>
      </c>
      <c r="F162" s="116">
        <v>-38916.854038696736</v>
      </c>
      <c r="G162" s="116">
        <v>-0.31331430497971779</v>
      </c>
      <c r="I162" s="116">
        <v>44.354838709677423</v>
      </c>
      <c r="J162" s="116">
        <v>279900</v>
      </c>
    </row>
    <row r="163" spans="1:10" x14ac:dyDescent="0.3">
      <c r="A163" s="113">
        <v>319900</v>
      </c>
      <c r="B163" s="113">
        <v>2379</v>
      </c>
      <c r="D163" s="116">
        <v>139</v>
      </c>
      <c r="E163" s="116">
        <v>579903.82510195754</v>
      </c>
      <c r="F163" s="116">
        <v>-19903.82510195754</v>
      </c>
      <c r="G163" s="116">
        <v>-0.16024299194525865</v>
      </c>
      <c r="I163" s="116">
        <v>44.677419354838712</v>
      </c>
      <c r="J163" s="116">
        <v>283300</v>
      </c>
    </row>
    <row r="164" spans="1:10" x14ac:dyDescent="0.3">
      <c r="A164" s="112">
        <v>499900</v>
      </c>
      <c r="B164" s="112">
        <v>2800</v>
      </c>
      <c r="D164" s="116">
        <v>140</v>
      </c>
      <c r="E164" s="116">
        <v>312864.30402617034</v>
      </c>
      <c r="F164" s="116">
        <v>-27964.304026170343</v>
      </c>
      <c r="G164" s="116">
        <v>-0.22513681274157016</v>
      </c>
      <c r="I164" s="116">
        <v>45</v>
      </c>
      <c r="J164" s="116">
        <v>284500</v>
      </c>
    </row>
    <row r="165" spans="1:10" x14ac:dyDescent="0.3">
      <c r="A165" s="113">
        <v>310000</v>
      </c>
      <c r="B165" s="113">
        <v>1640</v>
      </c>
      <c r="D165" s="116">
        <v>141</v>
      </c>
      <c r="E165" s="116">
        <v>323915.60098566493</v>
      </c>
      <c r="F165" s="116">
        <v>70528.399014335067</v>
      </c>
      <c r="G165" s="116">
        <v>0.56781455912484691</v>
      </c>
      <c r="I165" s="116">
        <v>45.322580645161288</v>
      </c>
      <c r="J165" s="116">
        <v>284900</v>
      </c>
    </row>
    <row r="166" spans="1:10" x14ac:dyDescent="0.3">
      <c r="A166" s="112">
        <v>289900</v>
      </c>
      <c r="B166" s="112">
        <v>1832</v>
      </c>
      <c r="D166" s="116">
        <v>142</v>
      </c>
      <c r="E166" s="116">
        <v>509175.52456119226</v>
      </c>
      <c r="F166" s="116">
        <v>-69275.524561192258</v>
      </c>
      <c r="G166" s="116">
        <v>-0.55772783710659335</v>
      </c>
      <c r="I166" s="116">
        <v>45.645161290322584</v>
      </c>
      <c r="J166" s="116">
        <v>285000</v>
      </c>
    </row>
    <row r="167" spans="1:10" x14ac:dyDescent="0.3">
      <c r="A167" s="113">
        <v>459000</v>
      </c>
      <c r="B167" s="113">
        <v>3108</v>
      </c>
      <c r="D167" s="116">
        <v>143</v>
      </c>
      <c r="E167" s="116">
        <v>282523.47055555793</v>
      </c>
      <c r="F167" s="116">
        <v>17376.529444442072</v>
      </c>
      <c r="G167" s="116">
        <v>0.13989607794174339</v>
      </c>
      <c r="I167" s="116">
        <v>45.967741935483872</v>
      </c>
      <c r="J167" s="116">
        <v>285000</v>
      </c>
    </row>
    <row r="168" spans="1:10" x14ac:dyDescent="0.3">
      <c r="A168" s="112">
        <v>345000</v>
      </c>
      <c r="B168" s="112">
        <v>2872</v>
      </c>
      <c r="D168" s="116">
        <v>144</v>
      </c>
      <c r="E168" s="116">
        <v>87216.913380490121</v>
      </c>
      <c r="F168" s="116">
        <v>54783.086619509879</v>
      </c>
      <c r="G168" s="116">
        <v>0.44105118804742477</v>
      </c>
      <c r="I168" s="116">
        <v>46.29032258064516</v>
      </c>
      <c r="J168" s="116">
        <v>289900</v>
      </c>
    </row>
    <row r="169" spans="1:10" x14ac:dyDescent="0.3">
      <c r="A169" s="113">
        <v>265000</v>
      </c>
      <c r="B169" s="113">
        <v>2154</v>
      </c>
      <c r="D169" s="116">
        <v>145</v>
      </c>
      <c r="E169" s="116">
        <v>439652.82005237183</v>
      </c>
      <c r="F169" s="116">
        <v>-94652.820052371826</v>
      </c>
      <c r="G169" s="116">
        <v>-0.76203699558013682</v>
      </c>
      <c r="I169" s="116">
        <v>46.612903225806456</v>
      </c>
      <c r="J169" s="116">
        <v>289900</v>
      </c>
    </row>
    <row r="170" spans="1:10" x14ac:dyDescent="0.3">
      <c r="A170" s="112">
        <v>415000</v>
      </c>
      <c r="B170" s="112">
        <v>2683</v>
      </c>
      <c r="D170" s="116">
        <v>146</v>
      </c>
      <c r="E170" s="116">
        <v>594973.77550126833</v>
      </c>
      <c r="F170" s="116">
        <v>-154973.77550126833</v>
      </c>
      <c r="G170" s="116">
        <v>-1.247672813249032</v>
      </c>
      <c r="I170" s="116">
        <v>46.935483870967744</v>
      </c>
      <c r="J170" s="116">
        <v>295000</v>
      </c>
    </row>
    <row r="171" spans="1:10" x14ac:dyDescent="0.3">
      <c r="A171" s="113">
        <v>189900</v>
      </c>
      <c r="B171" s="113">
        <v>1647</v>
      </c>
      <c r="D171" s="116">
        <v>147</v>
      </c>
      <c r="E171" s="116">
        <v>99473.806371929561</v>
      </c>
      <c r="F171" s="116">
        <v>-6473.8063719295606</v>
      </c>
      <c r="G171" s="116">
        <v>-5.2119735628617749E-2</v>
      </c>
      <c r="I171" s="116">
        <v>47.258064516129032</v>
      </c>
      <c r="J171" s="116">
        <v>298900</v>
      </c>
    </row>
    <row r="172" spans="1:10" x14ac:dyDescent="0.3">
      <c r="A172" s="112">
        <v>259900</v>
      </c>
      <c r="B172" s="112">
        <v>2278</v>
      </c>
      <c r="D172" s="116">
        <v>148</v>
      </c>
      <c r="E172" s="116">
        <v>489082.25736211112</v>
      </c>
      <c r="F172" s="116">
        <v>-79582.257362111122</v>
      </c>
      <c r="G172" s="116">
        <v>-0.64070594270887493</v>
      </c>
      <c r="I172" s="116">
        <v>47.58064516129032</v>
      </c>
      <c r="J172" s="116">
        <v>299900</v>
      </c>
    </row>
    <row r="173" spans="1:10" x14ac:dyDescent="0.3">
      <c r="A173" s="113">
        <v>425000</v>
      </c>
      <c r="B173" s="113">
        <v>2834</v>
      </c>
      <c r="D173" s="116">
        <v>149</v>
      </c>
      <c r="E173" s="116">
        <v>407302.65986185131</v>
      </c>
      <c r="F173" s="116">
        <v>-57802.659861851309</v>
      </c>
      <c r="G173" s="116">
        <v>-0.46536136201006917</v>
      </c>
      <c r="I173" s="116">
        <v>47.903225806451616</v>
      </c>
      <c r="J173" s="116">
        <v>309000</v>
      </c>
    </row>
    <row r="174" spans="1:10" x14ac:dyDescent="0.3">
      <c r="A174" s="112">
        <v>374900</v>
      </c>
      <c r="B174" s="112">
        <v>2538</v>
      </c>
      <c r="D174" s="116">
        <v>150</v>
      </c>
      <c r="E174" s="116">
        <v>397858.82427828317</v>
      </c>
      <c r="F174" s="116">
        <v>-9908.8242782831658</v>
      </c>
      <c r="G174" s="116">
        <v>-7.9774598142733411E-2</v>
      </c>
      <c r="I174" s="116">
        <v>48.225806451612904</v>
      </c>
      <c r="J174" s="116">
        <v>310000</v>
      </c>
    </row>
    <row r="175" spans="1:10" x14ac:dyDescent="0.3">
      <c r="A175" s="113">
        <v>229900</v>
      </c>
      <c r="B175" s="113">
        <v>840</v>
      </c>
      <c r="D175" s="116">
        <v>151</v>
      </c>
      <c r="E175" s="116">
        <v>166585.31881686029</v>
      </c>
      <c r="F175" s="116">
        <v>-21685.318816860294</v>
      </c>
      <c r="G175" s="116">
        <v>-0.17458555582659091</v>
      </c>
      <c r="I175" s="116">
        <v>48.548387096774192</v>
      </c>
      <c r="J175" s="116">
        <v>314900</v>
      </c>
    </row>
    <row r="176" spans="1:10" x14ac:dyDescent="0.3">
      <c r="A176" s="112">
        <v>350000</v>
      </c>
      <c r="B176" s="112">
        <v>2072</v>
      </c>
      <c r="D176" s="116">
        <v>152</v>
      </c>
      <c r="E176" s="116">
        <v>266448.85679629311</v>
      </c>
      <c r="F176" s="116">
        <v>10051.143203706888</v>
      </c>
      <c r="G176" s="116">
        <v>8.0920388477179653E-2</v>
      </c>
      <c r="I176" s="116">
        <v>48.870967741935488</v>
      </c>
      <c r="J176" s="116">
        <v>319900</v>
      </c>
    </row>
    <row r="177" spans="1:10" x14ac:dyDescent="0.3">
      <c r="A177" s="113">
        <v>469500</v>
      </c>
      <c r="B177" s="113">
        <v>2430</v>
      </c>
      <c r="D177" s="116">
        <v>153</v>
      </c>
      <c r="E177" s="116">
        <v>284532.79727546603</v>
      </c>
      <c r="F177" s="116">
        <v>-26532.79727546603</v>
      </c>
      <c r="G177" s="116">
        <v>-0.21361194636298977</v>
      </c>
      <c r="I177" s="116">
        <v>49.193548387096776</v>
      </c>
      <c r="J177" s="116">
        <v>322000</v>
      </c>
    </row>
    <row r="178" spans="1:10" x14ac:dyDescent="0.3">
      <c r="A178" s="112">
        <v>369900</v>
      </c>
      <c r="B178" s="112">
        <v>2666</v>
      </c>
      <c r="D178" s="116">
        <v>154</v>
      </c>
      <c r="E178" s="116">
        <v>481848.68117044203</v>
      </c>
      <c r="F178" s="116">
        <v>-141948.68117044203</v>
      </c>
      <c r="G178" s="116">
        <v>-1.1428095482610594</v>
      </c>
      <c r="I178" s="116">
        <v>49.516129032258064</v>
      </c>
      <c r="J178" s="116">
        <v>325000</v>
      </c>
    </row>
    <row r="179" spans="1:10" x14ac:dyDescent="0.3">
      <c r="A179" s="113">
        <v>529900</v>
      </c>
      <c r="B179" s="113">
        <v>3585</v>
      </c>
      <c r="D179" s="116">
        <v>155</v>
      </c>
      <c r="E179" s="116">
        <v>548156.46292740945</v>
      </c>
      <c r="F179" s="116">
        <v>-76156.462927409448</v>
      </c>
      <c r="G179" s="116">
        <v>-0.61312533711201289</v>
      </c>
      <c r="I179" s="116">
        <v>49.838709677419359</v>
      </c>
      <c r="J179" s="116">
        <v>329000</v>
      </c>
    </row>
    <row r="180" spans="1:10" x14ac:dyDescent="0.3">
      <c r="A180" s="112">
        <v>309000</v>
      </c>
      <c r="B180" s="112">
        <v>2535</v>
      </c>
      <c r="D180" s="116">
        <v>156</v>
      </c>
      <c r="E180" s="116">
        <v>616473.57140428503</v>
      </c>
      <c r="F180" s="116">
        <v>-98473.57140428503</v>
      </c>
      <c r="G180" s="116">
        <v>-0.7927973456622549</v>
      </c>
      <c r="I180" s="116">
        <v>50.161290322580648</v>
      </c>
      <c r="J180" s="116">
        <v>329900</v>
      </c>
    </row>
    <row r="181" spans="1:10" x14ac:dyDescent="0.3">
      <c r="A181" s="113">
        <v>359900</v>
      </c>
      <c r="B181" s="113">
        <v>2234</v>
      </c>
      <c r="D181" s="116">
        <v>157</v>
      </c>
      <c r="E181" s="116">
        <v>463161.94267529657</v>
      </c>
      <c r="F181" s="116">
        <v>76723.057324703434</v>
      </c>
      <c r="G181" s="116">
        <v>0.61768691163232348</v>
      </c>
      <c r="I181" s="116">
        <v>50.483870967741936</v>
      </c>
      <c r="J181" s="116">
        <v>329900</v>
      </c>
    </row>
    <row r="182" spans="1:10" x14ac:dyDescent="0.3">
      <c r="A182" s="112">
        <v>400000</v>
      </c>
      <c r="B182" s="112">
        <v>2544</v>
      </c>
      <c r="D182" s="116">
        <v>158</v>
      </c>
      <c r="E182" s="116">
        <v>177033.81776038243</v>
      </c>
      <c r="F182" s="116">
        <v>-62133.81776038243</v>
      </c>
      <c r="G182" s="116">
        <v>-0.50023092585986939</v>
      </c>
      <c r="I182" s="116">
        <v>50.806451612903224</v>
      </c>
      <c r="J182" s="116">
        <v>329900</v>
      </c>
    </row>
    <row r="183" spans="1:10" x14ac:dyDescent="0.3">
      <c r="A183" s="113">
        <v>399900</v>
      </c>
      <c r="B183" s="113">
        <v>2953</v>
      </c>
      <c r="D183" s="116">
        <v>159</v>
      </c>
      <c r="E183" s="116">
        <v>422774.4756051437</v>
      </c>
      <c r="F183" s="116">
        <v>-147874.4756051437</v>
      </c>
      <c r="G183" s="116">
        <v>-1.1905173142309164</v>
      </c>
      <c r="I183" s="116">
        <v>51.12903225806452</v>
      </c>
      <c r="J183" s="116">
        <v>337900</v>
      </c>
    </row>
    <row r="184" spans="1:10" x14ac:dyDescent="0.3">
      <c r="A184" s="112">
        <v>549900</v>
      </c>
      <c r="B184" s="112">
        <v>3180</v>
      </c>
      <c r="D184" s="116">
        <v>160</v>
      </c>
      <c r="E184" s="116">
        <v>409111.05390976858</v>
      </c>
      <c r="F184" s="116">
        <v>-129211.05390976858</v>
      </c>
      <c r="G184" s="116">
        <v>-1.0402606416022555</v>
      </c>
      <c r="I184" s="116">
        <v>51.451612903225808</v>
      </c>
      <c r="J184" s="116">
        <v>339000</v>
      </c>
    </row>
    <row r="185" spans="1:10" x14ac:dyDescent="0.3">
      <c r="A185" s="113">
        <v>589000</v>
      </c>
      <c r="B185" s="113">
        <v>4226</v>
      </c>
      <c r="D185" s="116">
        <v>161</v>
      </c>
      <c r="E185" s="116">
        <v>371536.64424748701</v>
      </c>
      <c r="F185" s="116">
        <v>-25636.644247487013</v>
      </c>
      <c r="G185" s="116">
        <v>-0.20639714007783821</v>
      </c>
      <c r="I185" s="116">
        <v>51.774193548387096</v>
      </c>
      <c r="J185" s="116">
        <v>339900</v>
      </c>
    </row>
    <row r="186" spans="1:10" x14ac:dyDescent="0.3">
      <c r="A186" s="112">
        <v>198900</v>
      </c>
      <c r="B186" s="112">
        <v>1794</v>
      </c>
      <c r="D186" s="116">
        <v>162</v>
      </c>
      <c r="E186" s="116">
        <v>391629.91144656809</v>
      </c>
      <c r="F186" s="116">
        <v>-71729.91144656809</v>
      </c>
      <c r="G186" s="116">
        <v>-0.57748777249032757</v>
      </c>
      <c r="I186" s="116">
        <v>52.096774193548391</v>
      </c>
      <c r="J186" s="116">
        <v>339900</v>
      </c>
    </row>
    <row r="187" spans="1:10" x14ac:dyDescent="0.3">
      <c r="A187" s="113">
        <v>419000</v>
      </c>
      <c r="B187" s="113">
        <v>2242</v>
      </c>
      <c r="D187" s="116">
        <v>163</v>
      </c>
      <c r="E187" s="116">
        <v>476222.56635469932</v>
      </c>
      <c r="F187" s="116">
        <v>23677.433645300684</v>
      </c>
      <c r="G187" s="116">
        <v>0.19062380167996754</v>
      </c>
      <c r="I187" s="116">
        <v>52.41935483870968</v>
      </c>
      <c r="J187" s="116">
        <v>342500</v>
      </c>
    </row>
    <row r="188" spans="1:10" x14ac:dyDescent="0.3">
      <c r="A188" s="112">
        <v>325000</v>
      </c>
      <c r="B188" s="112">
        <v>2449</v>
      </c>
      <c r="D188" s="116">
        <v>164</v>
      </c>
      <c r="E188" s="116">
        <v>243140.66684535908</v>
      </c>
      <c r="F188" s="116">
        <v>66859.333154640917</v>
      </c>
      <c r="G188" s="116">
        <v>0.53827540833398868</v>
      </c>
      <c r="I188" s="116">
        <v>52.741935483870968</v>
      </c>
      <c r="J188" s="116">
        <v>345000</v>
      </c>
    </row>
    <row r="189" spans="1:10" x14ac:dyDescent="0.3">
      <c r="A189" s="113">
        <v>389900</v>
      </c>
      <c r="B189" s="113">
        <v>2908</v>
      </c>
      <c r="D189" s="116">
        <v>165</v>
      </c>
      <c r="E189" s="116">
        <v>281719.73986759473</v>
      </c>
      <c r="F189" s="116">
        <v>8180.2601324052666</v>
      </c>
      <c r="G189" s="116">
        <v>6.5858163031095845E-2</v>
      </c>
      <c r="I189" s="116">
        <v>53.064516129032256</v>
      </c>
      <c r="J189" s="116">
        <v>345000</v>
      </c>
    </row>
    <row r="190" spans="1:10" x14ac:dyDescent="0.3">
      <c r="A190" s="112">
        <v>475000</v>
      </c>
      <c r="B190" s="112">
        <v>3317</v>
      </c>
      <c r="D190" s="116">
        <v>166</v>
      </c>
      <c r="E190" s="116">
        <v>538109.82932786888</v>
      </c>
      <c r="F190" s="116">
        <v>-79109.82932786888</v>
      </c>
      <c r="G190" s="116">
        <v>-0.63690248878491784</v>
      </c>
      <c r="I190" s="116">
        <v>53.387096774193552</v>
      </c>
      <c r="J190" s="116">
        <v>345900</v>
      </c>
    </row>
    <row r="191" spans="1:10" x14ac:dyDescent="0.3">
      <c r="A191" s="113">
        <v>469000</v>
      </c>
      <c r="B191" s="113">
        <v>3390</v>
      </c>
      <c r="D191" s="116">
        <v>167</v>
      </c>
      <c r="E191" s="116">
        <v>490689.71873803763</v>
      </c>
      <c r="F191" s="116">
        <v>-145689.71873803763</v>
      </c>
      <c r="G191" s="116">
        <v>-1.1729281334948178</v>
      </c>
      <c r="I191" s="116">
        <v>53.70967741935484</v>
      </c>
      <c r="J191" s="116">
        <v>348000</v>
      </c>
    </row>
    <row r="192" spans="1:10" x14ac:dyDescent="0.3">
      <c r="A192" s="112">
        <v>475000</v>
      </c>
      <c r="B192" s="112">
        <v>3810</v>
      </c>
      <c r="D192" s="116">
        <v>168</v>
      </c>
      <c r="E192" s="116">
        <v>346420.06024863571</v>
      </c>
      <c r="F192" s="116">
        <v>-81420.060248635709</v>
      </c>
      <c r="G192" s="116">
        <v>-0.65550184408128842</v>
      </c>
      <c r="I192" s="116">
        <v>54.032258064516128</v>
      </c>
      <c r="J192" s="116">
        <v>349500</v>
      </c>
    </row>
    <row r="193" spans="1:10" x14ac:dyDescent="0.3">
      <c r="A193" s="113">
        <v>434900</v>
      </c>
      <c r="B193" s="113">
        <v>3057</v>
      </c>
      <c r="D193" s="116">
        <v>169</v>
      </c>
      <c r="E193" s="116">
        <v>452713.44373177446</v>
      </c>
      <c r="F193" s="116">
        <v>-37713.44373177446</v>
      </c>
      <c r="G193" s="116">
        <v>-0.30362581208294182</v>
      </c>
      <c r="I193" s="116">
        <v>54.354838709677423</v>
      </c>
      <c r="J193" s="116">
        <v>349900</v>
      </c>
    </row>
    <row r="194" spans="1:10" x14ac:dyDescent="0.3">
      <c r="A194" s="112">
        <v>359900</v>
      </c>
      <c r="B194" s="112">
        <v>2658</v>
      </c>
      <c r="D194" s="116">
        <v>170</v>
      </c>
      <c r="E194" s="116">
        <v>244547.19554929476</v>
      </c>
      <c r="F194" s="116">
        <v>-54647.19554929476</v>
      </c>
      <c r="G194" s="116">
        <v>-0.43995714750203369</v>
      </c>
      <c r="I194" s="116">
        <v>54.677419354838712</v>
      </c>
      <c r="J194" s="116">
        <v>349900</v>
      </c>
    </row>
    <row r="195" spans="1:10" x14ac:dyDescent="0.3">
      <c r="A195" s="113">
        <v>579000</v>
      </c>
      <c r="B195" s="113">
        <v>3282</v>
      </c>
      <c r="D195" s="116">
        <v>171</v>
      </c>
      <c r="E195" s="116">
        <v>371335.71157549619</v>
      </c>
      <c r="F195" s="116">
        <v>-111435.71157549619</v>
      </c>
      <c r="G195" s="116">
        <v>-0.89715377526353901</v>
      </c>
      <c r="I195" s="116">
        <v>55</v>
      </c>
      <c r="J195" s="116">
        <v>349900</v>
      </c>
    </row>
    <row r="196" spans="1:10" x14ac:dyDescent="0.3">
      <c r="A196" s="112">
        <v>792000</v>
      </c>
      <c r="B196" s="112">
        <v>3829</v>
      </c>
      <c r="D196" s="116">
        <v>172</v>
      </c>
      <c r="E196" s="116">
        <v>483054.27720238687</v>
      </c>
      <c r="F196" s="116">
        <v>-58054.277202386875</v>
      </c>
      <c r="G196" s="116">
        <v>-0.46738709903630354</v>
      </c>
      <c r="I196" s="116">
        <v>55.322580645161288</v>
      </c>
      <c r="J196" s="116">
        <v>350000</v>
      </c>
    </row>
    <row r="197" spans="1:10" x14ac:dyDescent="0.3">
      <c r="A197" s="113">
        <v>474800</v>
      </c>
      <c r="B197" s="113">
        <v>3272</v>
      </c>
      <c r="D197" s="116">
        <v>173</v>
      </c>
      <c r="E197" s="116">
        <v>423578.20629310695</v>
      </c>
      <c r="F197" s="116">
        <v>-48678.206293106952</v>
      </c>
      <c r="G197" s="116">
        <v>-0.39190162589244282</v>
      </c>
      <c r="I197" s="116">
        <v>55.645161290322584</v>
      </c>
      <c r="J197" s="116">
        <v>354900</v>
      </c>
    </row>
    <row r="198" spans="1:10" x14ac:dyDescent="0.3">
      <c r="A198" s="112">
        <v>487000</v>
      </c>
      <c r="B198" s="112">
        <v>3208</v>
      </c>
      <c r="D198" s="116">
        <v>174</v>
      </c>
      <c r="E198" s="116">
        <v>82394.529252710665</v>
      </c>
      <c r="F198" s="116">
        <v>147505.47074728934</v>
      </c>
      <c r="G198" s="116">
        <v>1.1875465062499369</v>
      </c>
      <c r="I198" s="116">
        <v>55.967741935483872</v>
      </c>
      <c r="J198" s="116">
        <v>359900</v>
      </c>
    </row>
    <row r="199" spans="1:10" x14ac:dyDescent="0.3">
      <c r="A199" s="113">
        <v>394800</v>
      </c>
      <c r="B199" s="113">
        <v>2283</v>
      </c>
      <c r="D199" s="116">
        <v>175</v>
      </c>
      <c r="E199" s="116">
        <v>329943.58114538924</v>
      </c>
      <c r="F199" s="116">
        <v>20056.418854610762</v>
      </c>
      <c r="G199" s="116">
        <v>0.16147150351788606</v>
      </c>
      <c r="I199" s="116">
        <v>56.29032258064516</v>
      </c>
      <c r="J199" s="116">
        <v>359900</v>
      </c>
    </row>
    <row r="200" spans="1:10" x14ac:dyDescent="0.3">
      <c r="A200" s="112">
        <v>339000</v>
      </c>
      <c r="B200" s="112">
        <v>2796</v>
      </c>
      <c r="D200" s="116">
        <v>176</v>
      </c>
      <c r="E200" s="116">
        <v>401877.47771809943</v>
      </c>
      <c r="F200" s="116">
        <v>67622.522281900572</v>
      </c>
      <c r="G200" s="116">
        <v>0.54441974031770124</v>
      </c>
      <c r="I200" s="116">
        <v>56.612903225806456</v>
      </c>
      <c r="J200" s="116">
        <v>362750</v>
      </c>
    </row>
    <row r="201" spans="1:10" x14ac:dyDescent="0.3">
      <c r="A201" s="113">
        <v>385000</v>
      </c>
      <c r="B201" s="113">
        <v>2846</v>
      </c>
      <c r="D201" s="116">
        <v>177</v>
      </c>
      <c r="E201" s="116">
        <v>449297.58830793074</v>
      </c>
      <c r="F201" s="116">
        <v>-79397.588307930739</v>
      </c>
      <c r="G201" s="116">
        <v>-0.63921919724110776</v>
      </c>
      <c r="I201" s="116">
        <v>56.935483870967744</v>
      </c>
      <c r="J201" s="116">
        <v>369900</v>
      </c>
    </row>
    <row r="202" spans="1:10" x14ac:dyDescent="0.3">
      <c r="A202" s="112">
        <v>207000</v>
      </c>
      <c r="B202" s="112">
        <v>1330</v>
      </c>
      <c r="D202" s="116">
        <v>178</v>
      </c>
      <c r="E202" s="116">
        <v>633954.71386748552</v>
      </c>
      <c r="F202" s="116">
        <v>-104054.71386748552</v>
      </c>
      <c r="G202" s="116">
        <v>-0.83773036543080281</v>
      </c>
      <c r="I202" s="116">
        <v>57.258064516129032</v>
      </c>
      <c r="J202" s="116">
        <v>369900</v>
      </c>
    </row>
    <row r="203" spans="1:10" x14ac:dyDescent="0.3">
      <c r="A203" s="113">
        <v>374900</v>
      </c>
      <c r="B203" s="113">
        <v>2538</v>
      </c>
      <c r="D203" s="116">
        <v>179</v>
      </c>
      <c r="E203" s="116">
        <v>422975.40827713453</v>
      </c>
      <c r="F203" s="116">
        <v>-113975.40827713453</v>
      </c>
      <c r="G203" s="116">
        <v>-0.91760052838859574</v>
      </c>
      <c r="I203" s="116">
        <v>57.58064516129032</v>
      </c>
      <c r="J203" s="116">
        <v>369900</v>
      </c>
    </row>
    <row r="204" spans="1:10" x14ac:dyDescent="0.3">
      <c r="A204" s="112">
        <v>510000</v>
      </c>
      <c r="B204" s="112">
        <v>2664</v>
      </c>
      <c r="D204" s="116">
        <v>180</v>
      </c>
      <c r="E204" s="116">
        <v>362494.67400790052</v>
      </c>
      <c r="F204" s="116">
        <v>-2594.6740079005249</v>
      </c>
      <c r="G204" s="116">
        <v>-2.0889367949062414E-2</v>
      </c>
      <c r="I204" s="116">
        <v>57.903225806451616</v>
      </c>
      <c r="J204" s="116">
        <v>369900</v>
      </c>
    </row>
    <row r="205" spans="1:10" x14ac:dyDescent="0.3">
      <c r="A205" s="113">
        <v>395000</v>
      </c>
      <c r="B205" s="113">
        <v>2722</v>
      </c>
      <c r="D205" s="116">
        <v>181</v>
      </c>
      <c r="E205" s="116">
        <v>424783.8023250518</v>
      </c>
      <c r="F205" s="116">
        <v>-24783.802325051802</v>
      </c>
      <c r="G205" s="116">
        <v>-0.19953102561957142</v>
      </c>
      <c r="I205" s="116">
        <v>58.225806451612904</v>
      </c>
      <c r="J205" s="116">
        <v>374900</v>
      </c>
    </row>
    <row r="206" spans="1:10" x14ac:dyDescent="0.3">
      <c r="A206" s="112">
        <v>825000</v>
      </c>
      <c r="B206" s="112">
        <v>4309</v>
      </c>
      <c r="D206" s="116">
        <v>182</v>
      </c>
      <c r="E206" s="116">
        <v>506965.26516929327</v>
      </c>
      <c r="F206" s="116">
        <v>-107065.26516929327</v>
      </c>
      <c r="G206" s="116">
        <v>-0.86196790497584841</v>
      </c>
      <c r="I206" s="116">
        <v>58.548387096774192</v>
      </c>
      <c r="J206" s="116">
        <v>374900</v>
      </c>
    </row>
    <row r="207" spans="1:10" x14ac:dyDescent="0.3">
      <c r="A207" s="113">
        <v>825000</v>
      </c>
      <c r="B207" s="113">
        <v>4309</v>
      </c>
      <c r="D207" s="116">
        <v>183</v>
      </c>
      <c r="E207" s="116">
        <v>552576.98171120731</v>
      </c>
      <c r="F207" s="116">
        <v>-2676.9817112073069</v>
      </c>
      <c r="G207" s="116">
        <v>-2.1552016086817817E-2</v>
      </c>
      <c r="I207" s="116">
        <v>58.870967741935488</v>
      </c>
      <c r="J207" s="116">
        <v>374900</v>
      </c>
    </row>
    <row r="208" spans="1:10" x14ac:dyDescent="0.3">
      <c r="A208" s="112">
        <v>799000</v>
      </c>
      <c r="B208" s="112">
        <v>6709</v>
      </c>
      <c r="D208" s="116">
        <v>184</v>
      </c>
      <c r="E208" s="116">
        <v>762752.55661359511</v>
      </c>
      <c r="F208" s="116">
        <v>-173752.55661359511</v>
      </c>
      <c r="G208" s="116">
        <v>-1.3988582288719016</v>
      </c>
      <c r="I208" s="116">
        <v>59.193548387096776</v>
      </c>
      <c r="J208" s="116">
        <v>375000</v>
      </c>
    </row>
    <row r="209" spans="1:10" x14ac:dyDescent="0.3">
      <c r="A209" s="113">
        <v>182000</v>
      </c>
      <c r="B209" s="113">
        <v>1244</v>
      </c>
      <c r="D209" s="116">
        <v>185</v>
      </c>
      <c r="E209" s="116">
        <v>274084.29833194392</v>
      </c>
      <c r="F209" s="116">
        <v>-75184.298331943923</v>
      </c>
      <c r="G209" s="116">
        <v>-0.60529857202325987</v>
      </c>
      <c r="I209" s="116">
        <v>59.516129032258064</v>
      </c>
      <c r="J209" s="116">
        <v>375000</v>
      </c>
    </row>
    <row r="210" spans="1:10" x14ac:dyDescent="0.3">
      <c r="A210" s="112">
        <v>369900</v>
      </c>
      <c r="B210" s="112">
        <v>2488</v>
      </c>
      <c r="D210" s="116">
        <v>186</v>
      </c>
      <c r="E210" s="116">
        <v>364102.13538382703</v>
      </c>
      <c r="F210" s="116">
        <v>54897.86461617297</v>
      </c>
      <c r="G210" s="116">
        <v>0.4419752501058764</v>
      </c>
      <c r="I210" s="116">
        <v>59.838709677419352</v>
      </c>
      <c r="J210" s="116">
        <v>379000</v>
      </c>
    </row>
    <row r="211" spans="1:10" x14ac:dyDescent="0.3">
      <c r="A211" s="113">
        <v>487900</v>
      </c>
      <c r="B211" s="113">
        <v>2512</v>
      </c>
      <c r="D211" s="116">
        <v>187</v>
      </c>
      <c r="E211" s="116">
        <v>405695.1984859248</v>
      </c>
      <c r="F211" s="116">
        <v>-80695.198485924804</v>
      </c>
      <c r="G211" s="116">
        <v>-0.64966608050275465</v>
      </c>
      <c r="I211" s="116">
        <v>60.161290322580648</v>
      </c>
      <c r="J211" s="116">
        <v>379900</v>
      </c>
    </row>
    <row r="212" spans="1:10" x14ac:dyDescent="0.3">
      <c r="A212" s="112">
        <v>679900</v>
      </c>
      <c r="B212" s="112">
        <v>3852</v>
      </c>
      <c r="D212" s="116">
        <v>188</v>
      </c>
      <c r="E212" s="116">
        <v>497923.29492970684</v>
      </c>
      <c r="F212" s="116">
        <v>-108023.29492970684</v>
      </c>
      <c r="G212" s="116">
        <v>-0.86968087242782688</v>
      </c>
      <c r="I212" s="116">
        <v>60.483870967741936</v>
      </c>
      <c r="J212" s="116">
        <v>379900</v>
      </c>
    </row>
    <row r="213" spans="1:10" x14ac:dyDescent="0.3">
      <c r="A213" s="113">
        <v>780000</v>
      </c>
      <c r="B213" s="113">
        <v>4158</v>
      </c>
      <c r="D213" s="116">
        <v>189</v>
      </c>
      <c r="E213" s="116">
        <v>580104.75777394837</v>
      </c>
      <c r="F213" s="116">
        <v>-105104.75777394837</v>
      </c>
      <c r="G213" s="116">
        <v>-0.84618412627242845</v>
      </c>
      <c r="I213" s="116">
        <v>60.806451612903224</v>
      </c>
      <c r="J213" s="116">
        <v>385000</v>
      </c>
    </row>
    <row r="214" spans="1:10" x14ac:dyDescent="0.3">
      <c r="A214" s="112">
        <v>795000</v>
      </c>
      <c r="B214" s="112">
        <v>5173</v>
      </c>
      <c r="D214" s="116">
        <v>190</v>
      </c>
      <c r="E214" s="116">
        <v>594772.84282927751</v>
      </c>
      <c r="F214" s="116">
        <v>-125772.84282927751</v>
      </c>
      <c r="G214" s="116">
        <v>-1.0125800712769544</v>
      </c>
      <c r="I214" s="116">
        <v>61.12903225806452</v>
      </c>
      <c r="J214" s="116">
        <v>387950</v>
      </c>
    </row>
    <row r="215" spans="1:10" x14ac:dyDescent="0.3">
      <c r="A215" s="113">
        <v>240000</v>
      </c>
      <c r="B215" s="113">
        <v>2165</v>
      </c>
      <c r="D215" s="116">
        <v>191</v>
      </c>
      <c r="E215" s="116">
        <v>679164.5650654179</v>
      </c>
      <c r="F215" s="116">
        <v>-204164.5650654179</v>
      </c>
      <c r="G215" s="116">
        <v>-1.6437011774217904</v>
      </c>
      <c r="I215" s="116">
        <v>61.451612903225808</v>
      </c>
      <c r="J215" s="116">
        <v>389900</v>
      </c>
    </row>
    <row r="216" spans="1:10" x14ac:dyDescent="0.3">
      <c r="A216" s="112">
        <v>135000</v>
      </c>
      <c r="B216" s="112">
        <v>1505</v>
      </c>
      <c r="D216" s="116">
        <v>192</v>
      </c>
      <c r="E216" s="116">
        <v>527862.2630563376</v>
      </c>
      <c r="F216" s="116">
        <v>-92962.263056337601</v>
      </c>
      <c r="G216" s="116">
        <v>-0.74842655086858889</v>
      </c>
      <c r="I216" s="116">
        <v>61.774193548387096</v>
      </c>
      <c r="J216" s="116">
        <v>389900</v>
      </c>
    </row>
    <row r="217" spans="1:10" x14ac:dyDescent="0.3">
      <c r="A217" s="113">
        <v>264900</v>
      </c>
      <c r="B217" s="113">
        <v>1652</v>
      </c>
      <c r="D217" s="116">
        <v>193</v>
      </c>
      <c r="E217" s="116">
        <v>447690.12693200423</v>
      </c>
      <c r="F217" s="116">
        <v>-87790.126932004234</v>
      </c>
      <c r="G217" s="116">
        <v>-0.70678638557042117</v>
      </c>
      <c r="I217" s="116">
        <v>62.096774193548391</v>
      </c>
      <c r="J217" s="116">
        <v>394444</v>
      </c>
    </row>
    <row r="218" spans="1:10" x14ac:dyDescent="0.3">
      <c r="A218" s="112">
        <v>374900</v>
      </c>
      <c r="B218" s="112">
        <v>2784</v>
      </c>
      <c r="D218" s="116">
        <v>194</v>
      </c>
      <c r="E218" s="116">
        <v>573072.11425426998</v>
      </c>
      <c r="F218" s="116">
        <v>5927.8857457300182</v>
      </c>
      <c r="G218" s="116">
        <v>4.7724602830840089E-2</v>
      </c>
      <c r="I218" s="116">
        <v>62.41935483870968</v>
      </c>
      <c r="J218" s="116">
        <v>394800</v>
      </c>
    </row>
    <row r="219" spans="1:10" x14ac:dyDescent="0.3">
      <c r="A219" s="113">
        <v>519900</v>
      </c>
      <c r="B219" s="113">
        <v>2784</v>
      </c>
      <c r="D219" s="116">
        <v>195</v>
      </c>
      <c r="E219" s="116">
        <v>682982.28583324328</v>
      </c>
      <c r="F219" s="116">
        <v>109017.71416675672</v>
      </c>
      <c r="G219" s="116">
        <v>0.87768680661266463</v>
      </c>
      <c r="I219" s="116">
        <v>62.741935483870968</v>
      </c>
      <c r="J219" s="116">
        <v>395000</v>
      </c>
    </row>
    <row r="220" spans="1:10" x14ac:dyDescent="0.3">
      <c r="A220" s="112">
        <v>774500</v>
      </c>
      <c r="B220" s="112">
        <v>3888</v>
      </c>
      <c r="D220" s="116">
        <v>196</v>
      </c>
      <c r="E220" s="116">
        <v>571062.78753436182</v>
      </c>
      <c r="F220" s="116">
        <v>-96262.787534361822</v>
      </c>
      <c r="G220" s="116">
        <v>-0.7749986250622648</v>
      </c>
      <c r="I220" s="116">
        <v>63.064516129032256</v>
      </c>
      <c r="J220" s="116">
        <v>398500</v>
      </c>
    </row>
    <row r="221" spans="1:10" x14ac:dyDescent="0.3">
      <c r="A221" s="113">
        <v>520000</v>
      </c>
      <c r="B221" s="113">
        <v>3085</v>
      </c>
      <c r="D221" s="116">
        <v>197</v>
      </c>
      <c r="E221" s="116">
        <v>558203.09652695002</v>
      </c>
      <c r="F221" s="116">
        <v>-71203.096526950016</v>
      </c>
      <c r="G221" s="116">
        <v>-0.57324645714071176</v>
      </c>
      <c r="I221" s="116">
        <v>63.387096774193552</v>
      </c>
      <c r="J221" s="116">
        <v>399000</v>
      </c>
    </row>
    <row r="222" spans="1:10" x14ac:dyDescent="0.3">
      <c r="A222" s="112">
        <v>215000</v>
      </c>
      <c r="B222" s="112">
        <v>2250</v>
      </c>
      <c r="D222" s="116">
        <v>198</v>
      </c>
      <c r="E222" s="116">
        <v>372340.37493545027</v>
      </c>
      <c r="F222" s="116">
        <v>22459.625064549735</v>
      </c>
      <c r="G222" s="116">
        <v>0.18081939023661392</v>
      </c>
      <c r="I222" s="116">
        <v>63.70967741935484</v>
      </c>
      <c r="J222" s="116">
        <v>399500</v>
      </c>
    </row>
    <row r="223" spans="1:10" x14ac:dyDescent="0.3">
      <c r="A223" s="113">
        <v>444900</v>
      </c>
      <c r="B223" s="113">
        <v>2754</v>
      </c>
      <c r="D223" s="116">
        <v>199</v>
      </c>
      <c r="E223" s="116">
        <v>475418.83566673601</v>
      </c>
      <c r="F223" s="116">
        <v>-136418.83566673601</v>
      </c>
      <c r="G223" s="116">
        <v>-1.0982895133446684</v>
      </c>
      <c r="I223" s="116">
        <v>64.032258064516128</v>
      </c>
      <c r="J223" s="116">
        <v>399900</v>
      </c>
    </row>
    <row r="224" spans="1:10" x14ac:dyDescent="0.3">
      <c r="A224" s="112">
        <v>204900</v>
      </c>
      <c r="B224" s="112">
        <v>1998</v>
      </c>
      <c r="D224" s="116">
        <v>200</v>
      </c>
      <c r="E224" s="116">
        <v>485465.46926627657</v>
      </c>
      <c r="F224" s="116">
        <v>-100465.46926627657</v>
      </c>
      <c r="G224" s="116">
        <v>-0.80883384474822695</v>
      </c>
      <c r="I224" s="116">
        <v>64.354838709677409</v>
      </c>
      <c r="J224" s="116">
        <v>400000</v>
      </c>
    </row>
    <row r="225" spans="1:10" x14ac:dyDescent="0.3">
      <c r="A225" s="113">
        <v>179900</v>
      </c>
      <c r="B225" s="113">
        <v>1318</v>
      </c>
      <c r="D225" s="116">
        <v>201</v>
      </c>
      <c r="E225" s="116">
        <v>180851.53852820781</v>
      </c>
      <c r="F225" s="116">
        <v>26148.461471792194</v>
      </c>
      <c r="G225" s="116">
        <v>0.21051771101993888</v>
      </c>
      <c r="I225" s="116">
        <v>64.677419354838705</v>
      </c>
      <c r="J225" s="116">
        <v>405000</v>
      </c>
    </row>
    <row r="226" spans="1:10" x14ac:dyDescent="0.3">
      <c r="A226" s="112">
        <v>398500</v>
      </c>
      <c r="B226" s="112">
        <v>2907</v>
      </c>
      <c r="D226" s="116">
        <v>202</v>
      </c>
      <c r="E226" s="116">
        <v>423578.20629310695</v>
      </c>
      <c r="F226" s="116">
        <v>-48678.206293106952</v>
      </c>
      <c r="G226" s="116">
        <v>-0.39190162589244282</v>
      </c>
      <c r="I226" s="116">
        <v>65</v>
      </c>
      <c r="J226" s="116">
        <v>409500</v>
      </c>
    </row>
    <row r="227" spans="1:10" x14ac:dyDescent="0.3">
      <c r="A227" s="113">
        <v>524900</v>
      </c>
      <c r="B227" s="113">
        <v>2950</v>
      </c>
      <c r="D227" s="116">
        <v>203</v>
      </c>
      <c r="E227" s="116">
        <v>448895.72296394908</v>
      </c>
      <c r="F227" s="116">
        <v>61104.277036050917</v>
      </c>
      <c r="G227" s="116">
        <v>0.49194223335220943</v>
      </c>
      <c r="I227" s="116">
        <v>65.322580645161281</v>
      </c>
      <c r="J227" s="116">
        <v>410000</v>
      </c>
    </row>
    <row r="228" spans="1:10" x14ac:dyDescent="0.3">
      <c r="A228" s="112">
        <v>274900</v>
      </c>
      <c r="B228" s="112">
        <v>1608</v>
      </c>
      <c r="D228" s="116">
        <v>204</v>
      </c>
      <c r="E228" s="116">
        <v>460549.81793941604</v>
      </c>
      <c r="F228" s="116">
        <v>-65549.81793941604</v>
      </c>
      <c r="G228" s="116">
        <v>-0.5277326792349053</v>
      </c>
      <c r="I228" s="116">
        <v>65.645161290322577</v>
      </c>
      <c r="J228" s="116">
        <v>415000</v>
      </c>
    </row>
    <row r="229" spans="1:10" x14ac:dyDescent="0.3">
      <c r="A229" s="113">
        <v>239900</v>
      </c>
      <c r="B229" s="113">
        <v>1701</v>
      </c>
      <c r="D229" s="116">
        <v>205</v>
      </c>
      <c r="E229" s="116">
        <v>779429.96838883241</v>
      </c>
      <c r="F229" s="116">
        <v>45570.031611167593</v>
      </c>
      <c r="G229" s="116">
        <v>0.36687813377617212</v>
      </c>
      <c r="I229" s="116">
        <v>65.967741935483858</v>
      </c>
      <c r="J229" s="116">
        <v>419000</v>
      </c>
    </row>
    <row r="230" spans="1:10" x14ac:dyDescent="0.3">
      <c r="A230" s="112">
        <v>342500</v>
      </c>
      <c r="B230" s="112">
        <v>2190</v>
      </c>
      <c r="D230" s="116">
        <v>206</v>
      </c>
      <c r="E230" s="116">
        <v>779429.96838883241</v>
      </c>
      <c r="F230" s="116">
        <v>45570.031611167593</v>
      </c>
      <c r="G230" s="116">
        <v>0.36687813377617212</v>
      </c>
      <c r="I230" s="116">
        <v>66.290322580645153</v>
      </c>
      <c r="J230" s="116">
        <v>419000</v>
      </c>
    </row>
    <row r="231" spans="1:10" x14ac:dyDescent="0.3">
      <c r="A231" s="113">
        <v>135000</v>
      </c>
      <c r="B231" s="113">
        <v>1436</v>
      </c>
      <c r="D231" s="116">
        <v>207</v>
      </c>
      <c r="E231" s="116">
        <v>1261668.3811667776</v>
      </c>
      <c r="F231" s="116">
        <v>-462668.38116677757</v>
      </c>
      <c r="G231" s="116">
        <v>-3.7248802829031189</v>
      </c>
      <c r="I231" s="116">
        <v>66.612903225806448</v>
      </c>
      <c r="J231" s="116">
        <v>419500</v>
      </c>
    </row>
    <row r="232" spans="1:10" x14ac:dyDescent="0.3">
      <c r="A232" s="112">
        <v>587000</v>
      </c>
      <c r="B232" s="112">
        <v>2990</v>
      </c>
      <c r="D232" s="116">
        <v>208</v>
      </c>
      <c r="E232" s="116">
        <v>163571.32873699811</v>
      </c>
      <c r="F232" s="116">
        <v>18428.671263001888</v>
      </c>
      <c r="G232" s="116">
        <v>0.1483667287886587</v>
      </c>
      <c r="I232" s="116">
        <v>66.93548387096773</v>
      </c>
      <c r="J232" s="116">
        <v>424900</v>
      </c>
    </row>
    <row r="233" spans="1:10" x14ac:dyDescent="0.3">
      <c r="A233" s="113">
        <v>424900</v>
      </c>
      <c r="B233" s="113">
        <v>3428</v>
      </c>
      <c r="D233" s="116">
        <v>209</v>
      </c>
      <c r="E233" s="116">
        <v>413531.57269356638</v>
      </c>
      <c r="F233" s="116">
        <v>-43631.572693566384</v>
      </c>
      <c r="G233" s="116">
        <v>-0.35127186437176322</v>
      </c>
      <c r="I233" s="116">
        <v>67.258064516129025</v>
      </c>
      <c r="J233" s="116">
        <v>425000</v>
      </c>
    </row>
    <row r="234" spans="1:10" x14ac:dyDescent="0.3">
      <c r="A234" s="112">
        <v>850000</v>
      </c>
      <c r="B234" s="112">
        <v>3747</v>
      </c>
      <c r="D234" s="116">
        <v>210</v>
      </c>
      <c r="E234" s="116">
        <v>418353.95682134584</v>
      </c>
      <c r="F234" s="116">
        <v>69546.043178654159</v>
      </c>
      <c r="G234" s="116">
        <v>0.55990574574560803</v>
      </c>
      <c r="I234" s="116">
        <v>67.58064516129032</v>
      </c>
      <c r="J234" s="116">
        <v>425000</v>
      </c>
    </row>
    <row r="235" spans="1:10" x14ac:dyDescent="0.3">
      <c r="A235" s="113">
        <v>575000</v>
      </c>
      <c r="B235" s="113">
        <v>3509</v>
      </c>
      <c r="D235" s="116">
        <v>211</v>
      </c>
      <c r="E235" s="116">
        <v>687603.73728903197</v>
      </c>
      <c r="F235" s="116">
        <v>-7703.7372890319675</v>
      </c>
      <c r="G235" s="116">
        <v>-6.2021742355107823E-2</v>
      </c>
      <c r="I235" s="116">
        <v>67.903225806451601</v>
      </c>
      <c r="J235" s="116">
        <v>425000</v>
      </c>
    </row>
    <row r="236" spans="1:10" x14ac:dyDescent="0.3">
      <c r="A236" s="112">
        <v>815000</v>
      </c>
      <c r="B236" s="112">
        <v>3796</v>
      </c>
      <c r="D236" s="116">
        <v>212</v>
      </c>
      <c r="E236" s="116">
        <v>749089.13491821999</v>
      </c>
      <c r="F236" s="116">
        <v>30910.865081780008</v>
      </c>
      <c r="G236" s="116">
        <v>0.24885917550760125</v>
      </c>
      <c r="I236" s="116">
        <v>68.225806451612897</v>
      </c>
      <c r="J236" s="116">
        <v>425000</v>
      </c>
    </row>
    <row r="237" spans="1:10" x14ac:dyDescent="0.3">
      <c r="A237" s="113">
        <v>250000</v>
      </c>
      <c r="B237" s="113">
        <v>1774</v>
      </c>
      <c r="D237" s="116">
        <v>213</v>
      </c>
      <c r="E237" s="116">
        <v>953035.7969888926</v>
      </c>
      <c r="F237" s="116">
        <v>-158035.7969888926</v>
      </c>
      <c r="G237" s="116">
        <v>-1.2723247322678204</v>
      </c>
      <c r="I237" s="116">
        <v>68.548387096774192</v>
      </c>
      <c r="J237" s="116">
        <v>429900</v>
      </c>
    </row>
    <row r="238" spans="1:10" x14ac:dyDescent="0.3">
      <c r="A238" s="112">
        <v>229900</v>
      </c>
      <c r="B238" s="112">
        <v>1944</v>
      </c>
      <c r="D238" s="116">
        <v>214</v>
      </c>
      <c r="E238" s="116">
        <v>348630.31964053464</v>
      </c>
      <c r="F238" s="116">
        <v>-108630.31964053464</v>
      </c>
      <c r="G238" s="116">
        <v>-0.87456794590990772</v>
      </c>
      <c r="I238" s="116">
        <v>68.870967741935473</v>
      </c>
      <c r="J238" s="116">
        <v>434900</v>
      </c>
    </row>
    <row r="239" spans="1:10" x14ac:dyDescent="0.3">
      <c r="A239" s="113">
        <v>459000</v>
      </c>
      <c r="B239" s="113">
        <v>2283</v>
      </c>
      <c r="D239" s="116">
        <v>215</v>
      </c>
      <c r="E239" s="116">
        <v>216014.75612659968</v>
      </c>
      <c r="F239" s="116">
        <v>-81014.756126599677</v>
      </c>
      <c r="G239" s="116">
        <v>-0.65223879565566634</v>
      </c>
      <c r="I239" s="116">
        <v>69.193548387096769</v>
      </c>
      <c r="J239" s="116">
        <v>439900</v>
      </c>
    </row>
    <row r="240" spans="1:10" x14ac:dyDescent="0.3">
      <c r="A240" s="112">
        <v>738000</v>
      </c>
      <c r="B240" s="112">
        <v>4110</v>
      </c>
      <c r="D240" s="116">
        <v>216</v>
      </c>
      <c r="E240" s="116">
        <v>245551.85890924884</v>
      </c>
      <c r="F240" s="116">
        <v>19348.14109075116</v>
      </c>
      <c r="G240" s="116">
        <v>0.15576925546115461</v>
      </c>
      <c r="I240" s="116">
        <v>69.516129032258064</v>
      </c>
      <c r="J240" s="116">
        <v>440000</v>
      </c>
    </row>
    <row r="241" spans="1:10" x14ac:dyDescent="0.3">
      <c r="A241" s="113">
        <v>200000</v>
      </c>
      <c r="B241" s="113">
        <v>1134</v>
      </c>
      <c r="D241" s="116">
        <v>217</v>
      </c>
      <c r="E241" s="116">
        <v>473007.64360284631</v>
      </c>
      <c r="F241" s="116">
        <v>-98107.643602846307</v>
      </c>
      <c r="G241" s="116">
        <v>-0.78985131064445702</v>
      </c>
      <c r="I241" s="116">
        <v>69.838709677419345</v>
      </c>
      <c r="J241" s="116">
        <v>444900</v>
      </c>
    </row>
    <row r="242" spans="1:10" x14ac:dyDescent="0.3">
      <c r="A242" s="112">
        <v>348000</v>
      </c>
      <c r="B242" s="112">
        <v>2366</v>
      </c>
      <c r="D242" s="116">
        <v>218</v>
      </c>
      <c r="E242" s="116">
        <v>473007.64360284631</v>
      </c>
      <c r="F242" s="116">
        <v>46892.356397153693</v>
      </c>
      <c r="G242" s="116">
        <v>0.37752399098926359</v>
      </c>
      <c r="I242" s="116">
        <v>70.161290322580641</v>
      </c>
      <c r="J242" s="116">
        <v>449000</v>
      </c>
    </row>
    <row r="243" spans="1:10" x14ac:dyDescent="0.3">
      <c r="A243" s="113">
        <v>349900</v>
      </c>
      <c r="B243" s="113">
        <v>2536</v>
      </c>
      <c r="D243" s="116">
        <v>219</v>
      </c>
      <c r="E243" s="116">
        <v>694837.31348070118</v>
      </c>
      <c r="F243" s="116">
        <v>79662.686519298819</v>
      </c>
      <c r="G243" s="116">
        <v>0.64135346692702755</v>
      </c>
      <c r="I243" s="116">
        <v>70.483870967741936</v>
      </c>
      <c r="J243" s="116">
        <v>449990</v>
      </c>
    </row>
    <row r="244" spans="1:10" x14ac:dyDescent="0.3">
      <c r="A244" s="112">
        <v>475000</v>
      </c>
      <c r="B244" s="112">
        <v>2785</v>
      </c>
      <c r="D244" s="116">
        <v>220</v>
      </c>
      <c r="E244" s="116">
        <v>533488.37787208031</v>
      </c>
      <c r="F244" s="116">
        <v>-13488.377872080309</v>
      </c>
      <c r="G244" s="116">
        <v>-0.10859309784116795</v>
      </c>
      <c r="I244" s="116">
        <v>70.806451612903217</v>
      </c>
      <c r="J244" s="116">
        <v>450000</v>
      </c>
    </row>
    <row r="245" spans="1:10" x14ac:dyDescent="0.3">
      <c r="A245" s="113">
        <v>425000</v>
      </c>
      <c r="B245" s="113">
        <v>2818</v>
      </c>
      <c r="D245" s="116">
        <v>221</v>
      </c>
      <c r="E245" s="116">
        <v>365709.59675975353</v>
      </c>
      <c r="F245" s="116">
        <v>-150709.59675975353</v>
      </c>
      <c r="G245" s="116">
        <v>-1.2133424894931979</v>
      </c>
      <c r="I245" s="116">
        <v>71.129032258064512</v>
      </c>
      <c r="J245" s="116">
        <v>459000</v>
      </c>
    </row>
    <row r="246" spans="1:10" x14ac:dyDescent="0.3">
      <c r="A246" s="112">
        <v>719500</v>
      </c>
      <c r="B246" s="112">
        <v>3347</v>
      </c>
      <c r="D246" s="116">
        <v>222</v>
      </c>
      <c r="E246" s="116">
        <v>466979.66344312206</v>
      </c>
      <c r="F246" s="116">
        <v>-22079.663443122059</v>
      </c>
      <c r="G246" s="116">
        <v>-0.17776037084059068</v>
      </c>
      <c r="I246" s="116">
        <v>71.451612903225794</v>
      </c>
      <c r="J246" s="116">
        <v>459000</v>
      </c>
    </row>
    <row r="247" spans="1:10" x14ac:dyDescent="0.3">
      <c r="A247" s="113">
        <v>759900</v>
      </c>
      <c r="B247" s="113">
        <v>3348</v>
      </c>
      <c r="D247" s="116">
        <v>223</v>
      </c>
      <c r="E247" s="116">
        <v>315074.56341806927</v>
      </c>
      <c r="F247" s="116">
        <v>-110174.56341806927</v>
      </c>
      <c r="G247" s="116">
        <v>-0.88700044277608348</v>
      </c>
      <c r="I247" s="116">
        <v>71.774193548387089</v>
      </c>
      <c r="J247" s="116">
        <v>469000</v>
      </c>
    </row>
    <row r="248" spans="1:10" x14ac:dyDescent="0.3">
      <c r="A248" s="112">
        <v>875000</v>
      </c>
      <c r="B248" s="112">
        <v>5618</v>
      </c>
      <c r="D248" s="116">
        <v>224</v>
      </c>
      <c r="E248" s="116">
        <v>178440.34646431811</v>
      </c>
      <c r="F248" s="116">
        <v>1459.6535356818931</v>
      </c>
      <c r="G248" s="116">
        <v>1.1751472320671565E-2</v>
      </c>
      <c r="I248" s="116">
        <v>72.096774193548384</v>
      </c>
      <c r="J248" s="116">
        <v>469500</v>
      </c>
    </row>
    <row r="249" spans="1:10" x14ac:dyDescent="0.3">
      <c r="A249" s="113">
        <v>285000</v>
      </c>
      <c r="B249" s="113">
        <v>1842</v>
      </c>
      <c r="D249" s="116">
        <v>225</v>
      </c>
      <c r="E249" s="116">
        <v>497722.36225771601</v>
      </c>
      <c r="F249" s="116">
        <v>-99222.362257716013</v>
      </c>
      <c r="G249" s="116">
        <v>-0.79882575909938991</v>
      </c>
      <c r="I249" s="116">
        <v>72.419354838709666</v>
      </c>
      <c r="J249" s="116">
        <v>469990</v>
      </c>
    </row>
    <row r="250" spans="1:10" x14ac:dyDescent="0.3">
      <c r="A250" s="112">
        <v>215000</v>
      </c>
      <c r="B250" s="112">
        <v>1326</v>
      </c>
      <c r="D250" s="116">
        <v>226</v>
      </c>
      <c r="E250" s="116">
        <v>506362.4671533209</v>
      </c>
      <c r="F250" s="116">
        <v>18537.532846679096</v>
      </c>
      <c r="G250" s="116">
        <v>0.14924315860991044</v>
      </c>
      <c r="I250" s="116">
        <v>72.741935483870961</v>
      </c>
      <c r="J250" s="116">
        <v>472000</v>
      </c>
    </row>
    <row r="251" spans="1:10" x14ac:dyDescent="0.3">
      <c r="A251" s="113">
        <v>399500</v>
      </c>
      <c r="B251" s="113">
        <v>1800</v>
      </c>
      <c r="D251" s="116">
        <v>227</v>
      </c>
      <c r="E251" s="116">
        <v>236710.82134165318</v>
      </c>
      <c r="F251" s="116">
        <v>38189.17865834682</v>
      </c>
      <c r="G251" s="116">
        <v>0.3074558893478046</v>
      </c>
      <c r="I251" s="116">
        <v>73.064516129032256</v>
      </c>
      <c r="J251" s="116">
        <v>474800</v>
      </c>
    </row>
    <row r="252" spans="1:10" x14ac:dyDescent="0.3">
      <c r="A252" s="112">
        <v>570000</v>
      </c>
      <c r="B252" s="112">
        <v>3465</v>
      </c>
      <c r="D252" s="116">
        <v>228</v>
      </c>
      <c r="E252" s="116">
        <v>255397.55983679852</v>
      </c>
      <c r="F252" s="116">
        <v>-15497.559836798522</v>
      </c>
      <c r="G252" s="116">
        <v>-0.12476874889013317</v>
      </c>
      <c r="I252" s="116">
        <v>73.387096774193537</v>
      </c>
      <c r="J252" s="116">
        <v>474900</v>
      </c>
    </row>
    <row r="253" spans="1:10" x14ac:dyDescent="0.3">
      <c r="A253" s="113">
        <v>537900</v>
      </c>
      <c r="B253" s="113">
        <v>3310</v>
      </c>
      <c r="D253" s="116">
        <v>229</v>
      </c>
      <c r="E253" s="116">
        <v>353653.63644030486</v>
      </c>
      <c r="F253" s="116">
        <v>-11153.636440304865</v>
      </c>
      <c r="G253" s="116">
        <v>-8.9796411750439648E-2</v>
      </c>
      <c r="I253" s="116">
        <v>73.709677419354833</v>
      </c>
      <c r="J253" s="116">
        <v>475000</v>
      </c>
    </row>
    <row r="254" spans="1:10" x14ac:dyDescent="0.3">
      <c r="A254" s="112">
        <v>369900</v>
      </c>
      <c r="B254" s="112">
        <v>2398</v>
      </c>
      <c r="D254" s="116">
        <v>230</v>
      </c>
      <c r="E254" s="116">
        <v>202150.40175923373</v>
      </c>
      <c r="F254" s="116">
        <v>-67150.401759233733</v>
      </c>
      <c r="G254" s="116">
        <v>-0.54061876212766213</v>
      </c>
      <c r="I254" s="116">
        <v>74.032258064516128</v>
      </c>
      <c r="J254" s="116">
        <v>475000</v>
      </c>
    </row>
    <row r="255" spans="1:10" x14ac:dyDescent="0.3">
      <c r="A255" s="113">
        <v>599000</v>
      </c>
      <c r="B255" s="113">
        <v>3352</v>
      </c>
      <c r="D255" s="116">
        <v>231</v>
      </c>
      <c r="E255" s="116">
        <v>514399.77403295331</v>
      </c>
      <c r="F255" s="116">
        <v>72600.225967046688</v>
      </c>
      <c r="G255" s="116">
        <v>0.58449455646177517</v>
      </c>
      <c r="I255" s="116">
        <v>74.354838709677409</v>
      </c>
      <c r="J255" s="116">
        <v>475000</v>
      </c>
    </row>
    <row r="256" spans="1:10" x14ac:dyDescent="0.3">
      <c r="A256" s="112">
        <v>419500</v>
      </c>
      <c r="B256" s="112">
        <v>2453</v>
      </c>
      <c r="D256" s="116">
        <v>232</v>
      </c>
      <c r="E256" s="116">
        <v>602408.28436492826</v>
      </c>
      <c r="F256" s="116">
        <v>-177508.28436492826</v>
      </c>
      <c r="G256" s="116">
        <v>-1.4290950827792579</v>
      </c>
      <c r="I256" s="116">
        <v>74.677419354838705</v>
      </c>
      <c r="J256" s="116">
        <v>479900</v>
      </c>
    </row>
    <row r="257" spans="1:10" x14ac:dyDescent="0.3">
      <c r="A257" s="113">
        <v>789000</v>
      </c>
      <c r="B257" s="113">
        <v>4451</v>
      </c>
      <c r="D257" s="116">
        <v>233</v>
      </c>
      <c r="E257" s="116">
        <v>666505.80672999681</v>
      </c>
      <c r="F257" s="116">
        <v>183494.19327000319</v>
      </c>
      <c r="G257" s="116">
        <v>1.4772868221834912</v>
      </c>
      <c r="I257" s="116">
        <v>75</v>
      </c>
      <c r="J257" s="116">
        <v>487000</v>
      </c>
    </row>
    <row r="258" spans="1:10" x14ac:dyDescent="0.3">
      <c r="A258" s="112">
        <v>449990</v>
      </c>
      <c r="B258" s="112">
        <v>1800</v>
      </c>
      <c r="D258" s="116">
        <v>234</v>
      </c>
      <c r="E258" s="116">
        <v>618683.8307961839</v>
      </c>
      <c r="F258" s="116">
        <v>-43683.830796183902</v>
      </c>
      <c r="G258" s="116">
        <v>-0.35169258725663172</v>
      </c>
      <c r="I258" s="116">
        <v>75.322580645161281</v>
      </c>
      <c r="J258" s="116">
        <v>487900</v>
      </c>
    </row>
    <row r="259" spans="1:10" x14ac:dyDescent="0.3">
      <c r="A259" s="113">
        <v>499990</v>
      </c>
      <c r="B259" s="113">
        <v>2400</v>
      </c>
      <c r="D259" s="116">
        <v>235</v>
      </c>
      <c r="E259" s="116">
        <v>676351.50765754655</v>
      </c>
      <c r="F259" s="116">
        <v>138648.49234245345</v>
      </c>
      <c r="G259" s="116">
        <v>1.1162401763402221</v>
      </c>
      <c r="I259" s="116">
        <v>75.645161290322577</v>
      </c>
      <c r="J259" s="116">
        <v>499900</v>
      </c>
    </row>
    <row r="260" spans="1:10" x14ac:dyDescent="0.3">
      <c r="A260" s="112">
        <v>519990</v>
      </c>
      <c r="B260" s="112">
        <v>3200</v>
      </c>
      <c r="D260" s="116">
        <v>236</v>
      </c>
      <c r="E260" s="116">
        <v>270065.64489212772</v>
      </c>
      <c r="F260" s="116">
        <v>-20065.644892127719</v>
      </c>
      <c r="G260" s="116">
        <v>-0.16154578109257051</v>
      </c>
      <c r="I260" s="116">
        <v>75.967741935483858</v>
      </c>
      <c r="J260" s="116">
        <v>499990</v>
      </c>
    </row>
    <row r="261" spans="1:10" x14ac:dyDescent="0.3">
      <c r="A261" s="113">
        <v>469990</v>
      </c>
      <c r="B261" s="113">
        <v>3282</v>
      </c>
      <c r="D261" s="116">
        <v>237</v>
      </c>
      <c r="E261" s="116">
        <v>304224.19913056551</v>
      </c>
      <c r="F261" s="116">
        <v>-74324.19913056551</v>
      </c>
      <c r="G261" s="116">
        <v>-0.59837403019812851</v>
      </c>
      <c r="I261" s="116">
        <v>76.290322580645153</v>
      </c>
      <c r="J261" s="116">
        <v>510000</v>
      </c>
    </row>
    <row r="262" spans="1:10" x14ac:dyDescent="0.3">
      <c r="A262" s="112">
        <v>534990</v>
      </c>
      <c r="B262" s="112">
        <v>3282</v>
      </c>
      <c r="D262" s="116">
        <v>238</v>
      </c>
      <c r="E262" s="116">
        <v>372340.37493545027</v>
      </c>
      <c r="F262" s="116">
        <v>86659.625064549735</v>
      </c>
      <c r="G262" s="116">
        <v>0.69768486861513024</v>
      </c>
      <c r="I262" s="116">
        <v>76.612903225806448</v>
      </c>
      <c r="J262" s="116">
        <v>510000</v>
      </c>
    </row>
    <row r="263" spans="1:10" x14ac:dyDescent="0.3">
      <c r="A263" s="113">
        <v>609990</v>
      </c>
      <c r="B263" s="113">
        <v>3800</v>
      </c>
      <c r="D263" s="116">
        <v>239</v>
      </c>
      <c r="E263" s="116">
        <v>739444.36666266108</v>
      </c>
      <c r="F263" s="116">
        <v>-1444.3666626610793</v>
      </c>
      <c r="G263" s="116">
        <v>-1.1628399782714951E-2</v>
      </c>
      <c r="I263" s="116">
        <v>76.93548387096773</v>
      </c>
      <c r="J263" s="116">
        <v>518000</v>
      </c>
    </row>
    <row r="264" spans="1:10" x14ac:dyDescent="0.3">
      <c r="A264" s="112">
        <v>329900</v>
      </c>
      <c r="B264" s="112">
        <v>2520</v>
      </c>
      <c r="D264" s="116">
        <v>240</v>
      </c>
      <c r="E264" s="116">
        <v>141468.73481800896</v>
      </c>
      <c r="F264" s="116">
        <v>58531.265181991039</v>
      </c>
      <c r="G264" s="116">
        <v>0.47122726446089713</v>
      </c>
      <c r="I264" s="116">
        <v>77.258064516129025</v>
      </c>
      <c r="J264" s="116">
        <v>519900</v>
      </c>
    </row>
    <row r="265" spans="1:10" x14ac:dyDescent="0.3">
      <c r="A265" s="113">
        <v>329000</v>
      </c>
      <c r="B265" s="113">
        <v>2144</v>
      </c>
      <c r="D265" s="116">
        <v>241</v>
      </c>
      <c r="E265" s="116">
        <v>389017.78671068751</v>
      </c>
      <c r="F265" s="116">
        <v>-41017.786710687506</v>
      </c>
      <c r="G265" s="116">
        <v>-0.33022862850852719</v>
      </c>
      <c r="I265" s="116">
        <v>77.58064516129032</v>
      </c>
      <c r="J265" s="116">
        <v>519900</v>
      </c>
    </row>
    <row r="266" spans="1:10" x14ac:dyDescent="0.3">
      <c r="A266" s="112">
        <v>425000</v>
      </c>
      <c r="B266" s="112">
        <v>2438</v>
      </c>
      <c r="D266" s="116">
        <v>242</v>
      </c>
      <c r="E266" s="116">
        <v>423176.3409491253</v>
      </c>
      <c r="F266" s="116">
        <v>-73276.340949125297</v>
      </c>
      <c r="G266" s="116">
        <v>-0.58993786633172762</v>
      </c>
      <c r="I266" s="116">
        <v>77.903225806451601</v>
      </c>
      <c r="J266" s="116">
        <v>519990</v>
      </c>
    </row>
    <row r="267" spans="1:10" x14ac:dyDescent="0.3">
      <c r="A267" s="113">
        <v>450000</v>
      </c>
      <c r="B267" s="113">
        <v>3044</v>
      </c>
      <c r="D267" s="116">
        <v>243</v>
      </c>
      <c r="E267" s="116">
        <v>473208.57627483713</v>
      </c>
      <c r="F267" s="116">
        <v>1791.4237251628656</v>
      </c>
      <c r="G267" s="116">
        <v>1.4422509044936577E-2</v>
      </c>
      <c r="I267" s="116">
        <v>78.225806451612897</v>
      </c>
      <c r="J267" s="116">
        <v>520000</v>
      </c>
    </row>
    <row r="268" spans="1:10" x14ac:dyDescent="0.3">
      <c r="A268" s="112">
        <v>774900</v>
      </c>
      <c r="B268" s="112">
        <v>3703</v>
      </c>
      <c r="D268" s="116">
        <v>244</v>
      </c>
      <c r="E268" s="116">
        <v>479839.35445053387</v>
      </c>
      <c r="F268" s="116">
        <v>-54839.354450533865</v>
      </c>
      <c r="G268" s="116">
        <v>-0.44150419271096891</v>
      </c>
      <c r="I268" s="116">
        <v>78.548387096774192</v>
      </c>
      <c r="J268" s="116">
        <v>520000</v>
      </c>
    </row>
    <row r="269" spans="1:10" x14ac:dyDescent="0.3">
      <c r="A269" s="113">
        <v>479900</v>
      </c>
      <c r="B269" s="113">
        <v>3110</v>
      </c>
      <c r="D269" s="116">
        <v>245</v>
      </c>
      <c r="E269" s="116">
        <v>586132.73793367262</v>
      </c>
      <c r="F269" s="116">
        <v>133367.26206632738</v>
      </c>
      <c r="G269" s="116">
        <v>1.0737217088464994</v>
      </c>
      <c r="I269" s="116">
        <v>78.870967741935473</v>
      </c>
      <c r="J269" s="116">
        <v>524900</v>
      </c>
    </row>
    <row r="270" spans="1:10" x14ac:dyDescent="0.3">
      <c r="A270" s="112">
        <v>669000</v>
      </c>
      <c r="B270" s="112">
        <v>4182</v>
      </c>
      <c r="D270" s="116">
        <v>246</v>
      </c>
      <c r="E270" s="116">
        <v>586333.67060566344</v>
      </c>
      <c r="F270" s="116">
        <v>173566.32939433656</v>
      </c>
      <c r="G270" s="116">
        <v>1.3973589388287679</v>
      </c>
      <c r="I270" s="116">
        <v>79.193548387096769</v>
      </c>
      <c r="J270" s="116">
        <v>529000</v>
      </c>
    </row>
    <row r="271" spans="1:10" x14ac:dyDescent="0.3">
      <c r="A271" s="113">
        <v>205000</v>
      </c>
      <c r="B271" s="113">
        <v>1451</v>
      </c>
      <c r="D271" s="116">
        <v>247</v>
      </c>
      <c r="E271" s="116">
        <v>1042450.8360248032</v>
      </c>
      <c r="F271" s="116">
        <v>-167450.83602480323</v>
      </c>
      <c r="G271" s="116">
        <v>-1.3481239325053336</v>
      </c>
      <c r="I271" s="116">
        <v>79.516129032258064</v>
      </c>
      <c r="J271" s="116">
        <v>529900</v>
      </c>
    </row>
    <row r="272" spans="1:10" x14ac:dyDescent="0.3">
      <c r="A272" s="112">
        <v>379900</v>
      </c>
      <c r="B272" s="112">
        <v>2462</v>
      </c>
      <c r="D272" s="116">
        <v>248</v>
      </c>
      <c r="E272" s="116">
        <v>283729.06658750284</v>
      </c>
      <c r="F272" s="116">
        <v>1270.9334124971647</v>
      </c>
      <c r="G272" s="116">
        <v>1.0232112246691389E-2</v>
      </c>
      <c r="I272" s="116">
        <v>79.838709677419345</v>
      </c>
      <c r="J272" s="116">
        <v>534990</v>
      </c>
    </row>
    <row r="273" spans="1:10" x14ac:dyDescent="0.3">
      <c r="A273" s="113">
        <v>399000</v>
      </c>
      <c r="B273" s="113">
        <v>3084</v>
      </c>
      <c r="D273" s="116">
        <v>249</v>
      </c>
      <c r="E273" s="116">
        <v>180047.80784024461</v>
      </c>
      <c r="F273" s="116">
        <v>34952.192159755388</v>
      </c>
      <c r="G273" s="116">
        <v>0.28139535079485661</v>
      </c>
      <c r="I273" s="116">
        <v>80.161290322580641</v>
      </c>
      <c r="J273" s="116">
        <v>537900</v>
      </c>
    </row>
    <row r="274" spans="1:10" x14ac:dyDescent="0.3">
      <c r="A274" s="112">
        <v>329900</v>
      </c>
      <c r="B274" s="112">
        <v>2280</v>
      </c>
      <c r="D274" s="116">
        <v>250</v>
      </c>
      <c r="E274" s="116">
        <v>275289.89436388877</v>
      </c>
      <c r="F274" s="116">
        <v>124210.10563611123</v>
      </c>
      <c r="G274" s="116">
        <v>0.99999868643387346</v>
      </c>
      <c r="I274" s="116">
        <v>80.483870967741922</v>
      </c>
      <c r="J274" s="116">
        <v>539885</v>
      </c>
    </row>
    <row r="275" spans="1:10" x14ac:dyDescent="0.3">
      <c r="A275" s="113">
        <v>799000</v>
      </c>
      <c r="B275" s="113">
        <v>4254</v>
      </c>
      <c r="D275" s="116">
        <v>251</v>
      </c>
      <c r="E275" s="116">
        <v>609842.7932285883</v>
      </c>
      <c r="F275" s="116">
        <v>-39842.7932285883</v>
      </c>
      <c r="G275" s="116">
        <v>-0.32076891560795329</v>
      </c>
      <c r="I275" s="116">
        <v>80.806451612903217</v>
      </c>
      <c r="J275" s="116">
        <v>549900</v>
      </c>
    </row>
    <row r="276" spans="1:10" x14ac:dyDescent="0.3">
      <c r="A276" s="112">
        <v>474900</v>
      </c>
      <c r="B276" s="112">
        <v>2957</v>
      </c>
      <c r="D276" s="116">
        <v>252</v>
      </c>
      <c r="E276" s="116">
        <v>578698.22907001269</v>
      </c>
      <c r="F276" s="116">
        <v>-40798.22907001269</v>
      </c>
      <c r="G276" s="116">
        <v>-0.32846099977053583</v>
      </c>
      <c r="I276" s="116">
        <v>81.129032258064512</v>
      </c>
      <c r="J276" s="116">
        <v>549900</v>
      </c>
    </row>
    <row r="277" spans="1:10" x14ac:dyDescent="0.3">
      <c r="A277" s="113">
        <v>639900</v>
      </c>
      <c r="B277" s="113">
        <v>2770</v>
      </c>
      <c r="D277" s="116">
        <v>253</v>
      </c>
      <c r="E277" s="116">
        <v>395447.63221439347</v>
      </c>
      <c r="F277" s="116">
        <v>-25547.632214393467</v>
      </c>
      <c r="G277" s="116">
        <v>-0.20568051629175815</v>
      </c>
      <c r="I277" s="116">
        <v>81.451612903225794</v>
      </c>
      <c r="J277" s="116">
        <v>560000</v>
      </c>
    </row>
    <row r="278" spans="1:10" x14ac:dyDescent="0.3">
      <c r="A278" s="112">
        <v>375000</v>
      </c>
      <c r="B278" s="112">
        <v>2995</v>
      </c>
      <c r="D278" s="116">
        <v>254</v>
      </c>
      <c r="E278" s="116">
        <v>587137.40129362675</v>
      </c>
      <c r="F278" s="116">
        <v>11862.598706373246</v>
      </c>
      <c r="G278" s="116">
        <v>9.5504170641463812E-2</v>
      </c>
      <c r="I278" s="116">
        <v>81.774193548387089</v>
      </c>
      <c r="J278" s="116">
        <v>570000</v>
      </c>
    </row>
    <row r="279" spans="1:10" x14ac:dyDescent="0.3">
      <c r="A279" s="113">
        <v>369900</v>
      </c>
      <c r="B279" s="113">
        <v>2427</v>
      </c>
      <c r="D279" s="116">
        <v>255</v>
      </c>
      <c r="E279" s="116">
        <v>406498.92917388806</v>
      </c>
      <c r="F279" s="116">
        <v>13001.070826111943</v>
      </c>
      <c r="G279" s="116">
        <v>0.10466985501512963</v>
      </c>
      <c r="I279" s="116">
        <v>82.096774193548384</v>
      </c>
      <c r="J279" s="116">
        <v>575000</v>
      </c>
    </row>
    <row r="280" spans="1:10" x14ac:dyDescent="0.3">
      <c r="A280" s="112">
        <v>337900</v>
      </c>
      <c r="B280" s="112">
        <v>2578</v>
      </c>
      <c r="D280" s="116">
        <v>256</v>
      </c>
      <c r="E280" s="116">
        <v>807962.40781152749</v>
      </c>
      <c r="F280" s="116">
        <v>-18962.40781152749</v>
      </c>
      <c r="G280" s="116">
        <v>-0.15266376923230016</v>
      </c>
      <c r="I280" s="116">
        <v>82.419354838709666</v>
      </c>
      <c r="J280" s="116">
        <v>575000</v>
      </c>
    </row>
    <row r="281" spans="1:10" x14ac:dyDescent="0.3">
      <c r="A281" s="113">
        <v>999000</v>
      </c>
      <c r="B281" s="113">
        <v>4600</v>
      </c>
      <c r="D281" s="116">
        <v>257</v>
      </c>
      <c r="E281" s="116">
        <v>275289.89436388877</v>
      </c>
      <c r="F281" s="116">
        <v>174700.10563611123</v>
      </c>
      <c r="G281" s="116">
        <v>1.4064868173268841</v>
      </c>
      <c r="I281" s="116">
        <v>82.741935483870961</v>
      </c>
      <c r="J281" s="116">
        <v>575000</v>
      </c>
    </row>
    <row r="282" spans="1:10" x14ac:dyDescent="0.3">
      <c r="A282" s="112">
        <v>410000</v>
      </c>
      <c r="B282" s="112">
        <v>2525</v>
      </c>
      <c r="D282" s="116">
        <v>258</v>
      </c>
      <c r="E282" s="116">
        <v>395849.49755837506</v>
      </c>
      <c r="F282" s="116">
        <v>104140.50244162494</v>
      </c>
      <c r="G282" s="116">
        <v>0.83842103758675268</v>
      </c>
      <c r="I282" s="116">
        <v>83.064516129032256</v>
      </c>
      <c r="J282" s="116">
        <v>579000</v>
      </c>
    </row>
    <row r="283" spans="1:10" x14ac:dyDescent="0.3">
      <c r="A283" s="113">
        <v>375000</v>
      </c>
      <c r="B283" s="113">
        <v>2608</v>
      </c>
      <c r="D283" s="116">
        <v>259</v>
      </c>
      <c r="E283" s="116">
        <v>556595.63515102351</v>
      </c>
      <c r="F283" s="116">
        <v>-36605.635151023511</v>
      </c>
      <c r="G283" s="116">
        <v>-0.29470699569600001</v>
      </c>
      <c r="I283" s="116">
        <v>83.387096774193537</v>
      </c>
      <c r="J283" s="116">
        <v>579900</v>
      </c>
    </row>
    <row r="284" spans="1:10" x14ac:dyDescent="0.3">
      <c r="A284" s="112">
        <v>575000</v>
      </c>
      <c r="B284" s="112">
        <v>2930</v>
      </c>
      <c r="D284" s="116">
        <v>260</v>
      </c>
      <c r="E284" s="116">
        <v>573072.11425426998</v>
      </c>
      <c r="F284" s="116">
        <v>-103082.11425426998</v>
      </c>
      <c r="G284" s="116">
        <v>-0.82990009807324194</v>
      </c>
      <c r="I284" s="116">
        <v>83.709677419354833</v>
      </c>
      <c r="J284" s="116">
        <v>579900</v>
      </c>
    </row>
    <row r="285" spans="1:10" x14ac:dyDescent="0.3">
      <c r="A285" s="113">
        <v>1450000</v>
      </c>
      <c r="B285" s="113">
        <v>4576</v>
      </c>
      <c r="D285" s="116">
        <v>261</v>
      </c>
      <c r="E285" s="116">
        <v>573072.11425426998</v>
      </c>
      <c r="F285" s="116">
        <v>-38082.114254269982</v>
      </c>
      <c r="G285" s="116">
        <v>-0.30659392837536714</v>
      </c>
      <c r="I285" s="116">
        <v>84.032258064516128</v>
      </c>
      <c r="J285" s="116">
        <v>587000</v>
      </c>
    </row>
    <row r="286" spans="1:10" x14ac:dyDescent="0.3">
      <c r="A286" s="112">
        <v>362750</v>
      </c>
      <c r="B286" s="112">
        <v>2128</v>
      </c>
      <c r="D286" s="116">
        <v>262</v>
      </c>
      <c r="E286" s="116">
        <v>677155.23834550986</v>
      </c>
      <c r="F286" s="116">
        <v>-67165.238345509861</v>
      </c>
      <c r="G286" s="116">
        <v>-0.54073820946820905</v>
      </c>
      <c r="I286" s="116">
        <v>84.354838709677409</v>
      </c>
      <c r="J286" s="116">
        <v>589000</v>
      </c>
    </row>
    <row r="287" spans="1:10" x14ac:dyDescent="0.3">
      <c r="A287" s="113">
        <v>279900</v>
      </c>
      <c r="B287" s="113">
        <v>3086</v>
      </c>
      <c r="D287" s="116">
        <v>263</v>
      </c>
      <c r="E287" s="116">
        <v>419961.41819727235</v>
      </c>
      <c r="F287" s="116">
        <v>-90061.418197272345</v>
      </c>
      <c r="G287" s="116">
        <v>-0.72507224299035489</v>
      </c>
      <c r="I287" s="116">
        <v>84.677419354838705</v>
      </c>
      <c r="J287" s="116">
        <v>594900</v>
      </c>
    </row>
    <row r="288" spans="1:10" x14ac:dyDescent="0.3">
      <c r="A288" s="112">
        <v>609000</v>
      </c>
      <c r="B288" s="112">
        <v>3356</v>
      </c>
      <c r="D288" s="116">
        <v>264</v>
      </c>
      <c r="E288" s="116">
        <v>344410.73352872761</v>
      </c>
      <c r="F288" s="116">
        <v>-15410.733528727607</v>
      </c>
      <c r="G288" s="116">
        <v>-0.12406972207927781</v>
      </c>
      <c r="I288" s="116">
        <v>85</v>
      </c>
      <c r="J288" s="116">
        <v>599000</v>
      </c>
    </row>
    <row r="289" spans="1:10" x14ac:dyDescent="0.3">
      <c r="A289" s="113">
        <v>859900</v>
      </c>
      <c r="B289" s="113">
        <v>2848</v>
      </c>
      <c r="D289" s="116">
        <v>265</v>
      </c>
      <c r="E289" s="116">
        <v>403484.93909402587</v>
      </c>
      <c r="F289" s="116">
        <v>21515.060905974125</v>
      </c>
      <c r="G289" s="116">
        <v>0.17321483251572012</v>
      </c>
      <c r="I289" s="116">
        <v>85.322580645161281</v>
      </c>
      <c r="J289" s="116">
        <v>599000</v>
      </c>
    </row>
    <row r="290" spans="1:10" x14ac:dyDescent="0.3">
      <c r="A290" s="112">
        <v>150000</v>
      </c>
      <c r="B290" s="112">
        <v>864</v>
      </c>
      <c r="D290" s="116">
        <v>266</v>
      </c>
      <c r="E290" s="116">
        <v>525250.13832045707</v>
      </c>
      <c r="F290" s="116">
        <v>-75250.138320457074</v>
      </c>
      <c r="G290" s="116">
        <v>-0.60582864082636401</v>
      </c>
      <c r="I290" s="116">
        <v>85.645161290322577</v>
      </c>
      <c r="J290" s="116">
        <v>599900</v>
      </c>
    </row>
    <row r="291" spans="1:10" x14ac:dyDescent="0.3">
      <c r="A291" s="113">
        <v>249900</v>
      </c>
      <c r="B291" s="113">
        <v>2080</v>
      </c>
      <c r="D291" s="116">
        <v>267</v>
      </c>
      <c r="E291" s="116">
        <v>657664.76916240121</v>
      </c>
      <c r="F291" s="116">
        <v>117235.23083759879</v>
      </c>
      <c r="G291" s="116">
        <v>0.94384491697338457</v>
      </c>
      <c r="I291" s="116">
        <v>85.967741935483858</v>
      </c>
      <c r="J291" s="116">
        <v>599900</v>
      </c>
    </row>
    <row r="292" spans="1:10" x14ac:dyDescent="0.3">
      <c r="A292" s="112">
        <v>975000</v>
      </c>
      <c r="B292" s="112">
        <v>4102</v>
      </c>
      <c r="D292" s="116">
        <v>268</v>
      </c>
      <c r="E292" s="116">
        <v>538511.69467185054</v>
      </c>
      <c r="F292" s="116">
        <v>-58611.694671850535</v>
      </c>
      <c r="G292" s="116">
        <v>-0.47187479135734522</v>
      </c>
      <c r="I292" s="116">
        <v>86.290322580645153</v>
      </c>
      <c r="J292" s="116">
        <v>609000</v>
      </c>
    </row>
    <row r="293" spans="1:10" x14ac:dyDescent="0.3">
      <c r="A293" s="113">
        <v>449000</v>
      </c>
      <c r="B293" s="113">
        <v>4258</v>
      </c>
      <c r="D293" s="116">
        <v>269</v>
      </c>
      <c r="E293" s="116">
        <v>753911.51904599939</v>
      </c>
      <c r="F293" s="116">
        <v>-84911.51904599939</v>
      </c>
      <c r="G293" s="116">
        <v>-0.68361110454138585</v>
      </c>
      <c r="I293" s="116">
        <v>86.612903225806448</v>
      </c>
      <c r="J293" s="116">
        <v>609990</v>
      </c>
    </row>
    <row r="294" spans="1:10" x14ac:dyDescent="0.3">
      <c r="A294" s="112">
        <v>419000</v>
      </c>
      <c r="B294" s="112">
        <v>3200</v>
      </c>
      <c r="D294" s="116">
        <v>270</v>
      </c>
      <c r="E294" s="116">
        <v>205164.39183909592</v>
      </c>
      <c r="F294" s="116">
        <v>-164.3918390959152</v>
      </c>
      <c r="G294" s="116">
        <v>-1.323496363798042E-3</v>
      </c>
      <c r="I294" s="116">
        <v>86.93548387096773</v>
      </c>
      <c r="J294" s="116">
        <v>634900</v>
      </c>
    </row>
    <row r="295" spans="1:10" x14ac:dyDescent="0.3">
      <c r="A295" s="113">
        <v>529000</v>
      </c>
      <c r="B295" s="113">
        <v>3101</v>
      </c>
      <c r="D295" s="116">
        <v>271</v>
      </c>
      <c r="E295" s="116">
        <v>408307.32322180533</v>
      </c>
      <c r="F295" s="116">
        <v>-28407.323221805331</v>
      </c>
      <c r="G295" s="116">
        <v>-0.22870350010111445</v>
      </c>
      <c r="I295" s="116">
        <v>87.258064516129025</v>
      </c>
      <c r="J295" s="116">
        <v>635000</v>
      </c>
    </row>
    <row r="296" spans="1:10" x14ac:dyDescent="0.3">
      <c r="A296" s="112">
        <v>925000</v>
      </c>
      <c r="B296" s="112">
        <v>3617</v>
      </c>
      <c r="D296" s="116">
        <v>272</v>
      </c>
      <c r="E296" s="116">
        <v>533287.44520008948</v>
      </c>
      <c r="F296" s="116">
        <v>-134287.44520008948</v>
      </c>
      <c r="G296" s="116">
        <v>-1.0811299782488013</v>
      </c>
      <c r="I296" s="116">
        <v>87.58064516129032</v>
      </c>
      <c r="J296" s="116">
        <v>635000</v>
      </c>
    </row>
    <row r="297" spans="1:10" x14ac:dyDescent="0.3">
      <c r="A297" s="113">
        <v>204900</v>
      </c>
      <c r="B297" s="113">
        <v>1131</v>
      </c>
      <c r="D297" s="116">
        <v>273</v>
      </c>
      <c r="E297" s="116">
        <v>371737.57691947784</v>
      </c>
      <c r="F297" s="116">
        <v>-41837.57691947784</v>
      </c>
      <c r="G297" s="116">
        <v>-0.33682864811034091</v>
      </c>
      <c r="I297" s="116">
        <v>87.903225806451601</v>
      </c>
      <c r="J297" s="116">
        <v>639900</v>
      </c>
    </row>
    <row r="298" spans="1:10" x14ac:dyDescent="0.3">
      <c r="A298" s="112">
        <v>1249900</v>
      </c>
      <c r="B298" s="112">
        <v>3800</v>
      </c>
      <c r="D298" s="116">
        <v>274</v>
      </c>
      <c r="E298" s="116">
        <v>768378.67142933782</v>
      </c>
      <c r="F298" s="116">
        <v>30621.328570662183</v>
      </c>
      <c r="G298" s="116">
        <v>0.24652815639035885</v>
      </c>
      <c r="I298" s="116">
        <v>88.225806451612897</v>
      </c>
      <c r="J298" s="116">
        <v>649900</v>
      </c>
    </row>
    <row r="299" spans="1:10" x14ac:dyDescent="0.3">
      <c r="A299" s="113">
        <v>1725000</v>
      </c>
      <c r="B299" s="113">
        <v>6512</v>
      </c>
      <c r="D299" s="116">
        <v>275</v>
      </c>
      <c r="E299" s="116">
        <v>507768.99585725658</v>
      </c>
      <c r="F299" s="116">
        <v>-32868.995857256581</v>
      </c>
      <c r="G299" s="116">
        <v>-0.26462382036732701</v>
      </c>
      <c r="I299" s="116">
        <v>88.548387096774192</v>
      </c>
      <c r="J299" s="116">
        <v>669000</v>
      </c>
    </row>
    <row r="300" spans="1:10" x14ac:dyDescent="0.3">
      <c r="A300" s="112">
        <v>519900</v>
      </c>
      <c r="B300" s="112">
        <v>3272</v>
      </c>
      <c r="D300" s="116">
        <v>276</v>
      </c>
      <c r="E300" s="116">
        <v>470194.58619497495</v>
      </c>
      <c r="F300" s="116">
        <v>169705.41380502505</v>
      </c>
      <c r="G300" s="116">
        <v>1.3662752319277001</v>
      </c>
      <c r="I300" s="116">
        <v>88.870967741935473</v>
      </c>
      <c r="J300" s="116">
        <v>679900</v>
      </c>
    </row>
    <row r="301" spans="1:10" x14ac:dyDescent="0.3">
      <c r="A301" s="113">
        <v>579900</v>
      </c>
      <c r="B301" s="113">
        <v>3378</v>
      </c>
      <c r="D301" s="116">
        <v>277</v>
      </c>
      <c r="E301" s="116">
        <v>515404.43739290733</v>
      </c>
      <c r="F301" s="116">
        <v>-140404.43739290733</v>
      </c>
      <c r="G301" s="116">
        <v>-1.130377051394883</v>
      </c>
      <c r="I301" s="116">
        <v>89.193548387096769</v>
      </c>
      <c r="J301" s="116">
        <v>719500</v>
      </c>
    </row>
    <row r="302" spans="1:10" x14ac:dyDescent="0.3">
      <c r="A302" s="112">
        <v>800000</v>
      </c>
      <c r="B302" s="112">
        <v>5248</v>
      </c>
      <c r="D302" s="116">
        <v>278</v>
      </c>
      <c r="E302" s="116">
        <v>401274.67970212694</v>
      </c>
      <c r="F302" s="116">
        <v>-31374.679702126945</v>
      </c>
      <c r="G302" s="116">
        <v>-0.25259328400642633</v>
      </c>
      <c r="I302" s="116">
        <v>89.516129032258064</v>
      </c>
      <c r="J302" s="116">
        <v>738000</v>
      </c>
    </row>
    <row r="303" spans="1:10" x14ac:dyDescent="0.3">
      <c r="A303" s="113">
        <v>749900</v>
      </c>
      <c r="B303" s="113">
        <v>3932</v>
      </c>
      <c r="D303" s="116">
        <v>279</v>
      </c>
      <c r="E303" s="116">
        <v>431615.51317273936</v>
      </c>
      <c r="F303" s="116">
        <v>-93715.51317273936</v>
      </c>
      <c r="G303" s="116">
        <v>-0.75449086522610709</v>
      </c>
      <c r="I303" s="116">
        <v>89.838709677419345</v>
      </c>
      <c r="J303" s="116">
        <v>749900</v>
      </c>
    </row>
    <row r="304" spans="1:10" x14ac:dyDescent="0.3">
      <c r="A304" s="112">
        <v>849000</v>
      </c>
      <c r="B304" s="112">
        <v>4298</v>
      </c>
      <c r="D304" s="116">
        <v>280</v>
      </c>
      <c r="E304" s="116">
        <v>837901.37593815825</v>
      </c>
      <c r="F304" s="116">
        <v>161098.62406184175</v>
      </c>
      <c r="G304" s="116">
        <v>1.2969831369446199</v>
      </c>
      <c r="I304" s="116">
        <v>90.161290322580641</v>
      </c>
      <c r="J304" s="116">
        <v>759900</v>
      </c>
    </row>
    <row r="305" spans="1:10" x14ac:dyDescent="0.3">
      <c r="A305" s="113">
        <v>594900</v>
      </c>
      <c r="B305" s="113">
        <v>2670</v>
      </c>
      <c r="D305" s="116">
        <v>281</v>
      </c>
      <c r="E305" s="116">
        <v>420966.08155722643</v>
      </c>
      <c r="F305" s="116">
        <v>-10966.081557226426</v>
      </c>
      <c r="G305" s="116">
        <v>-8.8286432866256412E-2</v>
      </c>
      <c r="I305" s="116">
        <v>90.483870967741922</v>
      </c>
      <c r="J305" s="116">
        <v>774500</v>
      </c>
    </row>
    <row r="306" spans="1:10" x14ac:dyDescent="0.3">
      <c r="A306" s="112">
        <v>275000</v>
      </c>
      <c r="B306" s="112">
        <v>1472</v>
      </c>
      <c r="D306" s="116">
        <v>282</v>
      </c>
      <c r="E306" s="116">
        <v>437643.49333246367</v>
      </c>
      <c r="F306" s="116">
        <v>-62643.493332463666</v>
      </c>
      <c r="G306" s="116">
        <v>-0.50433425465086024</v>
      </c>
      <c r="I306" s="116">
        <v>90.806451612903217</v>
      </c>
      <c r="J306" s="116">
        <v>774900</v>
      </c>
    </row>
    <row r="307" spans="1:10" x14ac:dyDescent="0.3">
      <c r="A307" s="113">
        <v>249900</v>
      </c>
      <c r="B307" s="113">
        <v>2160</v>
      </c>
      <c r="D307" s="116">
        <v>283</v>
      </c>
      <c r="E307" s="116">
        <v>502343.8137135047</v>
      </c>
      <c r="F307" s="116">
        <v>72656.1862864953</v>
      </c>
      <c r="G307" s="116">
        <v>0.58494508539140166</v>
      </c>
      <c r="I307" s="116">
        <v>91.129032258064512</v>
      </c>
      <c r="J307" s="116">
        <v>780000</v>
      </c>
    </row>
    <row r="308" spans="1:10" x14ac:dyDescent="0.3">
      <c r="A308" s="112">
        <v>1295000</v>
      </c>
      <c r="B308" s="112">
        <v>5316</v>
      </c>
      <c r="D308" s="116">
        <v>284</v>
      </c>
      <c r="E308" s="116">
        <v>833078.99181037873</v>
      </c>
      <c r="F308" s="116">
        <v>616921.00818962127</v>
      </c>
      <c r="G308" s="116">
        <v>4.966747227720953</v>
      </c>
      <c r="I308" s="116">
        <v>91.451612903225794</v>
      </c>
      <c r="J308" s="116">
        <v>789000</v>
      </c>
    </row>
    <row r="309" spans="1:10" x14ac:dyDescent="0.3">
      <c r="A309" s="113">
        <v>1195000</v>
      </c>
      <c r="B309" s="113">
        <v>5372</v>
      </c>
      <c r="D309" s="116">
        <v>285</v>
      </c>
      <c r="E309" s="116">
        <v>341195.8107768746</v>
      </c>
      <c r="F309" s="116">
        <v>21554.189223125402</v>
      </c>
      <c r="G309" s="116">
        <v>0.17352984928149179</v>
      </c>
      <c r="I309" s="116">
        <v>91.774193548387089</v>
      </c>
      <c r="J309" s="116">
        <v>792000</v>
      </c>
    </row>
    <row r="310" spans="1:10" x14ac:dyDescent="0.3">
      <c r="A310" s="112">
        <v>1149000</v>
      </c>
      <c r="B310" s="112">
        <v>6014</v>
      </c>
      <c r="D310" s="116">
        <v>286</v>
      </c>
      <c r="E310" s="116">
        <v>533689.31054407114</v>
      </c>
      <c r="F310" s="116">
        <v>-253789.31054407114</v>
      </c>
      <c r="G310" s="116">
        <v>-2.0432232617089587</v>
      </c>
      <c r="I310" s="116">
        <v>92.096774193548384</v>
      </c>
      <c r="J310" s="116">
        <v>795000</v>
      </c>
    </row>
    <row r="311" spans="1:10" x14ac:dyDescent="0.3">
      <c r="A311" s="113">
        <v>549900</v>
      </c>
      <c r="B311" s="113">
        <v>2828</v>
      </c>
      <c r="D311" s="116">
        <v>287</v>
      </c>
      <c r="E311" s="116">
        <v>587941.13198158995</v>
      </c>
      <c r="F311" s="116">
        <v>21058.868018410052</v>
      </c>
      <c r="G311" s="116">
        <v>0.16954208555211137</v>
      </c>
      <c r="I311" s="116">
        <v>92.419354838709666</v>
      </c>
      <c r="J311" s="116">
        <v>799000</v>
      </c>
    </row>
    <row r="312" spans="1:10" x14ac:dyDescent="0.3">
      <c r="D312" s="116">
        <v>288</v>
      </c>
      <c r="E312" s="116">
        <v>485867.33461025823</v>
      </c>
      <c r="F312" s="116">
        <v>374032.66538974177</v>
      </c>
      <c r="G312" s="116">
        <v>3.011286176415271</v>
      </c>
      <c r="I312" s="116">
        <v>92.741935483870961</v>
      </c>
      <c r="J312" s="116">
        <v>799000</v>
      </c>
    </row>
    <row r="313" spans="1:10" x14ac:dyDescent="0.3">
      <c r="D313" s="116">
        <v>289</v>
      </c>
      <c r="E313" s="116">
        <v>87216.913380490121</v>
      </c>
      <c r="F313" s="116">
        <v>62783.086619509879</v>
      </c>
      <c r="G313" s="116">
        <v>0.50545810124100932</v>
      </c>
      <c r="I313" s="116">
        <v>93.064516129032256</v>
      </c>
      <c r="J313" s="116">
        <v>800000</v>
      </c>
    </row>
    <row r="314" spans="1:10" x14ac:dyDescent="0.3">
      <c r="D314" s="116">
        <v>290</v>
      </c>
      <c r="E314" s="116">
        <v>331551.04252131574</v>
      </c>
      <c r="F314" s="116">
        <v>-81651.042521315743</v>
      </c>
      <c r="G314" s="116">
        <v>-0.65736145097950838</v>
      </c>
      <c r="I314" s="116">
        <v>93.387096774193537</v>
      </c>
      <c r="J314" s="116">
        <v>815000</v>
      </c>
    </row>
    <row r="315" spans="1:10" x14ac:dyDescent="0.3">
      <c r="D315" s="116">
        <v>291</v>
      </c>
      <c r="E315" s="116">
        <v>737836.90528673457</v>
      </c>
      <c r="F315" s="116">
        <v>237163.09471326543</v>
      </c>
      <c r="G315" s="116">
        <v>1.9093678567398957</v>
      </c>
      <c r="I315" s="116">
        <v>93.709677419354833</v>
      </c>
      <c r="J315" s="116">
        <v>825000</v>
      </c>
    </row>
    <row r="316" spans="1:10" x14ac:dyDescent="0.3">
      <c r="D316" s="116">
        <v>292</v>
      </c>
      <c r="E316" s="116">
        <v>769182.40211730101</v>
      </c>
      <c r="F316" s="116">
        <v>-320182.40211730101</v>
      </c>
      <c r="G316" s="116">
        <v>-2.5777450224103</v>
      </c>
      <c r="I316" s="116">
        <v>94.032258064516128</v>
      </c>
      <c r="J316" s="116">
        <v>825000</v>
      </c>
    </row>
    <row r="317" spans="1:10" x14ac:dyDescent="0.3">
      <c r="D317" s="116">
        <v>293</v>
      </c>
      <c r="E317" s="116">
        <v>556595.63515102351</v>
      </c>
      <c r="F317" s="116">
        <v>-137595.63515102351</v>
      </c>
      <c r="G317" s="116">
        <v>-1.1077637661235133</v>
      </c>
      <c r="I317" s="116">
        <v>94.354838709677409</v>
      </c>
      <c r="J317" s="116">
        <v>845000</v>
      </c>
    </row>
    <row r="318" spans="1:10" x14ac:dyDescent="0.3">
      <c r="D318" s="116">
        <v>294</v>
      </c>
      <c r="E318" s="116">
        <v>536703.3006239332</v>
      </c>
      <c r="F318" s="116">
        <v>-7703.3006239332026</v>
      </c>
      <c r="G318" s="116">
        <v>-6.2018226823718971E-2</v>
      </c>
      <c r="I318" s="116">
        <v>94.677419354838705</v>
      </c>
      <c r="J318" s="116">
        <v>849000</v>
      </c>
    </row>
    <row r="319" spans="1:10" x14ac:dyDescent="0.3">
      <c r="D319" s="116">
        <v>295</v>
      </c>
      <c r="E319" s="116">
        <v>640384.55937119154</v>
      </c>
      <c r="F319" s="116">
        <v>284615.44062880846</v>
      </c>
      <c r="G319" s="116">
        <v>2.291400247266687</v>
      </c>
      <c r="I319" s="116">
        <v>94.999999999999986</v>
      </c>
      <c r="J319" s="116">
        <v>850000</v>
      </c>
    </row>
    <row r="320" spans="1:10" x14ac:dyDescent="0.3">
      <c r="D320" s="116">
        <v>296</v>
      </c>
      <c r="E320" s="116">
        <v>140865.93680203654</v>
      </c>
      <c r="F320" s="116">
        <v>64034.063197963464</v>
      </c>
      <c r="G320" s="116">
        <v>0.51552954372796778</v>
      </c>
      <c r="I320" s="116">
        <v>95.322580645161281</v>
      </c>
      <c r="J320" s="116">
        <v>859900</v>
      </c>
    </row>
    <row r="321" spans="4:10" x14ac:dyDescent="0.3">
      <c r="D321" s="116">
        <v>297</v>
      </c>
      <c r="E321" s="116">
        <v>677155.23834550986</v>
      </c>
      <c r="F321" s="116">
        <v>572744.76165449014</v>
      </c>
      <c r="G321" s="116">
        <v>4.61109026824513</v>
      </c>
      <c r="I321" s="116">
        <v>95.645161290322577</v>
      </c>
      <c r="J321" s="116">
        <v>875000</v>
      </c>
    </row>
    <row r="322" spans="4:10" x14ac:dyDescent="0.3">
      <c r="D322" s="116">
        <v>298</v>
      </c>
      <c r="E322" s="116">
        <v>1222084.6447845879</v>
      </c>
      <c r="F322" s="116">
        <v>502915.3552154121</v>
      </c>
      <c r="G322" s="116">
        <v>4.0489032033849757</v>
      </c>
      <c r="I322" s="116">
        <v>95.967741935483858</v>
      </c>
      <c r="J322" s="116">
        <v>925000</v>
      </c>
    </row>
    <row r="323" spans="4:10" x14ac:dyDescent="0.3">
      <c r="D323" s="116">
        <v>299</v>
      </c>
      <c r="E323" s="116">
        <v>571062.78753436182</v>
      </c>
      <c r="F323" s="116">
        <v>-51162.787534361822</v>
      </c>
      <c r="G323" s="116">
        <v>-0.41190465193343168</v>
      </c>
      <c r="I323" s="116">
        <v>96.290322580645153</v>
      </c>
      <c r="J323" s="116">
        <v>954000</v>
      </c>
    </row>
    <row r="324" spans="4:10" x14ac:dyDescent="0.3">
      <c r="D324" s="116">
        <v>300</v>
      </c>
      <c r="E324" s="116">
        <v>592361.65076538781</v>
      </c>
      <c r="F324" s="116">
        <v>-12461.650765387807</v>
      </c>
      <c r="G324" s="116">
        <v>-0.10032705738688742</v>
      </c>
      <c r="I324" s="116">
        <v>96.612903225806448</v>
      </c>
      <c r="J324" s="116">
        <v>954000</v>
      </c>
    </row>
    <row r="325" spans="4:10" x14ac:dyDescent="0.3">
      <c r="D325" s="116">
        <v>301</v>
      </c>
      <c r="E325" s="116">
        <v>968105.74738820351</v>
      </c>
      <c r="F325" s="116">
        <v>-168105.74738820351</v>
      </c>
      <c r="G325" s="116">
        <v>-1.3533965349218353</v>
      </c>
      <c r="I325" s="116">
        <v>96.93548387096773</v>
      </c>
      <c r="J325" s="116">
        <v>975000</v>
      </c>
    </row>
    <row r="326" spans="4:10" x14ac:dyDescent="0.3">
      <c r="D326" s="116">
        <v>302</v>
      </c>
      <c r="E326" s="116">
        <v>703678.35104829678</v>
      </c>
      <c r="F326" s="116">
        <v>46221.648951703217</v>
      </c>
      <c r="G326" s="116">
        <v>0.37212421646208615</v>
      </c>
      <c r="I326" s="116">
        <v>97.258064516129025</v>
      </c>
      <c r="J326" s="116">
        <v>997000</v>
      </c>
    </row>
    <row r="327" spans="4:10" x14ac:dyDescent="0.3">
      <c r="D327" s="116">
        <v>303</v>
      </c>
      <c r="E327" s="116">
        <v>777219.70899693342</v>
      </c>
      <c r="F327" s="116">
        <v>71780.291003066581</v>
      </c>
      <c r="G327" s="116">
        <v>0.57789337145559372</v>
      </c>
      <c r="I327" s="116">
        <v>97.58064516129032</v>
      </c>
      <c r="J327" s="116">
        <v>997000</v>
      </c>
    </row>
    <row r="328" spans="4:10" x14ac:dyDescent="0.3">
      <c r="D328" s="116">
        <v>304</v>
      </c>
      <c r="E328" s="116">
        <v>450101.31899589393</v>
      </c>
      <c r="F328" s="116">
        <v>144798.68100410607</v>
      </c>
      <c r="G328" s="116">
        <v>1.1657545097471256</v>
      </c>
      <c r="I328" s="116">
        <v>97.903225806451601</v>
      </c>
      <c r="J328" s="116">
        <v>999000</v>
      </c>
    </row>
    <row r="329" spans="4:10" x14ac:dyDescent="0.3">
      <c r="D329" s="116">
        <v>305</v>
      </c>
      <c r="E329" s="116">
        <v>209383.97795090295</v>
      </c>
      <c r="F329" s="116">
        <v>65616.022049097053</v>
      </c>
      <c r="G329" s="116">
        <v>0.5282656795280658</v>
      </c>
      <c r="I329" s="116">
        <v>98.225806451612897</v>
      </c>
      <c r="J329" s="116">
        <v>1149000</v>
      </c>
    </row>
    <row r="330" spans="4:10" x14ac:dyDescent="0.3">
      <c r="D330" s="116">
        <v>306</v>
      </c>
      <c r="E330" s="116">
        <v>347625.65628058056</v>
      </c>
      <c r="F330" s="116">
        <v>-97725.656280580559</v>
      </c>
      <c r="G330" s="116">
        <v>-0.78677598260617954</v>
      </c>
      <c r="I330" s="116">
        <v>98.548387096774192</v>
      </c>
      <c r="J330" s="116">
        <v>1195000</v>
      </c>
    </row>
    <row r="331" spans="4:10" x14ac:dyDescent="0.3">
      <c r="D331" s="116">
        <v>307</v>
      </c>
      <c r="E331" s="116">
        <v>981769.16908357863</v>
      </c>
      <c r="F331" s="116">
        <v>313230.83091642137</v>
      </c>
      <c r="G331" s="116">
        <v>2.5217788670485404</v>
      </c>
      <c r="I331" s="116">
        <v>98.870967741935473</v>
      </c>
      <c r="J331" s="116">
        <v>1249900</v>
      </c>
    </row>
    <row r="332" spans="4:10" x14ac:dyDescent="0.3">
      <c r="D332" s="116">
        <v>308</v>
      </c>
      <c r="E332" s="116">
        <v>993021.39871506405</v>
      </c>
      <c r="F332" s="116">
        <v>201978.60128493595</v>
      </c>
      <c r="G332" s="116">
        <v>1.6261022799900628</v>
      </c>
      <c r="I332" s="116">
        <v>99.193548387096769</v>
      </c>
      <c r="J332" s="116">
        <v>1295000</v>
      </c>
    </row>
    <row r="333" spans="4:10" x14ac:dyDescent="0.3">
      <c r="D333" s="116">
        <v>309</v>
      </c>
      <c r="E333" s="116">
        <v>1122020.1741331643</v>
      </c>
      <c r="F333" s="116">
        <v>26979.825866835658</v>
      </c>
      <c r="G333" s="116">
        <v>0.21721091282291402</v>
      </c>
      <c r="I333" s="116">
        <v>99.516129032258064</v>
      </c>
      <c r="J333" s="116">
        <v>1450000</v>
      </c>
    </row>
    <row r="334" spans="4:10" ht="15" thickBot="1" x14ac:dyDescent="0.35">
      <c r="D334" s="117">
        <v>310</v>
      </c>
      <c r="E334" s="117">
        <v>481848.68117044203</v>
      </c>
      <c r="F334" s="117">
        <v>68051.318829557975</v>
      </c>
      <c r="G334" s="117">
        <v>0.54787192307053612</v>
      </c>
      <c r="I334" s="117">
        <v>99.838709677419345</v>
      </c>
      <c r="J334" s="117">
        <v>1725000</v>
      </c>
    </row>
  </sheetData>
  <sortState ref="J25:J334">
    <sortCondition ref="J25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5"/>
  <sheetViews>
    <sheetView workbookViewId="0">
      <selection activeCell="E1" sqref="E1"/>
    </sheetView>
  </sheetViews>
  <sheetFormatPr defaultRowHeight="14.4" x14ac:dyDescent="0.3"/>
  <cols>
    <col min="1" max="1" width="11.33203125" bestFit="1" customWidth="1"/>
    <col min="4" max="4" width="3.5546875" customWidth="1"/>
    <col min="5" max="5" width="18" bestFit="1" customWidth="1"/>
    <col min="6" max="6" width="19.33203125" bestFit="1" customWidth="1"/>
    <col min="7" max="7" width="14.5546875" bestFit="1" customWidth="1"/>
    <col min="8" max="8" width="18.5546875" bestFit="1" customWidth="1"/>
    <col min="10" max="10" width="20.109375" bestFit="1" customWidth="1"/>
    <col min="11" max="13" width="12.6640625" bestFit="1" customWidth="1"/>
  </cols>
  <sheetData>
    <row r="1" spans="1:13" x14ac:dyDescent="0.3">
      <c r="A1" s="114" t="s">
        <v>6</v>
      </c>
      <c r="B1" s="111" t="s">
        <v>7</v>
      </c>
      <c r="C1" s="111" t="s">
        <v>8</v>
      </c>
      <c r="E1" t="s">
        <v>1188</v>
      </c>
    </row>
    <row r="2" spans="1:13" ht="15" thickBot="1" x14ac:dyDescent="0.35">
      <c r="A2" s="112">
        <v>285000</v>
      </c>
      <c r="B2" s="112">
        <v>5</v>
      </c>
      <c r="C2" s="112">
        <v>2</v>
      </c>
    </row>
    <row r="3" spans="1:13" x14ac:dyDescent="0.3">
      <c r="A3" s="113">
        <v>149900</v>
      </c>
      <c r="B3" s="113">
        <v>2</v>
      </c>
      <c r="C3" s="113">
        <v>3</v>
      </c>
      <c r="E3" s="119" t="s">
        <v>1189</v>
      </c>
      <c r="F3" s="119"/>
    </row>
    <row r="4" spans="1:13" x14ac:dyDescent="0.3">
      <c r="A4" s="112">
        <v>429900</v>
      </c>
      <c r="B4" s="112">
        <v>4</v>
      </c>
      <c r="C4" s="112">
        <v>3</v>
      </c>
      <c r="E4" s="116" t="s">
        <v>1190</v>
      </c>
      <c r="F4" s="116">
        <v>0.82588571990040804</v>
      </c>
    </row>
    <row r="5" spans="1:13" x14ac:dyDescent="0.3">
      <c r="A5" s="113">
        <v>49900</v>
      </c>
      <c r="B5" s="113">
        <v>2</v>
      </c>
      <c r="C5" s="113">
        <v>1</v>
      </c>
      <c r="E5" s="116" t="s">
        <v>1191</v>
      </c>
      <c r="F5" s="116">
        <v>0.68208722233541519</v>
      </c>
    </row>
    <row r="6" spans="1:13" x14ac:dyDescent="0.3">
      <c r="A6" s="112">
        <v>144900</v>
      </c>
      <c r="B6" s="112">
        <v>2</v>
      </c>
      <c r="C6" s="112">
        <v>2</v>
      </c>
      <c r="E6" s="116" t="s">
        <v>1192</v>
      </c>
      <c r="F6" s="116">
        <v>0.68001612932131372</v>
      </c>
    </row>
    <row r="7" spans="1:13" x14ac:dyDescent="0.3">
      <c r="A7" s="113">
        <v>79900</v>
      </c>
      <c r="B7" s="113">
        <v>1</v>
      </c>
      <c r="C7" s="113">
        <v>2</v>
      </c>
      <c r="E7" s="116" t="s">
        <v>1193</v>
      </c>
      <c r="F7" s="116">
        <v>147503.14819764273</v>
      </c>
    </row>
    <row r="8" spans="1:13" ht="15" thickBot="1" x14ac:dyDescent="0.35">
      <c r="A8" s="112">
        <v>84900</v>
      </c>
      <c r="B8" s="112">
        <v>2</v>
      </c>
      <c r="C8" s="112">
        <v>2</v>
      </c>
      <c r="E8" s="117" t="s">
        <v>1162</v>
      </c>
      <c r="F8" s="117">
        <v>310</v>
      </c>
    </row>
    <row r="9" spans="1:13" x14ac:dyDescent="0.3">
      <c r="A9" s="113">
        <v>127900</v>
      </c>
      <c r="B9" s="113">
        <v>3</v>
      </c>
      <c r="C9" s="113">
        <v>3</v>
      </c>
    </row>
    <row r="10" spans="1:13" ht="15" thickBot="1" x14ac:dyDescent="0.35">
      <c r="A10" s="112">
        <v>82500</v>
      </c>
      <c r="B10" s="112">
        <v>2</v>
      </c>
      <c r="C10" s="112">
        <v>1</v>
      </c>
      <c r="E10" t="s">
        <v>1177</v>
      </c>
    </row>
    <row r="11" spans="1:13" x14ac:dyDescent="0.3">
      <c r="A11" s="113">
        <v>77900</v>
      </c>
      <c r="B11" s="113">
        <v>2</v>
      </c>
      <c r="C11" s="113">
        <v>1</v>
      </c>
      <c r="E11" s="118"/>
      <c r="F11" s="118" t="s">
        <v>1164</v>
      </c>
      <c r="G11" s="118" t="s">
        <v>1179</v>
      </c>
      <c r="H11" s="118" t="s">
        <v>1180</v>
      </c>
      <c r="I11" s="118" t="s">
        <v>1181</v>
      </c>
      <c r="J11" s="118" t="s">
        <v>1197</v>
      </c>
    </row>
    <row r="12" spans="1:13" x14ac:dyDescent="0.3">
      <c r="A12" s="112">
        <v>200000</v>
      </c>
      <c r="B12" s="112">
        <v>2</v>
      </c>
      <c r="C12" s="112">
        <v>3</v>
      </c>
      <c r="E12" s="116" t="s">
        <v>1194</v>
      </c>
      <c r="F12" s="116">
        <v>2</v>
      </c>
      <c r="G12" s="116">
        <v>14330880847494.715</v>
      </c>
      <c r="H12" s="116">
        <v>7165440423747.3574</v>
      </c>
      <c r="I12" s="116">
        <v>329.33683697026726</v>
      </c>
      <c r="J12" s="116">
        <v>4.0204575443025677E-77</v>
      </c>
    </row>
    <row r="13" spans="1:13" x14ac:dyDescent="0.3">
      <c r="A13" s="113">
        <v>38900</v>
      </c>
      <c r="B13" s="113">
        <v>2</v>
      </c>
      <c r="C13" s="113">
        <v>1</v>
      </c>
      <c r="E13" s="116" t="s">
        <v>1195</v>
      </c>
      <c r="F13" s="116">
        <v>307</v>
      </c>
      <c r="G13" s="116">
        <v>6679453869562.2354</v>
      </c>
      <c r="H13" s="116">
        <v>21757178728.215752</v>
      </c>
      <c r="I13" s="116"/>
      <c r="J13" s="116"/>
    </row>
    <row r="14" spans="1:13" ht="15" thickBot="1" x14ac:dyDescent="0.35">
      <c r="A14" s="112">
        <v>425000</v>
      </c>
      <c r="B14" s="112">
        <v>3</v>
      </c>
      <c r="C14" s="112">
        <v>3</v>
      </c>
      <c r="E14" s="117" t="s">
        <v>1186</v>
      </c>
      <c r="F14" s="117">
        <v>309</v>
      </c>
      <c r="G14" s="117">
        <v>21010334717056.949</v>
      </c>
      <c r="H14" s="117"/>
      <c r="I14" s="117"/>
      <c r="J14" s="117"/>
    </row>
    <row r="15" spans="1:13" ht="15" thickBot="1" x14ac:dyDescent="0.35">
      <c r="A15" s="113">
        <v>109500</v>
      </c>
      <c r="B15" s="113">
        <v>3</v>
      </c>
      <c r="C15" s="113">
        <v>2</v>
      </c>
    </row>
    <row r="16" spans="1:13" x14ac:dyDescent="0.3">
      <c r="A16" s="112">
        <v>259900</v>
      </c>
      <c r="B16" s="112">
        <v>3</v>
      </c>
      <c r="C16" s="112">
        <v>2</v>
      </c>
      <c r="E16" s="118"/>
      <c r="F16" s="118" t="s">
        <v>1198</v>
      </c>
      <c r="G16" s="118" t="s">
        <v>1193</v>
      </c>
      <c r="H16" s="118" t="s">
        <v>1165</v>
      </c>
      <c r="I16" s="118" t="s">
        <v>1182</v>
      </c>
      <c r="J16" s="118" t="s">
        <v>1199</v>
      </c>
      <c r="K16" s="118" t="s">
        <v>1200</v>
      </c>
      <c r="L16" s="118" t="s">
        <v>1201</v>
      </c>
      <c r="M16" s="118" t="s">
        <v>1202</v>
      </c>
    </row>
    <row r="17" spans="1:13" x14ac:dyDescent="0.3">
      <c r="A17" s="113">
        <v>124900</v>
      </c>
      <c r="B17" s="113">
        <v>3</v>
      </c>
      <c r="C17" s="113">
        <v>1</v>
      </c>
      <c r="E17" s="116" t="s">
        <v>1196</v>
      </c>
      <c r="F17" s="116">
        <v>-138761.34800060338</v>
      </c>
      <c r="G17" s="116">
        <v>33360.896625856105</v>
      </c>
      <c r="H17" s="116">
        <v>-4.1594010363935325</v>
      </c>
      <c r="I17" s="116">
        <v>4.1457892004048201E-5</v>
      </c>
      <c r="J17" s="116">
        <v>-204406.29448325495</v>
      </c>
      <c r="K17" s="116">
        <v>-73116.401517951817</v>
      </c>
      <c r="L17" s="116">
        <v>-204406.29448325495</v>
      </c>
      <c r="M17" s="116">
        <v>-73116.401517951817</v>
      </c>
    </row>
    <row r="18" spans="1:13" x14ac:dyDescent="0.3">
      <c r="A18" s="112">
        <v>126500</v>
      </c>
      <c r="B18" s="112">
        <v>2</v>
      </c>
      <c r="C18" s="112">
        <v>1</v>
      </c>
      <c r="E18" s="116" t="s">
        <v>7</v>
      </c>
      <c r="F18" s="116">
        <v>21968.022762739878</v>
      </c>
      <c r="G18" s="116">
        <v>12936.481349960199</v>
      </c>
      <c r="H18" s="116">
        <v>1.698145126828283</v>
      </c>
      <c r="I18" s="116">
        <v>9.0493624104640208E-2</v>
      </c>
      <c r="J18" s="116">
        <v>-3487.3669834032153</v>
      </c>
      <c r="K18" s="116">
        <v>47423.412508882975</v>
      </c>
      <c r="L18" s="116">
        <v>-3487.3669834032153</v>
      </c>
      <c r="M18" s="116">
        <v>47423.412508882975</v>
      </c>
    </row>
    <row r="19" spans="1:13" ht="15" thickBot="1" x14ac:dyDescent="0.35">
      <c r="A19" s="113">
        <v>109900</v>
      </c>
      <c r="B19" s="113">
        <v>2</v>
      </c>
      <c r="C19" s="113">
        <v>1</v>
      </c>
      <c r="E19" s="117" t="s">
        <v>8</v>
      </c>
      <c r="F19" s="117">
        <v>141572.80098648058</v>
      </c>
      <c r="G19" s="117">
        <v>8611.8750570529955</v>
      </c>
      <c r="H19" s="117">
        <v>16.439253942790845</v>
      </c>
      <c r="I19" s="117">
        <v>5.3421663229623698E-44</v>
      </c>
      <c r="J19" s="117">
        <v>124627.03110578217</v>
      </c>
      <c r="K19" s="117">
        <v>158518.57086717899</v>
      </c>
      <c r="L19" s="117">
        <v>124627.03110578217</v>
      </c>
      <c r="M19" s="117">
        <v>158518.57086717899</v>
      </c>
    </row>
    <row r="20" spans="1:13" x14ac:dyDescent="0.3">
      <c r="A20" s="112">
        <v>113000</v>
      </c>
      <c r="B20" s="112">
        <v>2</v>
      </c>
      <c r="C20" s="112">
        <v>1</v>
      </c>
    </row>
    <row r="21" spans="1:13" x14ac:dyDescent="0.3">
      <c r="A21" s="113">
        <v>92500</v>
      </c>
      <c r="B21" s="113">
        <v>2</v>
      </c>
      <c r="C21" s="113">
        <v>1</v>
      </c>
    </row>
    <row r="22" spans="1:13" x14ac:dyDescent="0.3">
      <c r="A22" s="112">
        <v>139000</v>
      </c>
      <c r="B22" s="112">
        <v>2</v>
      </c>
      <c r="C22" s="112">
        <v>1</v>
      </c>
    </row>
    <row r="23" spans="1:13" x14ac:dyDescent="0.3">
      <c r="A23" s="113">
        <v>114900</v>
      </c>
      <c r="B23" s="113">
        <v>3</v>
      </c>
      <c r="C23" s="113">
        <v>1</v>
      </c>
      <c r="E23" t="s">
        <v>1203</v>
      </c>
      <c r="J23" t="s">
        <v>1208</v>
      </c>
    </row>
    <row r="24" spans="1:13" ht="15" thickBot="1" x14ac:dyDescent="0.35">
      <c r="A24" s="112">
        <v>116900</v>
      </c>
      <c r="B24" s="112">
        <v>2</v>
      </c>
      <c r="C24" s="112">
        <v>2</v>
      </c>
    </row>
    <row r="25" spans="1:13" x14ac:dyDescent="0.3">
      <c r="A25" s="113">
        <v>125000</v>
      </c>
      <c r="B25" s="113">
        <v>2</v>
      </c>
      <c r="C25" s="113">
        <v>1</v>
      </c>
      <c r="E25" s="118" t="s">
        <v>1204</v>
      </c>
      <c r="F25" s="118" t="s">
        <v>1205</v>
      </c>
      <c r="G25" s="118" t="s">
        <v>1206</v>
      </c>
      <c r="H25" s="118" t="s">
        <v>1207</v>
      </c>
      <c r="J25" s="118" t="s">
        <v>1209</v>
      </c>
      <c r="K25" s="118" t="s">
        <v>6</v>
      </c>
    </row>
    <row r="26" spans="1:13" x14ac:dyDescent="0.3">
      <c r="A26" s="112">
        <v>229989</v>
      </c>
      <c r="B26" s="112">
        <v>3</v>
      </c>
      <c r="C26" s="112">
        <v>3</v>
      </c>
      <c r="E26" s="116">
        <v>1</v>
      </c>
      <c r="F26" s="116">
        <v>254224.36778605718</v>
      </c>
      <c r="G26" s="116">
        <v>30775.632213942823</v>
      </c>
      <c r="H26" s="116">
        <v>0.20932241929880832</v>
      </c>
      <c r="J26" s="116">
        <v>0.16129032258064516</v>
      </c>
      <c r="K26" s="116">
        <v>38900</v>
      </c>
    </row>
    <row r="27" spans="1:13" x14ac:dyDescent="0.3">
      <c r="A27" s="113">
        <v>94900</v>
      </c>
      <c r="B27" s="113">
        <v>2</v>
      </c>
      <c r="C27" s="113">
        <v>1</v>
      </c>
      <c r="E27" s="116">
        <v>2</v>
      </c>
      <c r="F27" s="116">
        <v>329893.10048431816</v>
      </c>
      <c r="G27" s="116">
        <v>-179993.10048431816</v>
      </c>
      <c r="H27" s="116">
        <v>-1.2242345173790352</v>
      </c>
      <c r="J27" s="116">
        <v>0.4838709677419355</v>
      </c>
      <c r="K27" s="116">
        <v>42000</v>
      </c>
    </row>
    <row r="28" spans="1:13" x14ac:dyDescent="0.3">
      <c r="A28" s="112">
        <v>132900</v>
      </c>
      <c r="B28" s="112">
        <v>2</v>
      </c>
      <c r="C28" s="112">
        <v>1</v>
      </c>
      <c r="E28" s="116">
        <v>3</v>
      </c>
      <c r="F28" s="116">
        <v>373829.14600979793</v>
      </c>
      <c r="G28" s="116">
        <v>56070.853990202071</v>
      </c>
      <c r="H28" s="116">
        <v>0.38136947854679554</v>
      </c>
      <c r="J28" s="116">
        <v>0.80645161290322576</v>
      </c>
      <c r="K28" s="116">
        <v>46900</v>
      </c>
    </row>
    <row r="29" spans="1:13" x14ac:dyDescent="0.3">
      <c r="A29" s="113">
        <v>124900</v>
      </c>
      <c r="B29" s="113">
        <v>2</v>
      </c>
      <c r="C29" s="113">
        <v>1</v>
      </c>
      <c r="E29" s="116">
        <v>4</v>
      </c>
      <c r="F29" s="116">
        <v>46747.498511356956</v>
      </c>
      <c r="G29" s="116">
        <v>3152.5014886430436</v>
      </c>
      <c r="H29" s="116">
        <v>2.1441939319345498E-2</v>
      </c>
      <c r="J29" s="116">
        <v>1.1290322580645162</v>
      </c>
      <c r="K29" s="116">
        <v>49900</v>
      </c>
    </row>
    <row r="30" spans="1:13" x14ac:dyDescent="0.3">
      <c r="A30" s="112">
        <v>42000</v>
      </c>
      <c r="B30" s="112">
        <v>2</v>
      </c>
      <c r="C30" s="112">
        <v>2</v>
      </c>
      <c r="E30" s="116">
        <v>5</v>
      </c>
      <c r="F30" s="116">
        <v>188320.29949783755</v>
      </c>
      <c r="G30" s="116">
        <v>-43420.29949783755</v>
      </c>
      <c r="H30" s="116">
        <v>-0.29532592781143618</v>
      </c>
      <c r="J30" s="116">
        <v>1.4516129032258065</v>
      </c>
      <c r="K30" s="116">
        <v>49900</v>
      </c>
    </row>
    <row r="31" spans="1:13" x14ac:dyDescent="0.3">
      <c r="A31" s="113">
        <v>109000</v>
      </c>
      <c r="B31" s="113">
        <v>2</v>
      </c>
      <c r="C31" s="113">
        <v>1</v>
      </c>
      <c r="E31" s="116">
        <v>6</v>
      </c>
      <c r="F31" s="116">
        <v>166352.27673509766</v>
      </c>
      <c r="G31" s="116">
        <v>-86452.276735097665</v>
      </c>
      <c r="H31" s="116">
        <v>-0.58801065707700384</v>
      </c>
      <c r="J31" s="116">
        <v>1.7741935483870968</v>
      </c>
      <c r="K31" s="116">
        <v>55900</v>
      </c>
    </row>
    <row r="32" spans="1:13" x14ac:dyDescent="0.3">
      <c r="A32" s="112">
        <v>120000</v>
      </c>
      <c r="B32" s="112">
        <v>2</v>
      </c>
      <c r="C32" s="112">
        <v>1</v>
      </c>
      <c r="E32" s="116">
        <v>7</v>
      </c>
      <c r="F32" s="116">
        <v>188320.29949783755</v>
      </c>
      <c r="G32" s="116">
        <v>-103420.29949783755</v>
      </c>
      <c r="H32" s="116">
        <v>-0.7034197427693144</v>
      </c>
      <c r="J32" s="116">
        <v>2.096774193548387</v>
      </c>
      <c r="K32" s="116">
        <v>56500</v>
      </c>
    </row>
    <row r="33" spans="1:11" x14ac:dyDescent="0.3">
      <c r="A33" s="113">
        <v>139900</v>
      </c>
      <c r="B33" s="113">
        <v>2</v>
      </c>
      <c r="C33" s="113">
        <v>2</v>
      </c>
      <c r="E33" s="116">
        <v>8</v>
      </c>
      <c r="F33" s="116">
        <v>351861.12324705801</v>
      </c>
      <c r="G33" s="116">
        <v>-223961.12324705801</v>
      </c>
      <c r="H33" s="116">
        <v>-1.5232858198023909</v>
      </c>
      <c r="J33" s="116">
        <v>2.419354838709677</v>
      </c>
      <c r="K33" s="116">
        <v>77900</v>
      </c>
    </row>
    <row r="34" spans="1:11" x14ac:dyDescent="0.3">
      <c r="A34" s="112">
        <v>139900</v>
      </c>
      <c r="B34" s="112">
        <v>3</v>
      </c>
      <c r="C34" s="112">
        <v>1</v>
      </c>
      <c r="E34" s="116">
        <v>9</v>
      </c>
      <c r="F34" s="116">
        <v>46747.498511356956</v>
      </c>
      <c r="G34" s="116">
        <v>35752.501488643044</v>
      </c>
      <c r="H34" s="116">
        <v>0.243172912113126</v>
      </c>
      <c r="J34" s="116">
        <v>2.7419354838709675</v>
      </c>
      <c r="K34" s="116">
        <v>79900</v>
      </c>
    </row>
    <row r="35" spans="1:11" x14ac:dyDescent="0.3">
      <c r="A35" s="113">
        <v>82000</v>
      </c>
      <c r="B35" s="113">
        <v>3</v>
      </c>
      <c r="C35" s="113">
        <v>2</v>
      </c>
      <c r="E35" s="116">
        <v>10</v>
      </c>
      <c r="F35" s="116">
        <v>46747.498511356956</v>
      </c>
      <c r="G35" s="116">
        <v>31152.501488643044</v>
      </c>
      <c r="H35" s="116">
        <v>0.211885719633022</v>
      </c>
      <c r="J35" s="116">
        <v>3.064516129032258</v>
      </c>
      <c r="K35" s="116">
        <v>82000</v>
      </c>
    </row>
    <row r="36" spans="1:11" x14ac:dyDescent="0.3">
      <c r="A36" s="112">
        <v>164900</v>
      </c>
      <c r="B36" s="112">
        <v>3</v>
      </c>
      <c r="C36" s="112">
        <v>2</v>
      </c>
      <c r="E36" s="116">
        <v>11</v>
      </c>
      <c r="F36" s="116">
        <v>329893.10048431816</v>
      </c>
      <c r="G36" s="116">
        <v>-129893.10048431816</v>
      </c>
      <c r="H36" s="116">
        <v>-0.88347618188920696</v>
      </c>
      <c r="J36" s="116">
        <v>3.387096774193548</v>
      </c>
      <c r="K36" s="116">
        <v>82500</v>
      </c>
    </row>
    <row r="37" spans="1:11" x14ac:dyDescent="0.3">
      <c r="A37" s="113">
        <v>136900</v>
      </c>
      <c r="B37" s="113">
        <v>3</v>
      </c>
      <c r="C37" s="113">
        <v>3</v>
      </c>
      <c r="E37" s="116">
        <v>12</v>
      </c>
      <c r="F37" s="116">
        <v>46747.498511356956</v>
      </c>
      <c r="G37" s="116">
        <v>-7847.4985113569564</v>
      </c>
      <c r="H37" s="116">
        <v>-5.3375260089598843E-2</v>
      </c>
      <c r="J37" s="116">
        <v>3.7096774193548385</v>
      </c>
      <c r="K37" s="116">
        <v>84000</v>
      </c>
    </row>
    <row r="38" spans="1:11" x14ac:dyDescent="0.3">
      <c r="A38" s="112">
        <v>97500</v>
      </c>
      <c r="B38" s="112">
        <v>2</v>
      </c>
      <c r="C38" s="112">
        <v>1</v>
      </c>
      <c r="E38" s="116">
        <v>13</v>
      </c>
      <c r="F38" s="116">
        <v>351861.12324705801</v>
      </c>
      <c r="G38" s="116">
        <v>73138.876752941986</v>
      </c>
      <c r="H38" s="116">
        <v>0.49745872059736945</v>
      </c>
      <c r="J38" s="116">
        <v>4.032258064516129</v>
      </c>
      <c r="K38" s="116">
        <v>84900</v>
      </c>
    </row>
    <row r="39" spans="1:11" x14ac:dyDescent="0.3">
      <c r="A39" s="113">
        <v>159900</v>
      </c>
      <c r="B39" s="113">
        <v>3</v>
      </c>
      <c r="C39" s="113">
        <v>3</v>
      </c>
      <c r="E39" s="116">
        <v>14</v>
      </c>
      <c r="F39" s="116">
        <v>210288.32226057741</v>
      </c>
      <c r="G39" s="116">
        <v>-100788.32226057741</v>
      </c>
      <c r="H39" s="116">
        <v>-0.6855181822420513</v>
      </c>
      <c r="J39" s="116">
        <v>4.354838709677419</v>
      </c>
      <c r="K39" s="116">
        <v>85500</v>
      </c>
    </row>
    <row r="40" spans="1:11" x14ac:dyDescent="0.3">
      <c r="A40" s="112">
        <v>95500</v>
      </c>
      <c r="B40" s="112">
        <v>3</v>
      </c>
      <c r="C40" s="112">
        <v>1</v>
      </c>
      <c r="E40" s="116">
        <v>15</v>
      </c>
      <c r="F40" s="116">
        <v>210288.32226057741</v>
      </c>
      <c r="G40" s="116">
        <v>49611.677739422594</v>
      </c>
      <c r="H40" s="116">
        <v>0.33743698058569682</v>
      </c>
      <c r="J40" s="116">
        <v>4.6774193548387091</v>
      </c>
      <c r="K40" s="116">
        <v>89000</v>
      </c>
    </row>
    <row r="41" spans="1:11" x14ac:dyDescent="0.3">
      <c r="A41" s="113">
        <v>99900</v>
      </c>
      <c r="B41" s="113">
        <v>2</v>
      </c>
      <c r="C41" s="113">
        <v>2</v>
      </c>
      <c r="E41" s="116">
        <v>16</v>
      </c>
      <c r="F41" s="116">
        <v>68715.521274096827</v>
      </c>
      <c r="G41" s="116">
        <v>56184.478725903173</v>
      </c>
      <c r="H41" s="116">
        <v>0.38214230441122626</v>
      </c>
      <c r="J41" s="116">
        <v>5</v>
      </c>
      <c r="K41" s="116">
        <v>92500</v>
      </c>
    </row>
    <row r="42" spans="1:11" x14ac:dyDescent="0.3">
      <c r="A42" s="112">
        <v>104900</v>
      </c>
      <c r="B42" s="112">
        <v>2</v>
      </c>
      <c r="C42" s="112">
        <v>1</v>
      </c>
      <c r="E42" s="116">
        <v>17</v>
      </c>
      <c r="F42" s="116">
        <v>46747.498511356956</v>
      </c>
      <c r="G42" s="116">
        <v>79752.501488643044</v>
      </c>
      <c r="H42" s="116">
        <v>0.54244170974890338</v>
      </c>
      <c r="J42" s="116">
        <v>5.32258064516129</v>
      </c>
      <c r="K42" s="116">
        <v>93000</v>
      </c>
    </row>
    <row r="43" spans="1:11" x14ac:dyDescent="0.3">
      <c r="A43" s="113">
        <v>205000</v>
      </c>
      <c r="B43" s="113">
        <v>4</v>
      </c>
      <c r="C43" s="113">
        <v>2</v>
      </c>
      <c r="E43" s="116">
        <v>18</v>
      </c>
      <c r="F43" s="116">
        <v>46747.498511356956</v>
      </c>
      <c r="G43" s="116">
        <v>63152.501488643044</v>
      </c>
      <c r="H43" s="116">
        <v>0.42953575427722374</v>
      </c>
      <c r="J43" s="116">
        <v>5.6451612903225801</v>
      </c>
      <c r="K43" s="116">
        <v>94900</v>
      </c>
    </row>
    <row r="44" spans="1:11" x14ac:dyDescent="0.3">
      <c r="A44" s="112">
        <v>154900</v>
      </c>
      <c r="B44" s="112">
        <v>2</v>
      </c>
      <c r="C44" s="112">
        <v>1</v>
      </c>
      <c r="E44" s="116">
        <v>19</v>
      </c>
      <c r="F44" s="116">
        <v>46747.498511356956</v>
      </c>
      <c r="G44" s="116">
        <v>66252.501488643044</v>
      </c>
      <c r="H44" s="116">
        <v>0.45062060138338078</v>
      </c>
      <c r="J44" s="116">
        <v>5.967741935483871</v>
      </c>
      <c r="K44" s="116">
        <v>95000</v>
      </c>
    </row>
    <row r="45" spans="1:11" x14ac:dyDescent="0.3">
      <c r="A45" s="113">
        <v>143900</v>
      </c>
      <c r="B45" s="113">
        <v>3</v>
      </c>
      <c r="C45" s="113">
        <v>1</v>
      </c>
      <c r="E45" s="116">
        <v>20</v>
      </c>
      <c r="F45" s="116">
        <v>46747.498511356956</v>
      </c>
      <c r="G45" s="116">
        <v>45752.501488643044</v>
      </c>
      <c r="H45" s="116">
        <v>0.31118854793943906</v>
      </c>
      <c r="J45" s="116">
        <v>6.290322580645161</v>
      </c>
      <c r="K45" s="116">
        <v>95500</v>
      </c>
    </row>
    <row r="46" spans="1:11" x14ac:dyDescent="0.3">
      <c r="A46" s="112">
        <v>97000</v>
      </c>
      <c r="B46" s="112">
        <v>2</v>
      </c>
      <c r="C46" s="112">
        <v>1</v>
      </c>
      <c r="E46" s="116">
        <v>21</v>
      </c>
      <c r="F46" s="116">
        <v>46747.498511356956</v>
      </c>
      <c r="G46" s="116">
        <v>92252.501488643044</v>
      </c>
      <c r="H46" s="116">
        <v>0.62746125453179469</v>
      </c>
      <c r="J46" s="116">
        <v>6.6129032258064511</v>
      </c>
      <c r="K46" s="116">
        <v>97000</v>
      </c>
    </row>
    <row r="47" spans="1:11" x14ac:dyDescent="0.3">
      <c r="A47" s="113">
        <v>142500</v>
      </c>
      <c r="B47" s="113">
        <v>3</v>
      </c>
      <c r="C47" s="113">
        <v>2</v>
      </c>
      <c r="E47" s="116">
        <v>22</v>
      </c>
      <c r="F47" s="116">
        <v>68715.521274096827</v>
      </c>
      <c r="G47" s="116">
        <v>46184.478725903173</v>
      </c>
      <c r="H47" s="116">
        <v>0.31412666858491323</v>
      </c>
      <c r="J47" s="116">
        <v>6.935483870967742</v>
      </c>
      <c r="K47" s="116">
        <v>97500</v>
      </c>
    </row>
    <row r="48" spans="1:11" x14ac:dyDescent="0.3">
      <c r="A48" s="112">
        <v>155000</v>
      </c>
      <c r="B48" s="112">
        <v>3</v>
      </c>
      <c r="C48" s="112">
        <v>2</v>
      </c>
      <c r="E48" s="116">
        <v>23</v>
      </c>
      <c r="F48" s="116">
        <v>188320.29949783755</v>
      </c>
      <c r="G48" s="116">
        <v>-71420.29949783755</v>
      </c>
      <c r="H48" s="116">
        <v>-0.48576970812511266</v>
      </c>
      <c r="J48" s="116">
        <v>7.258064516129032</v>
      </c>
      <c r="K48" s="116">
        <v>99000</v>
      </c>
    </row>
    <row r="49" spans="1:11" x14ac:dyDescent="0.3">
      <c r="A49" s="113">
        <v>147900</v>
      </c>
      <c r="B49" s="113">
        <v>3</v>
      </c>
      <c r="C49" s="113">
        <v>2</v>
      </c>
      <c r="E49" s="116">
        <v>24</v>
      </c>
      <c r="F49" s="116">
        <v>46747.498511356956</v>
      </c>
      <c r="G49" s="116">
        <v>78252.501488643044</v>
      </c>
      <c r="H49" s="116">
        <v>0.53223936437495645</v>
      </c>
      <c r="J49" s="116">
        <v>7.5806451612903221</v>
      </c>
      <c r="K49" s="116">
        <v>99900</v>
      </c>
    </row>
    <row r="50" spans="1:11" x14ac:dyDescent="0.3">
      <c r="A50" s="112">
        <v>149475</v>
      </c>
      <c r="B50" s="112">
        <v>3</v>
      </c>
      <c r="C50" s="112">
        <v>2</v>
      </c>
      <c r="E50" s="116">
        <v>25</v>
      </c>
      <c r="F50" s="116">
        <v>351861.12324705801</v>
      </c>
      <c r="G50" s="116">
        <v>-121872.12324705801</v>
      </c>
      <c r="H50" s="116">
        <v>-0.82892099521514373</v>
      </c>
      <c r="J50" s="116">
        <v>7.903225806451613</v>
      </c>
      <c r="K50" s="116">
        <v>104900</v>
      </c>
    </row>
    <row r="51" spans="1:11" x14ac:dyDescent="0.3">
      <c r="A51" s="113">
        <v>129900</v>
      </c>
      <c r="B51" s="113">
        <v>2</v>
      </c>
      <c r="C51" s="113">
        <v>2</v>
      </c>
      <c r="E51" s="116">
        <v>26</v>
      </c>
      <c r="F51" s="116">
        <v>46747.498511356956</v>
      </c>
      <c r="G51" s="116">
        <v>48152.501488643044</v>
      </c>
      <c r="H51" s="116">
        <v>0.32751230053775415</v>
      </c>
      <c r="J51" s="116">
        <v>8.2258064516129039</v>
      </c>
      <c r="K51" s="116">
        <v>105000</v>
      </c>
    </row>
    <row r="52" spans="1:11" x14ac:dyDescent="0.3">
      <c r="A52" s="112">
        <v>89000</v>
      </c>
      <c r="B52" s="112">
        <v>2</v>
      </c>
      <c r="C52" s="112">
        <v>1</v>
      </c>
      <c r="E52" s="116">
        <v>27</v>
      </c>
      <c r="F52" s="116">
        <v>46747.498511356956</v>
      </c>
      <c r="G52" s="116">
        <v>86152.501488643044</v>
      </c>
      <c r="H52" s="116">
        <v>0.58597171667774373</v>
      </c>
      <c r="J52" s="116">
        <v>8.5483870967741939</v>
      </c>
      <c r="K52" s="116">
        <v>109000</v>
      </c>
    </row>
    <row r="53" spans="1:11" x14ac:dyDescent="0.3">
      <c r="A53" s="113">
        <v>125000</v>
      </c>
      <c r="B53" s="113">
        <v>2</v>
      </c>
      <c r="C53" s="113">
        <v>1</v>
      </c>
      <c r="E53" s="116">
        <v>28</v>
      </c>
      <c r="F53" s="116">
        <v>46747.498511356956</v>
      </c>
      <c r="G53" s="116">
        <v>78152.501488643044</v>
      </c>
      <c r="H53" s="116">
        <v>0.53155920801669332</v>
      </c>
      <c r="J53" s="116">
        <v>8.870967741935484</v>
      </c>
      <c r="K53" s="116">
        <v>109500</v>
      </c>
    </row>
    <row r="54" spans="1:11" x14ac:dyDescent="0.3">
      <c r="A54" s="112">
        <v>105000</v>
      </c>
      <c r="B54" s="112">
        <v>3</v>
      </c>
      <c r="C54" s="112">
        <v>3</v>
      </c>
      <c r="E54" s="116">
        <v>29</v>
      </c>
      <c r="F54" s="116">
        <v>188320.29949783755</v>
      </c>
      <c r="G54" s="116">
        <v>-146320.29949783755</v>
      </c>
      <c r="H54" s="116">
        <v>-0.99520682046419739</v>
      </c>
      <c r="J54" s="116">
        <v>9.193548387096774</v>
      </c>
      <c r="K54" s="116">
        <v>109900</v>
      </c>
    </row>
    <row r="55" spans="1:11" x14ac:dyDescent="0.3">
      <c r="A55" s="113">
        <v>46900</v>
      </c>
      <c r="B55" s="113">
        <v>2</v>
      </c>
      <c r="C55" s="113">
        <v>1</v>
      </c>
      <c r="E55" s="116">
        <v>30</v>
      </c>
      <c r="F55" s="116">
        <v>46747.498511356956</v>
      </c>
      <c r="G55" s="116">
        <v>62252.501488643044</v>
      </c>
      <c r="H55" s="116">
        <v>0.42341434705285558</v>
      </c>
      <c r="J55" s="116">
        <v>9.5161290322580658</v>
      </c>
      <c r="K55" s="116">
        <v>112500</v>
      </c>
    </row>
    <row r="56" spans="1:11" x14ac:dyDescent="0.3">
      <c r="A56" s="112">
        <v>130000</v>
      </c>
      <c r="B56" s="112">
        <v>3</v>
      </c>
      <c r="C56" s="112">
        <v>2</v>
      </c>
      <c r="E56" s="116">
        <v>31</v>
      </c>
      <c r="F56" s="116">
        <v>46747.498511356956</v>
      </c>
      <c r="G56" s="116">
        <v>73252.501488643044</v>
      </c>
      <c r="H56" s="116">
        <v>0.4982315464617999</v>
      </c>
      <c r="J56" s="116">
        <v>9.8387096774193559</v>
      </c>
      <c r="K56" s="116">
        <v>113000</v>
      </c>
    </row>
    <row r="57" spans="1:11" x14ac:dyDescent="0.3">
      <c r="A57" s="113">
        <v>124900</v>
      </c>
      <c r="B57" s="113">
        <v>3</v>
      </c>
      <c r="C57" s="113">
        <v>2</v>
      </c>
      <c r="E57" s="116">
        <v>32</v>
      </c>
      <c r="F57" s="116">
        <v>188320.29949783755</v>
      </c>
      <c r="G57" s="116">
        <v>-48420.29949783755</v>
      </c>
      <c r="H57" s="116">
        <v>-0.32933374572459267</v>
      </c>
      <c r="J57" s="116">
        <v>10.161290322580646</v>
      </c>
      <c r="K57" s="116">
        <v>114900</v>
      </c>
    </row>
    <row r="58" spans="1:11" x14ac:dyDescent="0.3">
      <c r="A58" s="112">
        <v>139700</v>
      </c>
      <c r="B58" s="112">
        <v>3</v>
      </c>
      <c r="C58" s="112">
        <v>2</v>
      </c>
      <c r="E58" s="116">
        <v>33</v>
      </c>
      <c r="F58" s="116">
        <v>68715.521274096827</v>
      </c>
      <c r="G58" s="116">
        <v>71184.478725903173</v>
      </c>
      <c r="H58" s="116">
        <v>0.48416575815069579</v>
      </c>
      <c r="J58" s="116">
        <v>10.483870967741936</v>
      </c>
      <c r="K58" s="116">
        <v>114900</v>
      </c>
    </row>
    <row r="59" spans="1:11" x14ac:dyDescent="0.3">
      <c r="A59" s="113">
        <v>85500</v>
      </c>
      <c r="B59" s="113">
        <v>3</v>
      </c>
      <c r="C59" s="113">
        <v>2</v>
      </c>
      <c r="E59" s="116">
        <v>34</v>
      </c>
      <c r="F59" s="116">
        <v>210288.32226057741</v>
      </c>
      <c r="G59" s="116">
        <v>-128288.32226057741</v>
      </c>
      <c r="H59" s="116">
        <v>-0.87256118076441214</v>
      </c>
      <c r="J59" s="116">
        <v>10.806451612903226</v>
      </c>
      <c r="K59" s="116">
        <v>116900</v>
      </c>
    </row>
    <row r="60" spans="1:11" x14ac:dyDescent="0.3">
      <c r="A60" s="112">
        <v>150000</v>
      </c>
      <c r="B60" s="112">
        <v>3</v>
      </c>
      <c r="C60" s="112">
        <v>2</v>
      </c>
      <c r="E60" s="116">
        <v>35</v>
      </c>
      <c r="F60" s="116">
        <v>210288.32226057741</v>
      </c>
      <c r="G60" s="116">
        <v>-45388.322260577406</v>
      </c>
      <c r="H60" s="116">
        <v>-0.308711559764277</v>
      </c>
      <c r="J60" s="116">
        <v>11.129032258064516</v>
      </c>
      <c r="K60" s="116">
        <v>120000</v>
      </c>
    </row>
    <row r="61" spans="1:11" x14ac:dyDescent="0.3">
      <c r="A61" s="113">
        <v>134900</v>
      </c>
      <c r="B61" s="113">
        <v>4</v>
      </c>
      <c r="C61" s="113">
        <v>1</v>
      </c>
      <c r="E61" s="116">
        <v>36</v>
      </c>
      <c r="F61" s="116">
        <v>351861.12324705801</v>
      </c>
      <c r="G61" s="116">
        <v>-214961.12324705801</v>
      </c>
      <c r="H61" s="116">
        <v>-1.4620717475587093</v>
      </c>
      <c r="J61" s="116">
        <v>11.451612903225806</v>
      </c>
      <c r="K61" s="116">
        <v>124900</v>
      </c>
    </row>
    <row r="62" spans="1:11" x14ac:dyDescent="0.3">
      <c r="A62" s="112">
        <v>129900</v>
      </c>
      <c r="B62" s="112">
        <v>3</v>
      </c>
      <c r="C62" s="112">
        <v>2</v>
      </c>
      <c r="E62" s="116">
        <v>37</v>
      </c>
      <c r="F62" s="116">
        <v>46747.498511356956</v>
      </c>
      <c r="G62" s="116">
        <v>50752.501488643044</v>
      </c>
      <c r="H62" s="116">
        <v>0.34519636585259555</v>
      </c>
      <c r="J62" s="116">
        <v>11.774193548387098</v>
      </c>
      <c r="K62" s="116">
        <v>124900</v>
      </c>
    </row>
    <row r="63" spans="1:11" x14ac:dyDescent="0.3">
      <c r="A63" s="113">
        <v>124900</v>
      </c>
      <c r="B63" s="113">
        <v>3</v>
      </c>
      <c r="C63" s="113">
        <v>1</v>
      </c>
      <c r="E63" s="116">
        <v>38</v>
      </c>
      <c r="F63" s="116">
        <v>351861.12324705801</v>
      </c>
      <c r="G63" s="116">
        <v>-191961.12324705801</v>
      </c>
      <c r="H63" s="116">
        <v>-1.3056357851581892</v>
      </c>
      <c r="J63" s="116">
        <v>12.096774193548388</v>
      </c>
      <c r="K63" s="116">
        <v>124900</v>
      </c>
    </row>
    <row r="64" spans="1:11" x14ac:dyDescent="0.3">
      <c r="A64" s="112">
        <v>199900</v>
      </c>
      <c r="B64" s="112">
        <v>3</v>
      </c>
      <c r="C64" s="112">
        <v>3</v>
      </c>
      <c r="E64" s="116">
        <v>39</v>
      </c>
      <c r="F64" s="116">
        <v>68715.521274096827</v>
      </c>
      <c r="G64" s="116">
        <v>26784.478725903173</v>
      </c>
      <c r="H64" s="116">
        <v>0.18217633508186593</v>
      </c>
      <c r="J64" s="116">
        <v>12.419354838709678</v>
      </c>
      <c r="K64" s="116">
        <v>124900</v>
      </c>
    </row>
    <row r="65" spans="1:11" x14ac:dyDescent="0.3">
      <c r="A65" s="113">
        <v>229900</v>
      </c>
      <c r="B65" s="113">
        <v>3</v>
      </c>
      <c r="C65" s="113">
        <v>4</v>
      </c>
      <c r="E65" s="116">
        <v>40</v>
      </c>
      <c r="F65" s="116">
        <v>188320.29949783755</v>
      </c>
      <c r="G65" s="116">
        <v>-88420.29949783755</v>
      </c>
      <c r="H65" s="116">
        <v>-0.60139628902984488</v>
      </c>
      <c r="J65" s="116">
        <v>12.741935483870968</v>
      </c>
      <c r="K65" s="116">
        <v>124900</v>
      </c>
    </row>
    <row r="66" spans="1:11" x14ac:dyDescent="0.3">
      <c r="A66" s="112">
        <v>124900</v>
      </c>
      <c r="B66" s="112">
        <v>3</v>
      </c>
      <c r="C66" s="112">
        <v>2</v>
      </c>
      <c r="E66" s="116">
        <v>41</v>
      </c>
      <c r="F66" s="116">
        <v>46747.498511356956</v>
      </c>
      <c r="G66" s="116">
        <v>58152.501488643044</v>
      </c>
      <c r="H66" s="116">
        <v>0.39552793636406719</v>
      </c>
      <c r="J66" s="116">
        <v>13.064516129032258</v>
      </c>
      <c r="K66" s="116">
        <v>124900</v>
      </c>
    </row>
    <row r="67" spans="1:11" x14ac:dyDescent="0.3">
      <c r="A67" s="113">
        <v>649900</v>
      </c>
      <c r="B67" s="113">
        <v>4</v>
      </c>
      <c r="C67" s="113">
        <v>4</v>
      </c>
      <c r="E67" s="116">
        <v>42</v>
      </c>
      <c r="F67" s="116">
        <v>232256.34502331729</v>
      </c>
      <c r="G67" s="116">
        <v>-27256.345023317292</v>
      </c>
      <c r="H67" s="116">
        <v>-0.18538576370622886</v>
      </c>
      <c r="J67" s="116">
        <v>13.387096774193548</v>
      </c>
      <c r="K67" s="116">
        <v>125000</v>
      </c>
    </row>
    <row r="68" spans="1:11" x14ac:dyDescent="0.3">
      <c r="A68" s="112">
        <v>55900</v>
      </c>
      <c r="B68" s="112">
        <v>1</v>
      </c>
      <c r="C68" s="112">
        <v>1</v>
      </c>
      <c r="E68" s="116">
        <v>43</v>
      </c>
      <c r="F68" s="116">
        <v>46747.498511356956</v>
      </c>
      <c r="G68" s="116">
        <v>108152.50148864304</v>
      </c>
      <c r="H68" s="116">
        <v>0.73560611549563237</v>
      </c>
      <c r="J68" s="116">
        <v>13.70967741935484</v>
      </c>
      <c r="K68" s="116">
        <v>125000</v>
      </c>
    </row>
    <row r="69" spans="1:11" x14ac:dyDescent="0.3">
      <c r="A69" s="113">
        <v>49900</v>
      </c>
      <c r="B69" s="113">
        <v>2</v>
      </c>
      <c r="C69" s="113">
        <v>2</v>
      </c>
      <c r="E69" s="116">
        <v>44</v>
      </c>
      <c r="F69" s="116">
        <v>68715.521274096827</v>
      </c>
      <c r="G69" s="116">
        <v>75184.478725903173</v>
      </c>
      <c r="H69" s="116">
        <v>0.51137201248122099</v>
      </c>
      <c r="J69" s="116">
        <v>14.03225806451613</v>
      </c>
      <c r="K69" s="116">
        <v>126500</v>
      </c>
    </row>
    <row r="70" spans="1:11" x14ac:dyDescent="0.3">
      <c r="A70" s="112">
        <v>179900</v>
      </c>
      <c r="B70" s="112">
        <v>3</v>
      </c>
      <c r="C70" s="112">
        <v>3</v>
      </c>
      <c r="E70" s="116">
        <v>45</v>
      </c>
      <c r="F70" s="116">
        <v>46747.498511356956</v>
      </c>
      <c r="G70" s="116">
        <v>50252.501488643044</v>
      </c>
      <c r="H70" s="116">
        <v>0.34179558406127991</v>
      </c>
      <c r="J70" s="116">
        <v>14.35483870967742</v>
      </c>
      <c r="K70" s="116">
        <v>127900</v>
      </c>
    </row>
    <row r="71" spans="1:11" x14ac:dyDescent="0.3">
      <c r="A71" s="113">
        <v>214900</v>
      </c>
      <c r="B71" s="113">
        <v>3</v>
      </c>
      <c r="C71" s="113">
        <v>2</v>
      </c>
      <c r="E71" s="116">
        <v>46</v>
      </c>
      <c r="F71" s="116">
        <v>210288.32226057741</v>
      </c>
      <c r="G71" s="116">
        <v>-67788.322260577406</v>
      </c>
      <c r="H71" s="116">
        <v>-0.46106658401521822</v>
      </c>
      <c r="J71" s="116">
        <v>14.67741935483871</v>
      </c>
      <c r="K71" s="116">
        <v>129900</v>
      </c>
    </row>
    <row r="72" spans="1:11" x14ac:dyDescent="0.3">
      <c r="A72" s="112">
        <v>154900</v>
      </c>
      <c r="B72" s="112">
        <v>3</v>
      </c>
      <c r="C72" s="112">
        <v>1</v>
      </c>
      <c r="E72" s="116">
        <v>47</v>
      </c>
      <c r="F72" s="116">
        <v>210288.32226057741</v>
      </c>
      <c r="G72" s="116">
        <v>-55288.322260577406</v>
      </c>
      <c r="H72" s="116">
        <v>-0.37604703923232691</v>
      </c>
      <c r="J72" s="116">
        <v>15</v>
      </c>
      <c r="K72" s="116">
        <v>129900</v>
      </c>
    </row>
    <row r="73" spans="1:11" x14ac:dyDescent="0.3">
      <c r="A73" s="113">
        <v>131000</v>
      </c>
      <c r="B73" s="113">
        <v>2</v>
      </c>
      <c r="C73" s="113">
        <v>2</v>
      </c>
      <c r="E73" s="116">
        <v>48</v>
      </c>
      <c r="F73" s="116">
        <v>210288.32226057741</v>
      </c>
      <c r="G73" s="116">
        <v>-62388.322260577406</v>
      </c>
      <c r="H73" s="116">
        <v>-0.42433814066900921</v>
      </c>
      <c r="J73" s="116">
        <v>15.32258064516129</v>
      </c>
      <c r="K73" s="116">
        <v>129900</v>
      </c>
    </row>
    <row r="74" spans="1:11" x14ac:dyDescent="0.3">
      <c r="A74" s="112">
        <v>129900</v>
      </c>
      <c r="B74" s="112">
        <v>3</v>
      </c>
      <c r="C74" s="112">
        <v>2</v>
      </c>
      <c r="E74" s="116">
        <v>49</v>
      </c>
      <c r="F74" s="116">
        <v>210288.32226057741</v>
      </c>
      <c r="G74" s="116">
        <v>-60813.322260577406</v>
      </c>
      <c r="H74" s="116">
        <v>-0.41362567802636491</v>
      </c>
      <c r="J74" s="116">
        <v>15.645161290322582</v>
      </c>
      <c r="K74" s="116">
        <v>129900</v>
      </c>
    </row>
    <row r="75" spans="1:11" x14ac:dyDescent="0.3">
      <c r="A75" s="113">
        <v>997000</v>
      </c>
      <c r="B75" s="113">
        <v>3</v>
      </c>
      <c r="C75" s="113">
        <v>4</v>
      </c>
      <c r="E75" s="116">
        <v>50</v>
      </c>
      <c r="F75" s="116">
        <v>188320.29949783755</v>
      </c>
      <c r="G75" s="116">
        <v>-58420.29949783755</v>
      </c>
      <c r="H75" s="116">
        <v>-0.39734938155090571</v>
      </c>
      <c r="J75" s="116">
        <v>15.967741935483872</v>
      </c>
      <c r="K75" s="116">
        <v>129900</v>
      </c>
    </row>
    <row r="76" spans="1:11" x14ac:dyDescent="0.3">
      <c r="A76" s="112">
        <v>997000</v>
      </c>
      <c r="B76" s="112">
        <v>3</v>
      </c>
      <c r="C76" s="112">
        <v>4</v>
      </c>
      <c r="E76" s="116">
        <v>51</v>
      </c>
      <c r="F76" s="116">
        <v>46747.498511356956</v>
      </c>
      <c r="G76" s="116">
        <v>42252.501488643044</v>
      </c>
      <c r="H76" s="116">
        <v>0.2873830754002295</v>
      </c>
      <c r="J76" s="116">
        <v>16.29032258064516</v>
      </c>
      <c r="K76" s="116">
        <v>130000</v>
      </c>
    </row>
    <row r="77" spans="1:11" x14ac:dyDescent="0.3">
      <c r="A77" s="113">
        <v>599000</v>
      </c>
      <c r="B77" s="113">
        <v>4</v>
      </c>
      <c r="C77" s="113">
        <v>3</v>
      </c>
      <c r="E77" s="116">
        <v>52</v>
      </c>
      <c r="F77" s="116">
        <v>46747.498511356956</v>
      </c>
      <c r="G77" s="116">
        <v>78252.501488643044</v>
      </c>
      <c r="H77" s="116">
        <v>0.53223936437495645</v>
      </c>
      <c r="J77" s="116">
        <v>16.612903225806448</v>
      </c>
      <c r="K77" s="116">
        <v>130000</v>
      </c>
    </row>
    <row r="78" spans="1:11" x14ac:dyDescent="0.3">
      <c r="A78" s="112">
        <v>134900</v>
      </c>
      <c r="B78" s="112">
        <v>2</v>
      </c>
      <c r="C78" s="112">
        <v>1</v>
      </c>
      <c r="E78" s="116">
        <v>53</v>
      </c>
      <c r="F78" s="116">
        <v>351861.12324705801</v>
      </c>
      <c r="G78" s="116">
        <v>-246861.12324705801</v>
      </c>
      <c r="H78" s="116">
        <v>-1.6790416258446477</v>
      </c>
      <c r="J78" s="116">
        <v>16.93548387096774</v>
      </c>
      <c r="K78" s="116">
        <v>131000</v>
      </c>
    </row>
    <row r="79" spans="1:11" x14ac:dyDescent="0.3">
      <c r="A79" s="113">
        <v>149900</v>
      </c>
      <c r="B79" s="113">
        <v>3</v>
      </c>
      <c r="C79" s="113">
        <v>1</v>
      </c>
      <c r="E79" s="116">
        <v>54</v>
      </c>
      <c r="F79" s="116">
        <v>46747.498511356956</v>
      </c>
      <c r="G79" s="116">
        <v>152.50148864304356</v>
      </c>
      <c r="H79" s="116">
        <v>1.0372485714515865E-3</v>
      </c>
      <c r="J79" s="116">
        <v>17.258064516129032</v>
      </c>
      <c r="K79" s="116">
        <v>132900</v>
      </c>
    </row>
    <row r="80" spans="1:11" x14ac:dyDescent="0.3">
      <c r="A80" s="112">
        <v>189900</v>
      </c>
      <c r="B80" s="112">
        <v>3</v>
      </c>
      <c r="C80" s="112">
        <v>2</v>
      </c>
      <c r="E80" s="116">
        <v>55</v>
      </c>
      <c r="F80" s="116">
        <v>210288.32226057741</v>
      </c>
      <c r="G80" s="116">
        <v>-80288.322260577406</v>
      </c>
      <c r="H80" s="116">
        <v>-0.54608612879810958</v>
      </c>
      <c r="J80" s="116">
        <v>17.58064516129032</v>
      </c>
      <c r="K80" s="116">
        <v>134900</v>
      </c>
    </row>
    <row r="81" spans="1:11" x14ac:dyDescent="0.3">
      <c r="A81" s="113">
        <v>219900</v>
      </c>
      <c r="B81" s="113">
        <v>3</v>
      </c>
      <c r="C81" s="113">
        <v>2</v>
      </c>
      <c r="E81" s="116">
        <v>56</v>
      </c>
      <c r="F81" s="116">
        <v>210288.32226057741</v>
      </c>
      <c r="G81" s="116">
        <v>-85388.322260577406</v>
      </c>
      <c r="H81" s="116">
        <v>-0.58077410306952915</v>
      </c>
      <c r="J81" s="116">
        <v>17.903225806451612</v>
      </c>
      <c r="K81" s="116">
        <v>134900</v>
      </c>
    </row>
    <row r="82" spans="1:11" x14ac:dyDescent="0.3">
      <c r="A82" s="112">
        <v>599900</v>
      </c>
      <c r="B82" s="112">
        <v>4</v>
      </c>
      <c r="C82" s="112">
        <v>4</v>
      </c>
      <c r="E82" s="116">
        <v>57</v>
      </c>
      <c r="F82" s="116">
        <v>210288.32226057741</v>
      </c>
      <c r="G82" s="116">
        <v>-70588.322260577406</v>
      </c>
      <c r="H82" s="116">
        <v>-0.48011096204658588</v>
      </c>
      <c r="J82" s="116">
        <v>18.2258064516129</v>
      </c>
      <c r="K82" s="116">
        <v>135000</v>
      </c>
    </row>
    <row r="83" spans="1:11" x14ac:dyDescent="0.3">
      <c r="A83" s="113">
        <v>279000</v>
      </c>
      <c r="B83" s="113">
        <v>4</v>
      </c>
      <c r="C83" s="113">
        <v>3</v>
      </c>
      <c r="E83" s="116">
        <v>58</v>
      </c>
      <c r="F83" s="116">
        <v>210288.32226057741</v>
      </c>
      <c r="G83" s="116">
        <v>-124788.32226057741</v>
      </c>
      <c r="H83" s="116">
        <v>-0.84875570822520252</v>
      </c>
      <c r="J83" s="116">
        <v>18.548387096774192</v>
      </c>
      <c r="K83" s="116">
        <v>135000</v>
      </c>
    </row>
    <row r="84" spans="1:11" x14ac:dyDescent="0.3">
      <c r="A84" s="112">
        <v>129900</v>
      </c>
      <c r="B84" s="112">
        <v>3</v>
      </c>
      <c r="C84" s="112">
        <v>1</v>
      </c>
      <c r="E84" s="116">
        <v>59</v>
      </c>
      <c r="F84" s="116">
        <v>210288.32226057741</v>
      </c>
      <c r="G84" s="116">
        <v>-60288.322260577406</v>
      </c>
      <c r="H84" s="116">
        <v>-0.41005485714548345</v>
      </c>
      <c r="J84" s="116">
        <v>18.870967741935484</v>
      </c>
      <c r="K84" s="116">
        <v>136900</v>
      </c>
    </row>
    <row r="85" spans="1:11" x14ac:dyDescent="0.3">
      <c r="A85" s="113">
        <v>635000</v>
      </c>
      <c r="B85" s="113">
        <v>2</v>
      </c>
      <c r="C85" s="113">
        <v>3</v>
      </c>
      <c r="E85" s="116">
        <v>60</v>
      </c>
      <c r="F85" s="116">
        <v>90683.544036836713</v>
      </c>
      <c r="G85" s="116">
        <v>44216.455963163287</v>
      </c>
      <c r="H85" s="116">
        <v>0.30074103663207219</v>
      </c>
      <c r="J85" s="116">
        <v>19.193548387096772</v>
      </c>
      <c r="K85" s="116">
        <v>139000</v>
      </c>
    </row>
    <row r="86" spans="1:11" x14ac:dyDescent="0.3">
      <c r="A86" s="112">
        <v>635000</v>
      </c>
      <c r="B86" s="112">
        <v>2</v>
      </c>
      <c r="C86" s="112">
        <v>3</v>
      </c>
      <c r="E86" s="116">
        <v>61</v>
      </c>
      <c r="F86" s="116">
        <v>210288.32226057741</v>
      </c>
      <c r="G86" s="116">
        <v>-80388.322260577406</v>
      </c>
      <c r="H86" s="116">
        <v>-0.54676628515637271</v>
      </c>
      <c r="J86" s="116">
        <v>19.516129032258064</v>
      </c>
      <c r="K86" s="116">
        <v>139700</v>
      </c>
    </row>
    <row r="87" spans="1:11" x14ac:dyDescent="0.3">
      <c r="A87" s="113">
        <v>279000</v>
      </c>
      <c r="B87" s="113">
        <v>4</v>
      </c>
      <c r="C87" s="113">
        <v>3</v>
      </c>
      <c r="E87" s="116">
        <v>62</v>
      </c>
      <c r="F87" s="116">
        <v>68715.521274096827</v>
      </c>
      <c r="G87" s="116">
        <v>56184.478725903173</v>
      </c>
      <c r="H87" s="116">
        <v>0.38214230441122626</v>
      </c>
      <c r="J87" s="116">
        <v>19.838709677419352</v>
      </c>
      <c r="K87" s="116">
        <v>139900</v>
      </c>
    </row>
    <row r="88" spans="1:11" x14ac:dyDescent="0.3">
      <c r="A88" s="112">
        <v>634900</v>
      </c>
      <c r="B88" s="112">
        <v>4</v>
      </c>
      <c r="C88" s="112">
        <v>3</v>
      </c>
      <c r="E88" s="116">
        <v>63</v>
      </c>
      <c r="F88" s="116">
        <v>351861.12324705801</v>
      </c>
      <c r="G88" s="116">
        <v>-151961.12324705801</v>
      </c>
      <c r="H88" s="116">
        <v>-1.0335732418529371</v>
      </c>
      <c r="J88" s="116">
        <v>20.161290322580644</v>
      </c>
      <c r="K88" s="116">
        <v>139900</v>
      </c>
    </row>
    <row r="89" spans="1:11" x14ac:dyDescent="0.3">
      <c r="A89" s="113">
        <v>139900</v>
      </c>
      <c r="B89" s="113">
        <v>3</v>
      </c>
      <c r="C89" s="113">
        <v>2</v>
      </c>
      <c r="E89" s="116">
        <v>64</v>
      </c>
      <c r="F89" s="116">
        <v>493433.92423353856</v>
      </c>
      <c r="G89" s="116">
        <v>-263533.92423353856</v>
      </c>
      <c r="H89" s="116">
        <v>-1.7924427418547531</v>
      </c>
      <c r="J89" s="116">
        <v>20.483870967741932</v>
      </c>
      <c r="K89" s="116">
        <v>139900</v>
      </c>
    </row>
    <row r="90" spans="1:11" x14ac:dyDescent="0.3">
      <c r="A90" s="112">
        <v>130000</v>
      </c>
      <c r="B90" s="112">
        <v>3</v>
      </c>
      <c r="C90" s="112">
        <v>1</v>
      </c>
      <c r="E90" s="116">
        <v>65</v>
      </c>
      <c r="F90" s="116">
        <v>210288.32226057741</v>
      </c>
      <c r="G90" s="116">
        <v>-85388.322260577406</v>
      </c>
      <c r="H90" s="116">
        <v>-0.58077410306952915</v>
      </c>
      <c r="J90" s="116">
        <v>20.806451612903224</v>
      </c>
      <c r="K90" s="116">
        <v>139900</v>
      </c>
    </row>
    <row r="91" spans="1:11" x14ac:dyDescent="0.3">
      <c r="A91" s="113">
        <v>284500</v>
      </c>
      <c r="B91" s="113">
        <v>4</v>
      </c>
      <c r="C91" s="113">
        <v>3</v>
      </c>
      <c r="E91" s="116">
        <v>66</v>
      </c>
      <c r="F91" s="116">
        <v>515401.94699627848</v>
      </c>
      <c r="G91" s="116">
        <v>134498.05300372152</v>
      </c>
      <c r="H91" s="116">
        <v>0.91479705924492716</v>
      </c>
      <c r="J91" s="116">
        <v>21.129032258064516</v>
      </c>
      <c r="K91" s="116">
        <v>139999</v>
      </c>
    </row>
    <row r="92" spans="1:11" x14ac:dyDescent="0.3">
      <c r="A92" s="112">
        <v>214500</v>
      </c>
      <c r="B92" s="112">
        <v>3</v>
      </c>
      <c r="C92" s="112">
        <v>3</v>
      </c>
      <c r="E92" s="116">
        <v>67</v>
      </c>
      <c r="F92" s="116">
        <v>24779.475748617086</v>
      </c>
      <c r="G92" s="116">
        <v>31120.524251382914</v>
      </c>
      <c r="H92" s="116">
        <v>0.21166822442060035</v>
      </c>
      <c r="J92" s="116">
        <v>21.451612903225804</v>
      </c>
      <c r="K92" s="116">
        <v>142000</v>
      </c>
    </row>
    <row r="93" spans="1:11" x14ac:dyDescent="0.3">
      <c r="A93" s="113">
        <v>84000</v>
      </c>
      <c r="B93" s="113">
        <v>2</v>
      </c>
      <c r="C93" s="113">
        <v>1</v>
      </c>
      <c r="E93" s="116">
        <v>68</v>
      </c>
      <c r="F93" s="116">
        <v>188320.29949783755</v>
      </c>
      <c r="G93" s="116">
        <v>-138420.29949783755</v>
      </c>
      <c r="H93" s="116">
        <v>-0.94147446816141001</v>
      </c>
      <c r="J93" s="116">
        <v>21.774193548387096</v>
      </c>
      <c r="K93" s="116">
        <v>142500</v>
      </c>
    </row>
    <row r="94" spans="1:11" x14ac:dyDescent="0.3">
      <c r="A94" s="112">
        <v>267000</v>
      </c>
      <c r="B94" s="112">
        <v>4</v>
      </c>
      <c r="C94" s="112">
        <v>3</v>
      </c>
      <c r="E94" s="116">
        <v>69</v>
      </c>
      <c r="F94" s="116">
        <v>351861.12324705801</v>
      </c>
      <c r="G94" s="116">
        <v>-171961.12324705801</v>
      </c>
      <c r="H94" s="116">
        <v>-1.169604513505563</v>
      </c>
      <c r="J94" s="116">
        <v>22.096774193548384</v>
      </c>
      <c r="K94" s="116">
        <v>143900</v>
      </c>
    </row>
    <row r="95" spans="1:11" x14ac:dyDescent="0.3">
      <c r="A95" s="113">
        <v>329900</v>
      </c>
      <c r="B95" s="113">
        <v>4</v>
      </c>
      <c r="C95" s="113">
        <v>3</v>
      </c>
      <c r="E95" s="116">
        <v>70</v>
      </c>
      <c r="F95" s="116">
        <v>210288.32226057741</v>
      </c>
      <c r="G95" s="116">
        <v>4611.6777394225937</v>
      </c>
      <c r="H95" s="116">
        <v>3.136661936728817E-2</v>
      </c>
      <c r="J95" s="116">
        <v>22.419354838709676</v>
      </c>
      <c r="K95" s="116">
        <v>144900</v>
      </c>
    </row>
    <row r="96" spans="1:11" x14ac:dyDescent="0.3">
      <c r="A96" s="112">
        <v>112500</v>
      </c>
      <c r="B96" s="112">
        <v>3</v>
      </c>
      <c r="C96" s="112">
        <v>1</v>
      </c>
      <c r="E96" s="116">
        <v>71</v>
      </c>
      <c r="F96" s="116">
        <v>68715.521274096827</v>
      </c>
      <c r="G96" s="116">
        <v>86184.478725903173</v>
      </c>
      <c r="H96" s="116">
        <v>0.58618921189016537</v>
      </c>
      <c r="J96" s="116">
        <v>22.741935483870964</v>
      </c>
      <c r="K96" s="116">
        <v>144900</v>
      </c>
    </row>
    <row r="97" spans="1:11" x14ac:dyDescent="0.3">
      <c r="A97" s="113">
        <v>159900</v>
      </c>
      <c r="B97" s="113">
        <v>3</v>
      </c>
      <c r="C97" s="113">
        <v>2</v>
      </c>
      <c r="E97" s="116">
        <v>72</v>
      </c>
      <c r="F97" s="116">
        <v>188320.29949783755</v>
      </c>
      <c r="G97" s="116">
        <v>-57320.29949783755</v>
      </c>
      <c r="H97" s="116">
        <v>-0.3898676616100113</v>
      </c>
      <c r="J97" s="116">
        <v>23.064516129032256</v>
      </c>
      <c r="K97" s="116">
        <v>147900</v>
      </c>
    </row>
    <row r="98" spans="1:11" x14ac:dyDescent="0.3">
      <c r="A98" s="112">
        <v>275000</v>
      </c>
      <c r="B98" s="112">
        <v>3</v>
      </c>
      <c r="C98" s="112">
        <v>2</v>
      </c>
      <c r="E98" s="116">
        <v>73</v>
      </c>
      <c r="F98" s="116">
        <v>210288.32226057741</v>
      </c>
      <c r="G98" s="116">
        <v>-80388.322260577406</v>
      </c>
      <c r="H98" s="116">
        <v>-0.54676628515637271</v>
      </c>
      <c r="J98" s="116">
        <v>23.387096774193548</v>
      </c>
      <c r="K98" s="116">
        <v>149475</v>
      </c>
    </row>
    <row r="99" spans="1:11" x14ac:dyDescent="0.3">
      <c r="A99" s="113">
        <v>175000</v>
      </c>
      <c r="B99" s="113">
        <v>3</v>
      </c>
      <c r="C99" s="113">
        <v>3</v>
      </c>
      <c r="E99" s="116">
        <v>74</v>
      </c>
      <c r="F99" s="116">
        <v>493433.92423353856</v>
      </c>
      <c r="G99" s="116">
        <v>503566.07576646144</v>
      </c>
      <c r="H99" s="116">
        <v>3.42503668238172</v>
      </c>
      <c r="J99" s="116">
        <v>23.709677419354836</v>
      </c>
      <c r="K99" s="116">
        <v>149900</v>
      </c>
    </row>
    <row r="100" spans="1:11" x14ac:dyDescent="0.3">
      <c r="A100" s="112">
        <v>95000</v>
      </c>
      <c r="B100" s="112">
        <v>2</v>
      </c>
      <c r="C100" s="112">
        <v>1</v>
      </c>
      <c r="E100" s="116">
        <v>75</v>
      </c>
      <c r="F100" s="116">
        <v>493433.92423353856</v>
      </c>
      <c r="G100" s="116">
        <v>503566.07576646144</v>
      </c>
      <c r="H100" s="116">
        <v>3.42503668238172</v>
      </c>
      <c r="J100" s="116">
        <v>24.032258064516128</v>
      </c>
      <c r="K100" s="116">
        <v>149900</v>
      </c>
    </row>
    <row r="101" spans="1:11" x14ac:dyDescent="0.3">
      <c r="A101" s="113">
        <v>139999</v>
      </c>
      <c r="B101" s="113">
        <v>2</v>
      </c>
      <c r="C101" s="113">
        <v>1</v>
      </c>
      <c r="E101" s="116">
        <v>76</v>
      </c>
      <c r="F101" s="116">
        <v>373829.14600979793</v>
      </c>
      <c r="G101" s="116">
        <v>225170.85399020207</v>
      </c>
      <c r="H101" s="116">
        <v>1.531513880369749</v>
      </c>
      <c r="J101" s="116">
        <v>24.354838709677416</v>
      </c>
      <c r="K101" s="116">
        <v>150000</v>
      </c>
    </row>
    <row r="102" spans="1:11" x14ac:dyDescent="0.3">
      <c r="A102" s="112">
        <v>234900</v>
      </c>
      <c r="B102" s="112">
        <v>3</v>
      </c>
      <c r="C102" s="112">
        <v>3</v>
      </c>
      <c r="E102" s="116">
        <v>77</v>
      </c>
      <c r="F102" s="116">
        <v>46747.498511356956</v>
      </c>
      <c r="G102" s="116">
        <v>88152.501488643044</v>
      </c>
      <c r="H102" s="116">
        <v>0.5995748438430063</v>
      </c>
      <c r="J102" s="116">
        <v>24.677419354838708</v>
      </c>
      <c r="K102" s="116">
        <v>150000</v>
      </c>
    </row>
    <row r="103" spans="1:11" x14ac:dyDescent="0.3">
      <c r="A103" s="113">
        <v>254900</v>
      </c>
      <c r="B103" s="113">
        <v>4</v>
      </c>
      <c r="C103" s="113">
        <v>3</v>
      </c>
      <c r="E103" s="116">
        <v>78</v>
      </c>
      <c r="F103" s="116">
        <v>68715.521274096827</v>
      </c>
      <c r="G103" s="116">
        <v>81184.478725903173</v>
      </c>
      <c r="H103" s="116">
        <v>0.55218139397700883</v>
      </c>
      <c r="J103" s="116">
        <v>25</v>
      </c>
      <c r="K103" s="116">
        <v>154900</v>
      </c>
    </row>
    <row r="104" spans="1:11" x14ac:dyDescent="0.3">
      <c r="A104" s="112">
        <v>272000</v>
      </c>
      <c r="B104" s="112">
        <v>4</v>
      </c>
      <c r="C104" s="112">
        <v>3</v>
      </c>
      <c r="E104" s="116">
        <v>79</v>
      </c>
      <c r="F104" s="116">
        <v>210288.32226057741</v>
      </c>
      <c r="G104" s="116">
        <v>-20388.322260577406</v>
      </c>
      <c r="H104" s="116">
        <v>-0.13867247019849444</v>
      </c>
      <c r="J104" s="116">
        <v>25.322580645161288</v>
      </c>
      <c r="K104" s="116">
        <v>154900</v>
      </c>
    </row>
    <row r="105" spans="1:11" x14ac:dyDescent="0.3">
      <c r="A105" s="113">
        <v>244900</v>
      </c>
      <c r="B105" s="113">
        <v>4</v>
      </c>
      <c r="C105" s="113">
        <v>4</v>
      </c>
      <c r="E105" s="116">
        <v>80</v>
      </c>
      <c r="F105" s="116">
        <v>210288.32226057741</v>
      </c>
      <c r="G105" s="116">
        <v>9611.6777394225937</v>
      </c>
      <c r="H105" s="116">
        <v>6.5374437280444689E-2</v>
      </c>
      <c r="J105" s="116">
        <v>25.64516129032258</v>
      </c>
      <c r="K105" s="116">
        <v>155000</v>
      </c>
    </row>
    <row r="106" spans="1:11" x14ac:dyDescent="0.3">
      <c r="A106" s="112">
        <v>954000</v>
      </c>
      <c r="B106" s="112">
        <v>4</v>
      </c>
      <c r="C106" s="112">
        <v>5</v>
      </c>
      <c r="E106" s="116">
        <v>81</v>
      </c>
      <c r="F106" s="116">
        <v>515401.94699627848</v>
      </c>
      <c r="G106" s="116">
        <v>84498.053003721521</v>
      </c>
      <c r="H106" s="116">
        <v>0.57471888011336192</v>
      </c>
      <c r="J106" s="116">
        <v>25.967741935483868</v>
      </c>
      <c r="K106" s="116">
        <v>155000</v>
      </c>
    </row>
    <row r="107" spans="1:11" x14ac:dyDescent="0.3">
      <c r="A107" s="113">
        <v>954000</v>
      </c>
      <c r="B107" s="113">
        <v>4</v>
      </c>
      <c r="C107" s="113">
        <v>5</v>
      </c>
      <c r="E107" s="116">
        <v>82</v>
      </c>
      <c r="F107" s="116">
        <v>373829.14600979793</v>
      </c>
      <c r="G107" s="116">
        <v>-94829.146009797929</v>
      </c>
      <c r="H107" s="116">
        <v>-0.64498646607226817</v>
      </c>
      <c r="J107" s="116">
        <v>26.29032258064516</v>
      </c>
      <c r="K107" s="116">
        <v>159900</v>
      </c>
    </row>
    <row r="108" spans="1:11" x14ac:dyDescent="0.3">
      <c r="A108" s="112">
        <v>155000</v>
      </c>
      <c r="B108" s="112">
        <v>3</v>
      </c>
      <c r="C108" s="112">
        <v>2</v>
      </c>
      <c r="E108" s="116">
        <v>83</v>
      </c>
      <c r="F108" s="116">
        <v>68715.521274096827</v>
      </c>
      <c r="G108" s="116">
        <v>61184.478725903173</v>
      </c>
      <c r="H108" s="116">
        <v>0.41615012232438275</v>
      </c>
      <c r="J108" s="116">
        <v>26.612903225806448</v>
      </c>
      <c r="K108" s="116">
        <v>159900</v>
      </c>
    </row>
    <row r="109" spans="1:11" x14ac:dyDescent="0.3">
      <c r="A109" s="113">
        <v>298900</v>
      </c>
      <c r="B109" s="113">
        <v>4</v>
      </c>
      <c r="C109" s="113">
        <v>4</v>
      </c>
      <c r="E109" s="116">
        <v>84</v>
      </c>
      <c r="F109" s="116">
        <v>329893.10048431816</v>
      </c>
      <c r="G109" s="116">
        <v>305106.89951568184</v>
      </c>
      <c r="H109" s="116">
        <v>2.0752039765554104</v>
      </c>
      <c r="J109" s="116">
        <v>26.93548387096774</v>
      </c>
      <c r="K109" s="116">
        <v>159900</v>
      </c>
    </row>
    <row r="110" spans="1:11" x14ac:dyDescent="0.3">
      <c r="A110" s="112">
        <v>259900</v>
      </c>
      <c r="B110" s="112">
        <v>3</v>
      </c>
      <c r="C110" s="112">
        <v>2</v>
      </c>
      <c r="E110" s="116">
        <v>85</v>
      </c>
      <c r="F110" s="116">
        <v>329893.10048431816</v>
      </c>
      <c r="G110" s="116">
        <v>305106.89951568184</v>
      </c>
      <c r="H110" s="116">
        <v>2.0752039765554104</v>
      </c>
      <c r="J110" s="116">
        <v>27.258064516129032</v>
      </c>
      <c r="K110" s="116">
        <v>159900</v>
      </c>
    </row>
    <row r="111" spans="1:11" x14ac:dyDescent="0.3">
      <c r="A111" s="113">
        <v>283300</v>
      </c>
      <c r="B111" s="113">
        <v>4</v>
      </c>
      <c r="C111" s="113">
        <v>3</v>
      </c>
      <c r="E111" s="116">
        <v>86</v>
      </c>
      <c r="F111" s="116">
        <v>373829.14600979793</v>
      </c>
      <c r="G111" s="116">
        <v>-94829.146009797929</v>
      </c>
      <c r="H111" s="116">
        <v>-0.64498646607226817</v>
      </c>
      <c r="J111" s="116">
        <v>27.58064516129032</v>
      </c>
      <c r="K111" s="116">
        <v>164900</v>
      </c>
    </row>
    <row r="112" spans="1:11" x14ac:dyDescent="0.3">
      <c r="A112" s="112">
        <v>159900</v>
      </c>
      <c r="B112" s="112">
        <v>3</v>
      </c>
      <c r="C112" s="112">
        <v>2</v>
      </c>
      <c r="E112" s="116">
        <v>87</v>
      </c>
      <c r="F112" s="116">
        <v>373829.14600979793</v>
      </c>
      <c r="G112" s="116">
        <v>261070.85399020207</v>
      </c>
      <c r="H112" s="116">
        <v>1.7756900129862128</v>
      </c>
      <c r="J112" s="116">
        <v>27.903225806451612</v>
      </c>
      <c r="K112" s="116">
        <v>175000</v>
      </c>
    </row>
    <row r="113" spans="1:11" x14ac:dyDescent="0.3">
      <c r="A113" s="113">
        <v>56500</v>
      </c>
      <c r="B113" s="113">
        <v>1</v>
      </c>
      <c r="C113" s="113">
        <v>1</v>
      </c>
      <c r="E113" s="116">
        <v>88</v>
      </c>
      <c r="F113" s="116">
        <v>210288.32226057741</v>
      </c>
      <c r="G113" s="116">
        <v>-70388.322260577406</v>
      </c>
      <c r="H113" s="116">
        <v>-0.47875064933005962</v>
      </c>
      <c r="J113" s="116">
        <v>28.2258064516129</v>
      </c>
      <c r="K113" s="116">
        <v>179900</v>
      </c>
    </row>
    <row r="114" spans="1:11" x14ac:dyDescent="0.3">
      <c r="A114" s="112">
        <v>99000</v>
      </c>
      <c r="B114" s="112">
        <v>2</v>
      </c>
      <c r="C114" s="112">
        <v>1</v>
      </c>
      <c r="E114" s="116">
        <v>89</v>
      </c>
      <c r="F114" s="116">
        <v>68715.521274096827</v>
      </c>
      <c r="G114" s="116">
        <v>61284.478725903173</v>
      </c>
      <c r="H114" s="116">
        <v>0.41683027868264588</v>
      </c>
      <c r="J114" s="116">
        <v>28.548387096774192</v>
      </c>
      <c r="K114" s="116">
        <v>179900</v>
      </c>
    </row>
    <row r="115" spans="1:11" x14ac:dyDescent="0.3">
      <c r="A115" s="113">
        <v>239000</v>
      </c>
      <c r="B115" s="113">
        <v>3</v>
      </c>
      <c r="C115" s="113">
        <v>2</v>
      </c>
      <c r="E115" s="116">
        <v>90</v>
      </c>
      <c r="F115" s="116">
        <v>373829.14600979793</v>
      </c>
      <c r="G115" s="116">
        <v>-89329.146009797929</v>
      </c>
      <c r="H115" s="116">
        <v>-0.60757786636779609</v>
      </c>
      <c r="J115" s="116">
        <v>28.87096774193548</v>
      </c>
      <c r="K115" s="116">
        <v>182000</v>
      </c>
    </row>
    <row r="116" spans="1:11" x14ac:dyDescent="0.3">
      <c r="A116" s="112">
        <v>159900</v>
      </c>
      <c r="B116" s="112">
        <v>3</v>
      </c>
      <c r="C116" s="112">
        <v>2</v>
      </c>
      <c r="E116" s="116">
        <v>91</v>
      </c>
      <c r="F116" s="116">
        <v>351861.12324705801</v>
      </c>
      <c r="G116" s="116">
        <v>-137361.12324705801</v>
      </c>
      <c r="H116" s="116">
        <v>-0.93427041354651996</v>
      </c>
      <c r="J116" s="116">
        <v>29.193548387096772</v>
      </c>
      <c r="K116" s="116">
        <v>189900</v>
      </c>
    </row>
    <row r="117" spans="1:11" x14ac:dyDescent="0.3">
      <c r="A117" s="113">
        <v>225000</v>
      </c>
      <c r="B117" s="113">
        <v>3</v>
      </c>
      <c r="C117" s="113">
        <v>3</v>
      </c>
      <c r="E117" s="116">
        <v>92</v>
      </c>
      <c r="F117" s="116">
        <v>46747.498511356956</v>
      </c>
      <c r="G117" s="116">
        <v>37252.501488643044</v>
      </c>
      <c r="H117" s="116">
        <v>0.25337525748707296</v>
      </c>
      <c r="J117" s="116">
        <v>29.516129032258064</v>
      </c>
      <c r="K117" s="116">
        <v>189900</v>
      </c>
    </row>
    <row r="118" spans="1:11" x14ac:dyDescent="0.3">
      <c r="A118" s="112">
        <v>234900</v>
      </c>
      <c r="B118" s="112">
        <v>3</v>
      </c>
      <c r="C118" s="112">
        <v>2</v>
      </c>
      <c r="E118" s="116">
        <v>93</v>
      </c>
      <c r="F118" s="116">
        <v>373829.14600979793</v>
      </c>
      <c r="G118" s="116">
        <v>-106829.14600979793</v>
      </c>
      <c r="H118" s="116">
        <v>-0.72660522906384384</v>
      </c>
      <c r="J118" s="116">
        <v>29.838709677419352</v>
      </c>
      <c r="K118" s="116">
        <v>198900</v>
      </c>
    </row>
    <row r="119" spans="1:11" x14ac:dyDescent="0.3">
      <c r="A119" s="113">
        <v>354900</v>
      </c>
      <c r="B119" s="113">
        <v>4</v>
      </c>
      <c r="C119" s="113">
        <v>4</v>
      </c>
      <c r="E119" s="116">
        <v>94</v>
      </c>
      <c r="F119" s="116">
        <v>373829.14600979793</v>
      </c>
      <c r="G119" s="116">
        <v>-43929.146009797929</v>
      </c>
      <c r="H119" s="116">
        <v>-0.29878687971633483</v>
      </c>
      <c r="J119" s="116">
        <v>30.161290322580644</v>
      </c>
      <c r="K119" s="116">
        <v>199900</v>
      </c>
    </row>
    <row r="120" spans="1:11" x14ac:dyDescent="0.3">
      <c r="A120" s="112">
        <v>389900</v>
      </c>
      <c r="B120" s="112">
        <v>4</v>
      </c>
      <c r="C120" s="112">
        <v>4</v>
      </c>
      <c r="E120" s="116">
        <v>95</v>
      </c>
      <c r="F120" s="116">
        <v>68715.521274096827</v>
      </c>
      <c r="G120" s="116">
        <v>43784.478725903173</v>
      </c>
      <c r="H120" s="116">
        <v>0.29780291598659808</v>
      </c>
      <c r="J120" s="116">
        <v>30.483870967741932</v>
      </c>
      <c r="K120" s="116">
        <v>200000</v>
      </c>
    </row>
    <row r="121" spans="1:11" x14ac:dyDescent="0.3">
      <c r="A121" s="113">
        <v>520000</v>
      </c>
      <c r="B121" s="113">
        <v>3</v>
      </c>
      <c r="C121" s="113">
        <v>4</v>
      </c>
      <c r="E121" s="116">
        <v>96</v>
      </c>
      <c r="F121" s="116">
        <v>210288.32226057741</v>
      </c>
      <c r="G121" s="116">
        <v>-50388.322260577406</v>
      </c>
      <c r="H121" s="116">
        <v>-0.34271937767743355</v>
      </c>
      <c r="J121" s="116">
        <v>30.806451612903224</v>
      </c>
      <c r="K121" s="116">
        <v>200000</v>
      </c>
    </row>
    <row r="122" spans="1:11" x14ac:dyDescent="0.3">
      <c r="A122" s="112">
        <v>379000</v>
      </c>
      <c r="B122" s="112">
        <v>4</v>
      </c>
      <c r="C122" s="112">
        <v>4</v>
      </c>
      <c r="E122" s="116">
        <v>97</v>
      </c>
      <c r="F122" s="116">
        <v>210288.32226057741</v>
      </c>
      <c r="G122" s="116">
        <v>64711.677739422594</v>
      </c>
      <c r="H122" s="116">
        <v>0.44014059068342953</v>
      </c>
      <c r="J122" s="116">
        <v>31.129032258064516</v>
      </c>
      <c r="K122" s="116">
        <v>204900</v>
      </c>
    </row>
    <row r="123" spans="1:11" x14ac:dyDescent="0.3">
      <c r="A123" s="113">
        <v>510000</v>
      </c>
      <c r="B123" s="113">
        <v>5</v>
      </c>
      <c r="C123" s="113">
        <v>5</v>
      </c>
      <c r="E123" s="116">
        <v>98</v>
      </c>
      <c r="F123" s="116">
        <v>351861.12324705801</v>
      </c>
      <c r="G123" s="116">
        <v>-176861.12324705801</v>
      </c>
      <c r="H123" s="116">
        <v>-1.2029321750604565</v>
      </c>
      <c r="J123" s="116">
        <v>31.451612903225804</v>
      </c>
      <c r="K123" s="116">
        <v>204900</v>
      </c>
    </row>
    <row r="124" spans="1:11" x14ac:dyDescent="0.3">
      <c r="A124" s="112">
        <v>599900</v>
      </c>
      <c r="B124" s="112">
        <v>4</v>
      </c>
      <c r="C124" s="112">
        <v>5</v>
      </c>
      <c r="E124" s="116">
        <v>99</v>
      </c>
      <c r="F124" s="116">
        <v>46747.498511356956</v>
      </c>
      <c r="G124" s="116">
        <v>48252.501488643044</v>
      </c>
      <c r="H124" s="116">
        <v>0.32819245689601728</v>
      </c>
      <c r="J124" s="116">
        <v>31.774193548387096</v>
      </c>
      <c r="K124" s="116">
        <v>205000</v>
      </c>
    </row>
    <row r="125" spans="1:11" x14ac:dyDescent="0.3">
      <c r="A125" s="113">
        <v>379900</v>
      </c>
      <c r="B125" s="113">
        <v>4</v>
      </c>
      <c r="C125" s="113">
        <v>3</v>
      </c>
      <c r="E125" s="116">
        <v>100</v>
      </c>
      <c r="F125" s="116">
        <v>46747.498511356956</v>
      </c>
      <c r="G125" s="116">
        <v>93251.501488643044</v>
      </c>
      <c r="H125" s="116">
        <v>0.63425601655084329</v>
      </c>
      <c r="J125" s="116">
        <v>32.096774193548384</v>
      </c>
      <c r="K125" s="116">
        <v>205000</v>
      </c>
    </row>
    <row r="126" spans="1:11" x14ac:dyDescent="0.3">
      <c r="A126" s="112">
        <v>322000</v>
      </c>
      <c r="B126" s="112">
        <v>4</v>
      </c>
      <c r="C126" s="112">
        <v>3</v>
      </c>
      <c r="E126" s="116">
        <v>101</v>
      </c>
      <c r="F126" s="116">
        <v>351861.12324705801</v>
      </c>
      <c r="G126" s="116">
        <v>-116961.12324705801</v>
      </c>
      <c r="H126" s="116">
        <v>-0.79551851646084137</v>
      </c>
      <c r="J126" s="116">
        <v>32.41935483870968</v>
      </c>
      <c r="K126" s="116">
        <v>207000</v>
      </c>
    </row>
    <row r="127" spans="1:11" x14ac:dyDescent="0.3">
      <c r="A127" s="113">
        <v>405000</v>
      </c>
      <c r="B127" s="113">
        <v>4</v>
      </c>
      <c r="C127" s="113">
        <v>4</v>
      </c>
      <c r="E127" s="116">
        <v>102</v>
      </c>
      <c r="F127" s="116">
        <v>373829.14600979793</v>
      </c>
      <c r="G127" s="116">
        <v>-118929.14600979793</v>
      </c>
      <c r="H127" s="116">
        <v>-0.80890414841368263</v>
      </c>
      <c r="J127" s="116">
        <v>32.741935483870968</v>
      </c>
      <c r="K127" s="116">
        <v>214500</v>
      </c>
    </row>
    <row r="128" spans="1:11" x14ac:dyDescent="0.3">
      <c r="A128" s="112">
        <v>579900</v>
      </c>
      <c r="B128" s="112">
        <v>3</v>
      </c>
      <c r="C128" s="112">
        <v>4</v>
      </c>
      <c r="E128" s="116">
        <v>103</v>
      </c>
      <c r="F128" s="116">
        <v>373829.14600979793</v>
      </c>
      <c r="G128" s="116">
        <v>-101829.14600979793</v>
      </c>
      <c r="H128" s="116">
        <v>-0.69259741115068729</v>
      </c>
      <c r="J128" s="116">
        <v>33.064516129032256</v>
      </c>
      <c r="K128" s="116">
        <v>214900</v>
      </c>
    </row>
    <row r="129" spans="1:11" x14ac:dyDescent="0.3">
      <c r="A129" s="113">
        <v>575000</v>
      </c>
      <c r="B129" s="113">
        <v>4</v>
      </c>
      <c r="C129" s="113">
        <v>4</v>
      </c>
      <c r="E129" s="116">
        <v>104</v>
      </c>
      <c r="F129" s="116">
        <v>515401.94699627848</v>
      </c>
      <c r="G129" s="116">
        <v>-270501.94699627848</v>
      </c>
      <c r="H129" s="116">
        <v>-1.8398361917207509</v>
      </c>
      <c r="J129" s="116">
        <v>33.387096774193552</v>
      </c>
      <c r="K129" s="116">
        <v>215000</v>
      </c>
    </row>
    <row r="130" spans="1:11" x14ac:dyDescent="0.3">
      <c r="A130" s="112">
        <v>139900</v>
      </c>
      <c r="B130" s="112">
        <v>3</v>
      </c>
      <c r="C130" s="112">
        <v>1</v>
      </c>
      <c r="E130" s="116">
        <v>105</v>
      </c>
      <c r="F130" s="116">
        <v>656974.74798275903</v>
      </c>
      <c r="G130" s="116">
        <v>297025.25201724097</v>
      </c>
      <c r="H130" s="116">
        <v>2.0202361372423514</v>
      </c>
      <c r="J130" s="116">
        <v>33.70967741935484</v>
      </c>
      <c r="K130" s="116">
        <v>215000</v>
      </c>
    </row>
    <row r="131" spans="1:11" x14ac:dyDescent="0.3">
      <c r="A131" s="113">
        <v>129900</v>
      </c>
      <c r="B131" s="113">
        <v>3</v>
      </c>
      <c r="C131" s="113">
        <v>2</v>
      </c>
      <c r="E131" s="116">
        <v>106</v>
      </c>
      <c r="F131" s="116">
        <v>656974.74798275903</v>
      </c>
      <c r="G131" s="116">
        <v>297025.25201724097</v>
      </c>
      <c r="H131" s="116">
        <v>2.0202361372423514</v>
      </c>
      <c r="J131" s="116">
        <v>34.032258064516128</v>
      </c>
      <c r="K131" s="116">
        <v>219900</v>
      </c>
    </row>
    <row r="132" spans="1:11" x14ac:dyDescent="0.3">
      <c r="A132" s="112">
        <v>289900</v>
      </c>
      <c r="B132" s="112">
        <v>3</v>
      </c>
      <c r="C132" s="112">
        <v>2</v>
      </c>
      <c r="E132" s="116">
        <v>107</v>
      </c>
      <c r="F132" s="116">
        <v>210288.32226057741</v>
      </c>
      <c r="G132" s="116">
        <v>-55288.322260577406</v>
      </c>
      <c r="H132" s="116">
        <v>-0.37604703923232691</v>
      </c>
      <c r="J132" s="116">
        <v>34.354838709677423</v>
      </c>
      <c r="K132" s="116">
        <v>225000</v>
      </c>
    </row>
    <row r="133" spans="1:11" x14ac:dyDescent="0.3">
      <c r="A133" s="113">
        <v>339900</v>
      </c>
      <c r="B133" s="113">
        <v>5</v>
      </c>
      <c r="C133" s="113">
        <v>3</v>
      </c>
      <c r="E133" s="116">
        <v>108</v>
      </c>
      <c r="F133" s="116">
        <v>515401.94699627848</v>
      </c>
      <c r="G133" s="116">
        <v>-216501.94699627848</v>
      </c>
      <c r="H133" s="116">
        <v>-1.4725517582586605</v>
      </c>
      <c r="J133" s="116">
        <v>34.677419354838712</v>
      </c>
      <c r="K133" s="116">
        <v>229900</v>
      </c>
    </row>
    <row r="134" spans="1:11" x14ac:dyDescent="0.3">
      <c r="A134" s="112">
        <v>295000</v>
      </c>
      <c r="B134" s="112">
        <v>3</v>
      </c>
      <c r="C134" s="112">
        <v>3</v>
      </c>
      <c r="E134" s="116">
        <v>109</v>
      </c>
      <c r="F134" s="116">
        <v>210288.32226057741</v>
      </c>
      <c r="G134" s="116">
        <v>49611.677739422594</v>
      </c>
      <c r="H134" s="116">
        <v>0.33743698058569682</v>
      </c>
      <c r="J134" s="116">
        <v>35</v>
      </c>
      <c r="K134" s="116">
        <v>229900</v>
      </c>
    </row>
    <row r="135" spans="1:11" x14ac:dyDescent="0.3">
      <c r="A135" s="113">
        <v>845000</v>
      </c>
      <c r="B135" s="113">
        <v>3</v>
      </c>
      <c r="C135" s="113">
        <v>4</v>
      </c>
      <c r="E135" s="116">
        <v>110</v>
      </c>
      <c r="F135" s="116">
        <v>373829.14600979793</v>
      </c>
      <c r="G135" s="116">
        <v>-90529.146009797929</v>
      </c>
      <c r="H135" s="116">
        <v>-0.61573974266695364</v>
      </c>
      <c r="J135" s="116">
        <v>35.322580645161295</v>
      </c>
      <c r="K135" s="116">
        <v>229900</v>
      </c>
    </row>
    <row r="136" spans="1:11" x14ac:dyDescent="0.3">
      <c r="A136" s="112">
        <v>124900</v>
      </c>
      <c r="B136" s="112">
        <v>4</v>
      </c>
      <c r="C136" s="112">
        <v>1</v>
      </c>
      <c r="E136" s="116">
        <v>111</v>
      </c>
      <c r="F136" s="116">
        <v>210288.32226057741</v>
      </c>
      <c r="G136" s="116">
        <v>-50388.322260577406</v>
      </c>
      <c r="H136" s="116">
        <v>-0.34271937767743355</v>
      </c>
      <c r="J136" s="116">
        <v>35.645161290322584</v>
      </c>
      <c r="K136" s="116">
        <v>229989</v>
      </c>
    </row>
    <row r="137" spans="1:11" x14ac:dyDescent="0.3">
      <c r="A137" s="113">
        <v>314900</v>
      </c>
      <c r="B137" s="113">
        <v>4</v>
      </c>
      <c r="C137" s="113">
        <v>3</v>
      </c>
      <c r="E137" s="116">
        <v>112</v>
      </c>
      <c r="F137" s="116">
        <v>24779.475748617086</v>
      </c>
      <c r="G137" s="116">
        <v>31720.524251382914</v>
      </c>
      <c r="H137" s="116">
        <v>0.21574916257017912</v>
      </c>
      <c r="J137" s="116">
        <v>35.967741935483872</v>
      </c>
      <c r="K137" s="116">
        <v>234900</v>
      </c>
    </row>
    <row r="138" spans="1:11" x14ac:dyDescent="0.3">
      <c r="A138" s="112">
        <v>349900</v>
      </c>
      <c r="B138" s="112">
        <v>4</v>
      </c>
      <c r="C138" s="112">
        <v>3</v>
      </c>
      <c r="E138" s="116">
        <v>113</v>
      </c>
      <c r="F138" s="116">
        <v>46747.498511356956</v>
      </c>
      <c r="G138" s="116">
        <v>52252.501488643044</v>
      </c>
      <c r="H138" s="116">
        <v>0.35539871122654254</v>
      </c>
      <c r="J138" s="116">
        <v>36.29032258064516</v>
      </c>
      <c r="K138" s="116">
        <v>234900</v>
      </c>
    </row>
    <row r="139" spans="1:11" x14ac:dyDescent="0.3">
      <c r="A139" s="113">
        <v>349900</v>
      </c>
      <c r="B139" s="113">
        <v>4</v>
      </c>
      <c r="C139" s="113">
        <v>3</v>
      </c>
      <c r="E139" s="116">
        <v>114</v>
      </c>
      <c r="F139" s="116">
        <v>210288.32226057741</v>
      </c>
      <c r="G139" s="116">
        <v>28711.677739422594</v>
      </c>
      <c r="H139" s="116">
        <v>0.19528430170870259</v>
      </c>
      <c r="J139" s="116">
        <v>36.612903225806456</v>
      </c>
      <c r="K139" s="116">
        <v>239000</v>
      </c>
    </row>
    <row r="140" spans="1:11" x14ac:dyDescent="0.3">
      <c r="A140" s="112">
        <v>560000</v>
      </c>
      <c r="B140" s="112">
        <v>4</v>
      </c>
      <c r="C140" s="112">
        <v>6</v>
      </c>
      <c r="E140" s="116">
        <v>115</v>
      </c>
      <c r="F140" s="116">
        <v>210288.32226057741</v>
      </c>
      <c r="G140" s="116">
        <v>-50388.322260577406</v>
      </c>
      <c r="H140" s="116">
        <v>-0.34271937767743355</v>
      </c>
      <c r="J140" s="116">
        <v>36.935483870967744</v>
      </c>
      <c r="K140" s="116">
        <v>239900</v>
      </c>
    </row>
    <row r="141" spans="1:11" x14ac:dyDescent="0.3">
      <c r="A141" s="113">
        <v>284900</v>
      </c>
      <c r="B141" s="113">
        <v>4</v>
      </c>
      <c r="C141" s="113">
        <v>3</v>
      </c>
      <c r="E141" s="116">
        <v>116</v>
      </c>
      <c r="F141" s="116">
        <v>351861.12324705801</v>
      </c>
      <c r="G141" s="116">
        <v>-126861.12324705801</v>
      </c>
      <c r="H141" s="116">
        <v>-0.86285399592889134</v>
      </c>
      <c r="J141" s="116">
        <v>37.258064516129032</v>
      </c>
      <c r="K141" s="116">
        <v>240000</v>
      </c>
    </row>
    <row r="142" spans="1:11" x14ac:dyDescent="0.3">
      <c r="A142" s="112">
        <v>394444</v>
      </c>
      <c r="B142" s="112">
        <v>4</v>
      </c>
      <c r="C142" s="112">
        <v>3</v>
      </c>
      <c r="E142" s="116">
        <v>117</v>
      </c>
      <c r="F142" s="116">
        <v>210288.32226057741</v>
      </c>
      <c r="G142" s="116">
        <v>24611.677739422594</v>
      </c>
      <c r="H142" s="116">
        <v>0.16739789101991426</v>
      </c>
      <c r="J142" s="116">
        <v>37.580645161290327</v>
      </c>
      <c r="K142" s="116">
        <v>244900</v>
      </c>
    </row>
    <row r="143" spans="1:11" x14ac:dyDescent="0.3">
      <c r="A143" s="113">
        <v>439900</v>
      </c>
      <c r="B143" s="113">
        <v>4</v>
      </c>
      <c r="C143" s="113">
        <v>4</v>
      </c>
      <c r="E143" s="116">
        <v>118</v>
      </c>
      <c r="F143" s="116">
        <v>515401.94699627848</v>
      </c>
      <c r="G143" s="116">
        <v>-160501.94699627848</v>
      </c>
      <c r="H143" s="116">
        <v>-1.0916641976313075</v>
      </c>
      <c r="J143" s="116">
        <v>37.903225806451616</v>
      </c>
      <c r="K143" s="116">
        <v>249900</v>
      </c>
    </row>
    <row r="144" spans="1:11" x14ac:dyDescent="0.3">
      <c r="A144" s="112">
        <v>299900</v>
      </c>
      <c r="B144" s="112">
        <v>3</v>
      </c>
      <c r="C144" s="112">
        <v>3</v>
      </c>
      <c r="E144" s="116">
        <v>119</v>
      </c>
      <c r="F144" s="116">
        <v>515401.94699627848</v>
      </c>
      <c r="G144" s="116">
        <v>-125501.94699627848</v>
      </c>
      <c r="H144" s="116">
        <v>-0.85360947223921191</v>
      </c>
      <c r="J144" s="116">
        <v>38.225806451612904</v>
      </c>
      <c r="K144" s="116">
        <v>249900</v>
      </c>
    </row>
    <row r="145" spans="1:11" x14ac:dyDescent="0.3">
      <c r="A145" s="113">
        <v>142000</v>
      </c>
      <c r="B145" s="113">
        <v>2</v>
      </c>
      <c r="C145" s="113">
        <v>2</v>
      </c>
      <c r="E145" s="116">
        <v>120</v>
      </c>
      <c r="F145" s="116">
        <v>493433.92423353856</v>
      </c>
      <c r="G145" s="116">
        <v>26566.075766461436</v>
      </c>
      <c r="H145" s="116">
        <v>0.18069085346658811</v>
      </c>
      <c r="J145" s="116">
        <v>38.548387096774192</v>
      </c>
      <c r="K145" s="116">
        <v>250000</v>
      </c>
    </row>
    <row r="146" spans="1:11" x14ac:dyDescent="0.3">
      <c r="A146" s="112">
        <v>345000</v>
      </c>
      <c r="B146" s="112">
        <v>3</v>
      </c>
      <c r="C146" s="112">
        <v>3</v>
      </c>
      <c r="E146" s="116">
        <v>121</v>
      </c>
      <c r="F146" s="116">
        <v>515401.94699627848</v>
      </c>
      <c r="G146" s="116">
        <v>-136401.94699627848</v>
      </c>
      <c r="H146" s="116">
        <v>-0.92774651528989305</v>
      </c>
      <c r="J146" s="116">
        <v>38.870967741935488</v>
      </c>
      <c r="K146" s="116">
        <v>254900</v>
      </c>
    </row>
    <row r="147" spans="1:11" x14ac:dyDescent="0.3">
      <c r="A147" s="113">
        <v>440000</v>
      </c>
      <c r="B147" s="113">
        <v>4</v>
      </c>
      <c r="C147" s="113">
        <v>3</v>
      </c>
      <c r="E147" s="116">
        <v>122</v>
      </c>
      <c r="F147" s="116">
        <v>678942.77074549883</v>
      </c>
      <c r="G147" s="116">
        <v>-168942.77074549883</v>
      </c>
      <c r="H147" s="116">
        <v>-1.149074997051414</v>
      </c>
      <c r="J147" s="116">
        <v>39.193548387096776</v>
      </c>
      <c r="K147" s="116">
        <v>258000</v>
      </c>
    </row>
    <row r="148" spans="1:11" x14ac:dyDescent="0.3">
      <c r="A148" s="112">
        <v>93000</v>
      </c>
      <c r="B148" s="112">
        <v>3</v>
      </c>
      <c r="C148" s="112">
        <v>1</v>
      </c>
      <c r="E148" s="116">
        <v>123</v>
      </c>
      <c r="F148" s="116">
        <v>656974.74798275903</v>
      </c>
      <c r="G148" s="116">
        <v>-57074.747982759029</v>
      </c>
      <c r="H148" s="116">
        <v>-0.38819752736739327</v>
      </c>
      <c r="J148" s="116">
        <v>39.516129032258064</v>
      </c>
      <c r="K148" s="116">
        <v>259900</v>
      </c>
    </row>
    <row r="149" spans="1:11" x14ac:dyDescent="0.3">
      <c r="A149" s="113">
        <v>409500</v>
      </c>
      <c r="B149" s="113">
        <v>4</v>
      </c>
      <c r="C149" s="113">
        <v>4</v>
      </c>
      <c r="E149" s="116">
        <v>124</v>
      </c>
      <c r="F149" s="116">
        <v>373829.14600979793</v>
      </c>
      <c r="G149" s="116">
        <v>6070.8539902020711</v>
      </c>
      <c r="H149" s="116">
        <v>4.1291299415230347E-2</v>
      </c>
      <c r="J149" s="116">
        <v>39.838709677419359</v>
      </c>
      <c r="K149" s="116">
        <v>259900</v>
      </c>
    </row>
    <row r="150" spans="1:11" x14ac:dyDescent="0.3">
      <c r="A150" s="112">
        <v>349500</v>
      </c>
      <c r="B150" s="112">
        <v>4</v>
      </c>
      <c r="C150" s="112">
        <v>3</v>
      </c>
      <c r="E150" s="116">
        <v>125</v>
      </c>
      <c r="F150" s="116">
        <v>373829.14600979793</v>
      </c>
      <c r="G150" s="116">
        <v>-51829.146009797929</v>
      </c>
      <c r="H150" s="116">
        <v>-0.35251923201912216</v>
      </c>
      <c r="J150" s="116">
        <v>40.161290322580648</v>
      </c>
      <c r="K150" s="116">
        <v>259900</v>
      </c>
    </row>
    <row r="151" spans="1:11" x14ac:dyDescent="0.3">
      <c r="A151" s="113">
        <v>387950</v>
      </c>
      <c r="B151" s="113">
        <v>5</v>
      </c>
      <c r="C151" s="113">
        <v>4</v>
      </c>
      <c r="E151" s="116">
        <v>126</v>
      </c>
      <c r="F151" s="116">
        <v>515401.94699627848</v>
      </c>
      <c r="G151" s="116">
        <v>-110401.94699627848</v>
      </c>
      <c r="H151" s="116">
        <v>-0.75090586214147914</v>
      </c>
      <c r="J151" s="116">
        <v>40.483870967741936</v>
      </c>
      <c r="K151" s="116">
        <v>264900</v>
      </c>
    </row>
    <row r="152" spans="1:11" x14ac:dyDescent="0.3">
      <c r="A152" s="112">
        <v>144900</v>
      </c>
      <c r="B152" s="112">
        <v>3</v>
      </c>
      <c r="C152" s="112">
        <v>1</v>
      </c>
      <c r="E152" s="116">
        <v>127</v>
      </c>
      <c r="F152" s="116">
        <v>493433.92423353856</v>
      </c>
      <c r="G152" s="116">
        <v>86466.075766461436</v>
      </c>
      <c r="H152" s="116">
        <v>0.58810451206620318</v>
      </c>
      <c r="J152" s="116">
        <v>40.806451612903224</v>
      </c>
      <c r="K152" s="116">
        <v>265000</v>
      </c>
    </row>
    <row r="153" spans="1:11" x14ac:dyDescent="0.3">
      <c r="A153" s="113">
        <v>276500</v>
      </c>
      <c r="B153" s="113">
        <v>4</v>
      </c>
      <c r="C153" s="113">
        <v>2</v>
      </c>
      <c r="E153" s="116">
        <v>128</v>
      </c>
      <c r="F153" s="116">
        <v>515401.94699627848</v>
      </c>
      <c r="G153" s="116">
        <v>59598.053003721521</v>
      </c>
      <c r="H153" s="116">
        <v>0.40535994690584248</v>
      </c>
      <c r="J153" s="116">
        <v>41.12903225806452</v>
      </c>
      <c r="K153" s="116">
        <v>267000</v>
      </c>
    </row>
    <row r="154" spans="1:11" x14ac:dyDescent="0.3">
      <c r="A154" s="112">
        <v>258000</v>
      </c>
      <c r="B154" s="112">
        <v>3</v>
      </c>
      <c r="C154" s="112">
        <v>2</v>
      </c>
      <c r="E154" s="116">
        <v>129</v>
      </c>
      <c r="F154" s="116">
        <v>68715.521274096827</v>
      </c>
      <c r="G154" s="116">
        <v>71184.478725903173</v>
      </c>
      <c r="H154" s="116">
        <v>0.48416575815069579</v>
      </c>
      <c r="J154" s="116">
        <v>41.451612903225808</v>
      </c>
      <c r="K154" s="116">
        <v>272000</v>
      </c>
    </row>
    <row r="155" spans="1:11" x14ac:dyDescent="0.3">
      <c r="A155" s="113">
        <v>339900</v>
      </c>
      <c r="B155" s="113">
        <v>4</v>
      </c>
      <c r="C155" s="113">
        <v>4</v>
      </c>
      <c r="E155" s="116">
        <v>130</v>
      </c>
      <c r="F155" s="116">
        <v>210288.32226057741</v>
      </c>
      <c r="G155" s="116">
        <v>-80388.322260577406</v>
      </c>
      <c r="H155" s="116">
        <v>-0.54676628515637271</v>
      </c>
      <c r="J155" s="116">
        <v>41.774193548387096</v>
      </c>
      <c r="K155" s="116">
        <v>274900</v>
      </c>
    </row>
    <row r="156" spans="1:11" x14ac:dyDescent="0.3">
      <c r="A156" s="112">
        <v>472000</v>
      </c>
      <c r="B156" s="112">
        <v>4</v>
      </c>
      <c r="C156" s="112">
        <v>3</v>
      </c>
      <c r="E156" s="116">
        <v>131</v>
      </c>
      <c r="F156" s="116">
        <v>210288.32226057741</v>
      </c>
      <c r="G156" s="116">
        <v>79611.677739422594</v>
      </c>
      <c r="H156" s="116">
        <v>0.54148388806463599</v>
      </c>
      <c r="J156" s="116">
        <v>42.096774193548391</v>
      </c>
      <c r="K156" s="116">
        <v>274900</v>
      </c>
    </row>
    <row r="157" spans="1:11" x14ac:dyDescent="0.3">
      <c r="A157" s="113">
        <v>518000</v>
      </c>
      <c r="B157" s="113">
        <v>4</v>
      </c>
      <c r="C157" s="113">
        <v>3</v>
      </c>
      <c r="E157" s="116">
        <v>132</v>
      </c>
      <c r="F157" s="116">
        <v>395797.16877253779</v>
      </c>
      <c r="G157" s="116">
        <v>-55897.168772537785</v>
      </c>
      <c r="H157" s="116">
        <v>-0.38018814749548874</v>
      </c>
      <c r="J157" s="116">
        <v>42.41935483870968</v>
      </c>
      <c r="K157" s="116">
        <v>275000</v>
      </c>
    </row>
    <row r="158" spans="1:11" x14ac:dyDescent="0.3">
      <c r="A158" s="112">
        <v>539885</v>
      </c>
      <c r="B158" s="112">
        <v>3</v>
      </c>
      <c r="C158" s="112">
        <v>4</v>
      </c>
      <c r="E158" s="116">
        <v>133</v>
      </c>
      <c r="F158" s="116">
        <v>351861.12324705801</v>
      </c>
      <c r="G158" s="116">
        <v>-56861.123247058014</v>
      </c>
      <c r="H158" s="116">
        <v>-0.38674454514470002</v>
      </c>
      <c r="J158" s="116">
        <v>42.741935483870968</v>
      </c>
      <c r="K158" s="116">
        <v>275000</v>
      </c>
    </row>
    <row r="159" spans="1:11" x14ac:dyDescent="0.3">
      <c r="A159" s="113">
        <v>114900</v>
      </c>
      <c r="B159" s="113">
        <v>3</v>
      </c>
      <c r="C159" s="113">
        <v>2</v>
      </c>
      <c r="E159" s="116">
        <v>134</v>
      </c>
      <c r="F159" s="116">
        <v>493433.92423353856</v>
      </c>
      <c r="G159" s="116">
        <v>351566.07576646144</v>
      </c>
      <c r="H159" s="116">
        <v>2.3911990178217617</v>
      </c>
      <c r="J159" s="116">
        <v>43.064516129032256</v>
      </c>
      <c r="K159" s="116">
        <v>276500</v>
      </c>
    </row>
    <row r="160" spans="1:11" x14ac:dyDescent="0.3">
      <c r="A160" s="112">
        <v>274900</v>
      </c>
      <c r="B160" s="112">
        <v>4</v>
      </c>
      <c r="C160" s="112">
        <v>3</v>
      </c>
      <c r="E160" s="116">
        <v>135</v>
      </c>
      <c r="F160" s="116">
        <v>90683.544036836713</v>
      </c>
      <c r="G160" s="116">
        <v>34216.455963163287</v>
      </c>
      <c r="H160" s="116">
        <v>0.23272540080575913</v>
      </c>
      <c r="J160" s="116">
        <v>43.387096774193552</v>
      </c>
      <c r="K160" s="116">
        <v>279000</v>
      </c>
    </row>
    <row r="161" spans="1:11" x14ac:dyDescent="0.3">
      <c r="A161" s="113">
        <v>279900</v>
      </c>
      <c r="B161" s="113">
        <v>5</v>
      </c>
      <c r="C161" s="113">
        <v>3</v>
      </c>
      <c r="E161" s="116">
        <v>136</v>
      </c>
      <c r="F161" s="116">
        <v>373829.14600979793</v>
      </c>
      <c r="G161" s="116">
        <v>-58929.146009797929</v>
      </c>
      <c r="H161" s="116">
        <v>-0.40081033345580441</v>
      </c>
      <c r="J161" s="116">
        <v>43.70967741935484</v>
      </c>
      <c r="K161" s="116">
        <v>279000</v>
      </c>
    </row>
    <row r="162" spans="1:11" x14ac:dyDescent="0.3">
      <c r="A162" s="112">
        <v>345900</v>
      </c>
      <c r="B162" s="112">
        <v>4</v>
      </c>
      <c r="C162" s="112">
        <v>3</v>
      </c>
      <c r="E162" s="116">
        <v>137</v>
      </c>
      <c r="F162" s="116">
        <v>373829.14600979793</v>
      </c>
      <c r="G162" s="116">
        <v>-23929.146009797929</v>
      </c>
      <c r="H162" s="116">
        <v>-0.16275560806370878</v>
      </c>
      <c r="J162" s="116">
        <v>44.032258064516128</v>
      </c>
      <c r="K162" s="116">
        <v>279900</v>
      </c>
    </row>
    <row r="163" spans="1:11" x14ac:dyDescent="0.3">
      <c r="A163" s="113">
        <v>319900</v>
      </c>
      <c r="B163" s="113">
        <v>4</v>
      </c>
      <c r="C163" s="113">
        <v>3</v>
      </c>
      <c r="E163" s="116">
        <v>138</v>
      </c>
      <c r="F163" s="116">
        <v>373829.14600979793</v>
      </c>
      <c r="G163" s="116">
        <v>-23929.146009797929</v>
      </c>
      <c r="H163" s="116">
        <v>-0.16275560806370878</v>
      </c>
      <c r="J163" s="116">
        <v>44.354838709677423</v>
      </c>
      <c r="K163" s="116">
        <v>279900</v>
      </c>
    </row>
    <row r="164" spans="1:11" x14ac:dyDescent="0.3">
      <c r="A164" s="112">
        <v>499900</v>
      </c>
      <c r="B164" s="112">
        <v>4</v>
      </c>
      <c r="C164" s="112">
        <v>3</v>
      </c>
      <c r="E164" s="116">
        <v>139</v>
      </c>
      <c r="F164" s="116">
        <v>798547.54896923969</v>
      </c>
      <c r="G164" s="116">
        <v>-238547.54896923969</v>
      </c>
      <c r="H164" s="116">
        <v>-1.6224963217951383</v>
      </c>
      <c r="J164" s="116">
        <v>44.677419354838712</v>
      </c>
      <c r="K164" s="116">
        <v>283300</v>
      </c>
    </row>
    <row r="165" spans="1:11" x14ac:dyDescent="0.3">
      <c r="A165" s="113">
        <v>310000</v>
      </c>
      <c r="B165" s="113">
        <v>3</v>
      </c>
      <c r="C165" s="113">
        <v>3</v>
      </c>
      <c r="E165" s="116">
        <v>140</v>
      </c>
      <c r="F165" s="116">
        <v>373829.14600979793</v>
      </c>
      <c r="G165" s="116">
        <v>-88929.146009797929</v>
      </c>
      <c r="H165" s="116">
        <v>-0.60485724093474358</v>
      </c>
      <c r="J165" s="116">
        <v>45</v>
      </c>
      <c r="K165" s="116">
        <v>284500</v>
      </c>
    </row>
    <row r="166" spans="1:11" x14ac:dyDescent="0.3">
      <c r="A166" s="112">
        <v>289900</v>
      </c>
      <c r="B166" s="112">
        <v>3</v>
      </c>
      <c r="C166" s="112">
        <v>2</v>
      </c>
      <c r="E166" s="116">
        <v>141</v>
      </c>
      <c r="F166" s="116">
        <v>373829.14600979793</v>
      </c>
      <c r="G166" s="116">
        <v>20614.853990202071</v>
      </c>
      <c r="H166" s="116">
        <v>0.14021324016102002</v>
      </c>
      <c r="J166" s="116">
        <v>45.322580645161288</v>
      </c>
      <c r="K166" s="116">
        <v>284900</v>
      </c>
    </row>
    <row r="167" spans="1:11" x14ac:dyDescent="0.3">
      <c r="A167" s="113">
        <v>459000</v>
      </c>
      <c r="B167" s="113">
        <v>4</v>
      </c>
      <c r="C167" s="113">
        <v>3</v>
      </c>
      <c r="E167" s="116">
        <v>142</v>
      </c>
      <c r="F167" s="116">
        <v>515401.94699627848</v>
      </c>
      <c r="G167" s="116">
        <v>-75501.946996278479</v>
      </c>
      <c r="H167" s="116">
        <v>-0.51353129310764667</v>
      </c>
      <c r="J167" s="116">
        <v>45.645161290322584</v>
      </c>
      <c r="K167" s="116">
        <v>285000</v>
      </c>
    </row>
    <row r="168" spans="1:11" x14ac:dyDescent="0.3">
      <c r="A168" s="112">
        <v>345000</v>
      </c>
      <c r="B168" s="112">
        <v>4</v>
      </c>
      <c r="C168" s="112">
        <v>4</v>
      </c>
      <c r="E168" s="116">
        <v>143</v>
      </c>
      <c r="F168" s="116">
        <v>351861.12324705801</v>
      </c>
      <c r="G168" s="116">
        <v>-51961.123247058014</v>
      </c>
      <c r="H168" s="116">
        <v>-0.35341688358980666</v>
      </c>
      <c r="J168" s="116">
        <v>45.967741935483872</v>
      </c>
      <c r="K168" s="116">
        <v>285000</v>
      </c>
    </row>
    <row r="169" spans="1:11" x14ac:dyDescent="0.3">
      <c r="A169" s="113">
        <v>265000</v>
      </c>
      <c r="B169" s="113">
        <v>5</v>
      </c>
      <c r="C169" s="113">
        <v>4</v>
      </c>
      <c r="E169" s="116">
        <v>144</v>
      </c>
      <c r="F169" s="116">
        <v>188320.29949783755</v>
      </c>
      <c r="G169" s="116">
        <v>-46320.29949783755</v>
      </c>
      <c r="H169" s="116">
        <v>-0.31505046220106697</v>
      </c>
      <c r="J169" s="116">
        <v>46.29032258064516</v>
      </c>
      <c r="K169" s="116">
        <v>289900</v>
      </c>
    </row>
    <row r="170" spans="1:11" x14ac:dyDescent="0.3">
      <c r="A170" s="112">
        <v>415000</v>
      </c>
      <c r="B170" s="112">
        <v>3</v>
      </c>
      <c r="C170" s="112">
        <v>3</v>
      </c>
      <c r="E170" s="116">
        <v>145</v>
      </c>
      <c r="F170" s="116">
        <v>351861.12324705801</v>
      </c>
      <c r="G170" s="116">
        <v>-6861.1232470580144</v>
      </c>
      <c r="H170" s="116">
        <v>-4.6666366013134834E-2</v>
      </c>
      <c r="J170" s="116">
        <v>46.612903225806456</v>
      </c>
      <c r="K170" s="116">
        <v>289900</v>
      </c>
    </row>
    <row r="171" spans="1:11" x14ac:dyDescent="0.3">
      <c r="A171" s="113">
        <v>189900</v>
      </c>
      <c r="B171" s="113">
        <v>3</v>
      </c>
      <c r="C171" s="113">
        <v>2</v>
      </c>
      <c r="E171" s="116">
        <v>146</v>
      </c>
      <c r="F171" s="116">
        <v>373829.14600979793</v>
      </c>
      <c r="G171" s="116">
        <v>66170.853990202071</v>
      </c>
      <c r="H171" s="116">
        <v>0.4500652707313717</v>
      </c>
      <c r="J171" s="116">
        <v>46.935483870967744</v>
      </c>
      <c r="K171" s="116">
        <v>295000</v>
      </c>
    </row>
    <row r="172" spans="1:11" x14ac:dyDescent="0.3">
      <c r="A172" s="112">
        <v>259900</v>
      </c>
      <c r="B172" s="112">
        <v>4</v>
      </c>
      <c r="C172" s="112">
        <v>3</v>
      </c>
      <c r="E172" s="116">
        <v>147</v>
      </c>
      <c r="F172" s="116">
        <v>68715.521274096827</v>
      </c>
      <c r="G172" s="116">
        <v>24284.478725903173</v>
      </c>
      <c r="H172" s="116">
        <v>0.16517242612528765</v>
      </c>
      <c r="J172" s="116">
        <v>47.258064516129032</v>
      </c>
      <c r="K172" s="116">
        <v>298900</v>
      </c>
    </row>
    <row r="173" spans="1:11" x14ac:dyDescent="0.3">
      <c r="A173" s="113">
        <v>425000</v>
      </c>
      <c r="B173" s="113">
        <v>4</v>
      </c>
      <c r="C173" s="113">
        <v>3</v>
      </c>
      <c r="E173" s="116">
        <v>148</v>
      </c>
      <c r="F173" s="116">
        <v>515401.94699627848</v>
      </c>
      <c r="G173" s="116">
        <v>-105901.94699627848</v>
      </c>
      <c r="H173" s="116">
        <v>-0.72029882601963835</v>
      </c>
      <c r="J173" s="116">
        <v>47.58064516129032</v>
      </c>
      <c r="K173" s="116">
        <v>299900</v>
      </c>
    </row>
    <row r="174" spans="1:11" x14ac:dyDescent="0.3">
      <c r="A174" s="112">
        <v>374900</v>
      </c>
      <c r="B174" s="112">
        <v>4</v>
      </c>
      <c r="C174" s="112">
        <v>4</v>
      </c>
      <c r="E174" s="116">
        <v>149</v>
      </c>
      <c r="F174" s="116">
        <v>373829.14600979793</v>
      </c>
      <c r="G174" s="116">
        <v>-24329.146009797929</v>
      </c>
      <c r="H174" s="116">
        <v>-0.1654762334967613</v>
      </c>
      <c r="J174" s="116">
        <v>47.903225806451616</v>
      </c>
      <c r="K174" s="116">
        <v>309000</v>
      </c>
    </row>
    <row r="175" spans="1:11" x14ac:dyDescent="0.3">
      <c r="A175" s="113">
        <v>229900</v>
      </c>
      <c r="B175" s="113">
        <v>4</v>
      </c>
      <c r="C175" s="113">
        <v>2</v>
      </c>
      <c r="E175" s="116">
        <v>150</v>
      </c>
      <c r="F175" s="116">
        <v>537369.96975901839</v>
      </c>
      <c r="G175" s="116">
        <v>-149419.96975901839</v>
      </c>
      <c r="H175" s="116">
        <v>-1.0162894248308103</v>
      </c>
      <c r="J175" s="116">
        <v>48.225806451612904</v>
      </c>
      <c r="K175" s="116">
        <v>310000</v>
      </c>
    </row>
    <row r="176" spans="1:11" x14ac:dyDescent="0.3">
      <c r="A176" s="112">
        <v>350000</v>
      </c>
      <c r="B176" s="112">
        <v>4</v>
      </c>
      <c r="C176" s="112">
        <v>2</v>
      </c>
      <c r="E176" s="116">
        <v>151</v>
      </c>
      <c r="F176" s="116">
        <v>68715.521274096827</v>
      </c>
      <c r="G176" s="116">
        <v>76184.478725903173</v>
      </c>
      <c r="H176" s="116">
        <v>0.51817357606385239</v>
      </c>
      <c r="J176" s="116">
        <v>48.548387096774192</v>
      </c>
      <c r="K176" s="116">
        <v>314900</v>
      </c>
    </row>
    <row r="177" spans="1:11" x14ac:dyDescent="0.3">
      <c r="A177" s="113">
        <v>469500</v>
      </c>
      <c r="B177" s="113">
        <v>3</v>
      </c>
      <c r="C177" s="113">
        <v>2</v>
      </c>
      <c r="E177" s="116">
        <v>152</v>
      </c>
      <c r="F177" s="116">
        <v>232256.34502331729</v>
      </c>
      <c r="G177" s="116">
        <v>44243.654976682708</v>
      </c>
      <c r="H177" s="116">
        <v>0.30092603245190935</v>
      </c>
      <c r="J177" s="116">
        <v>48.870967741935488</v>
      </c>
      <c r="K177" s="116">
        <v>319900</v>
      </c>
    </row>
    <row r="178" spans="1:11" x14ac:dyDescent="0.3">
      <c r="A178" s="112">
        <v>369900</v>
      </c>
      <c r="B178" s="112">
        <v>4</v>
      </c>
      <c r="C178" s="112">
        <v>3</v>
      </c>
      <c r="E178" s="116">
        <v>153</v>
      </c>
      <c r="F178" s="116">
        <v>210288.32226057741</v>
      </c>
      <c r="G178" s="116">
        <v>47711.677739422594</v>
      </c>
      <c r="H178" s="116">
        <v>0.32451400977869738</v>
      </c>
      <c r="J178" s="116">
        <v>49.193548387096776</v>
      </c>
      <c r="K178" s="116">
        <v>322000</v>
      </c>
    </row>
    <row r="179" spans="1:11" x14ac:dyDescent="0.3">
      <c r="A179" s="113">
        <v>529900</v>
      </c>
      <c r="B179" s="113">
        <v>4</v>
      </c>
      <c r="C179" s="113">
        <v>5</v>
      </c>
      <c r="E179" s="116">
        <v>154</v>
      </c>
      <c r="F179" s="116">
        <v>515401.94699627848</v>
      </c>
      <c r="G179" s="116">
        <v>-175501.94699627848</v>
      </c>
      <c r="H179" s="116">
        <v>-1.193687651370777</v>
      </c>
      <c r="J179" s="116">
        <v>49.516129032258064</v>
      </c>
      <c r="K179" s="116">
        <v>325000</v>
      </c>
    </row>
    <row r="180" spans="1:11" x14ac:dyDescent="0.3">
      <c r="A180" s="112">
        <v>309000</v>
      </c>
      <c r="B180" s="112">
        <v>5</v>
      </c>
      <c r="C180" s="112">
        <v>3</v>
      </c>
      <c r="E180" s="116">
        <v>155</v>
      </c>
      <c r="F180" s="116">
        <v>373829.14600979793</v>
      </c>
      <c r="G180" s="116">
        <v>98170.853990202071</v>
      </c>
      <c r="H180" s="116">
        <v>0.66771530537557344</v>
      </c>
      <c r="J180" s="116">
        <v>49.838709677419359</v>
      </c>
      <c r="K180" s="116">
        <v>329000</v>
      </c>
    </row>
    <row r="181" spans="1:11" x14ac:dyDescent="0.3">
      <c r="A181" s="113">
        <v>359900</v>
      </c>
      <c r="B181" s="113">
        <v>4</v>
      </c>
      <c r="C181" s="113">
        <v>3</v>
      </c>
      <c r="E181" s="116">
        <v>156</v>
      </c>
      <c r="F181" s="116">
        <v>373829.14600979793</v>
      </c>
      <c r="G181" s="116">
        <v>144170.85399020207</v>
      </c>
      <c r="H181" s="116">
        <v>0.98058723017661342</v>
      </c>
      <c r="J181" s="116">
        <v>50.161290322580648</v>
      </c>
      <c r="K181" s="116">
        <v>329900</v>
      </c>
    </row>
    <row r="182" spans="1:11" x14ac:dyDescent="0.3">
      <c r="A182" s="112">
        <v>400000</v>
      </c>
      <c r="B182" s="112">
        <v>4</v>
      </c>
      <c r="C182" s="112">
        <v>3</v>
      </c>
      <c r="E182" s="116">
        <v>157</v>
      </c>
      <c r="F182" s="116">
        <v>493433.92423353856</v>
      </c>
      <c r="G182" s="116">
        <v>46451.075766461436</v>
      </c>
      <c r="H182" s="116">
        <v>0.31593994530721159</v>
      </c>
      <c r="J182" s="116">
        <v>50.483870967741936</v>
      </c>
      <c r="K182" s="116">
        <v>329900</v>
      </c>
    </row>
    <row r="183" spans="1:11" x14ac:dyDescent="0.3">
      <c r="A183" s="113">
        <v>399900</v>
      </c>
      <c r="B183" s="113">
        <v>4</v>
      </c>
      <c r="C183" s="113">
        <v>4</v>
      </c>
      <c r="E183" s="116">
        <v>158</v>
      </c>
      <c r="F183" s="116">
        <v>210288.32226057741</v>
      </c>
      <c r="G183" s="116">
        <v>-95388.322260577406</v>
      </c>
      <c r="H183" s="116">
        <v>-0.64878973889584224</v>
      </c>
      <c r="J183" s="116">
        <v>50.806451612903224</v>
      </c>
      <c r="K183" s="116">
        <v>329900</v>
      </c>
    </row>
    <row r="184" spans="1:11" x14ac:dyDescent="0.3">
      <c r="A184" s="112">
        <v>549900</v>
      </c>
      <c r="B184" s="112">
        <v>5</v>
      </c>
      <c r="C184" s="112">
        <v>4</v>
      </c>
      <c r="E184" s="116">
        <v>159</v>
      </c>
      <c r="F184" s="116">
        <v>373829.14600979793</v>
      </c>
      <c r="G184" s="116">
        <v>-98929.146009797929</v>
      </c>
      <c r="H184" s="116">
        <v>-0.67287287676105656</v>
      </c>
      <c r="J184" s="116">
        <v>51.12903225806452</v>
      </c>
      <c r="K184" s="116">
        <v>337900</v>
      </c>
    </row>
    <row r="185" spans="1:11" x14ac:dyDescent="0.3">
      <c r="A185" s="113">
        <v>589000</v>
      </c>
      <c r="B185" s="113">
        <v>4</v>
      </c>
      <c r="C185" s="113">
        <v>4</v>
      </c>
      <c r="E185" s="116">
        <v>160</v>
      </c>
      <c r="F185" s="116">
        <v>395797.16877253779</v>
      </c>
      <c r="G185" s="116">
        <v>-115897.16877253779</v>
      </c>
      <c r="H185" s="116">
        <v>-0.78828196245336701</v>
      </c>
      <c r="J185" s="116">
        <v>51.451612903225808</v>
      </c>
      <c r="K185" s="116">
        <v>339000</v>
      </c>
    </row>
    <row r="186" spans="1:11" x14ac:dyDescent="0.3">
      <c r="A186" s="112">
        <v>198900</v>
      </c>
      <c r="B186" s="112">
        <v>3</v>
      </c>
      <c r="C186" s="112">
        <v>2</v>
      </c>
      <c r="E186" s="116">
        <v>161</v>
      </c>
      <c r="F186" s="116">
        <v>373829.14600979793</v>
      </c>
      <c r="G186" s="116">
        <v>-27929.146009797929</v>
      </c>
      <c r="H186" s="116">
        <v>-0.18996186239423399</v>
      </c>
      <c r="J186" s="116">
        <v>51.774193548387096</v>
      </c>
      <c r="K186" s="116">
        <v>339900</v>
      </c>
    </row>
    <row r="187" spans="1:11" x14ac:dyDescent="0.3">
      <c r="A187" s="113">
        <v>419000</v>
      </c>
      <c r="B187" s="113">
        <v>4</v>
      </c>
      <c r="C187" s="113">
        <v>3</v>
      </c>
      <c r="E187" s="116">
        <v>162</v>
      </c>
      <c r="F187" s="116">
        <v>373829.14600979793</v>
      </c>
      <c r="G187" s="116">
        <v>-53929.146009797929</v>
      </c>
      <c r="H187" s="116">
        <v>-0.36680251554264787</v>
      </c>
      <c r="J187" s="116">
        <v>52.096774193548391</v>
      </c>
      <c r="K187" s="116">
        <v>339900</v>
      </c>
    </row>
    <row r="188" spans="1:11" x14ac:dyDescent="0.3">
      <c r="A188" s="112">
        <v>325000</v>
      </c>
      <c r="B188" s="112">
        <v>4</v>
      </c>
      <c r="C188" s="112">
        <v>3</v>
      </c>
      <c r="E188" s="116">
        <v>163</v>
      </c>
      <c r="F188" s="116">
        <v>373829.14600979793</v>
      </c>
      <c r="G188" s="116">
        <v>126070.85399020207</v>
      </c>
      <c r="H188" s="116">
        <v>0.85747892933098679</v>
      </c>
      <c r="J188" s="116">
        <v>52.41935483870968</v>
      </c>
      <c r="K188" s="116">
        <v>342500</v>
      </c>
    </row>
    <row r="189" spans="1:11" x14ac:dyDescent="0.3">
      <c r="A189" s="113">
        <v>389900</v>
      </c>
      <c r="B189" s="113">
        <v>5</v>
      </c>
      <c r="C189" s="113">
        <v>4</v>
      </c>
      <c r="E189" s="116">
        <v>164</v>
      </c>
      <c r="F189" s="116">
        <v>351861.12324705801</v>
      </c>
      <c r="G189" s="116">
        <v>-41861.123247058014</v>
      </c>
      <c r="H189" s="116">
        <v>-0.28472109140523044</v>
      </c>
      <c r="J189" s="116">
        <v>52.741935483870968</v>
      </c>
      <c r="K189" s="116">
        <v>345000</v>
      </c>
    </row>
    <row r="190" spans="1:11" x14ac:dyDescent="0.3">
      <c r="A190" s="112">
        <v>475000</v>
      </c>
      <c r="B190" s="112">
        <v>4</v>
      </c>
      <c r="C190" s="112">
        <v>6</v>
      </c>
      <c r="E190" s="116">
        <v>165</v>
      </c>
      <c r="F190" s="116">
        <v>210288.32226057741</v>
      </c>
      <c r="G190" s="116">
        <v>79611.677739422594</v>
      </c>
      <c r="H190" s="116">
        <v>0.54148388806463599</v>
      </c>
      <c r="J190" s="116">
        <v>53.064516129032256</v>
      </c>
      <c r="K190" s="116">
        <v>345000</v>
      </c>
    </row>
    <row r="191" spans="1:11" x14ac:dyDescent="0.3">
      <c r="A191" s="113">
        <v>469000</v>
      </c>
      <c r="B191" s="113">
        <v>5</v>
      </c>
      <c r="C191" s="113">
        <v>5</v>
      </c>
      <c r="E191" s="116">
        <v>166</v>
      </c>
      <c r="F191" s="116">
        <v>373829.14600979793</v>
      </c>
      <c r="G191" s="116">
        <v>85170.853990202071</v>
      </c>
      <c r="H191" s="116">
        <v>0.57929497880136649</v>
      </c>
      <c r="J191" s="116">
        <v>53.387096774193552</v>
      </c>
      <c r="K191" s="116">
        <v>345900</v>
      </c>
    </row>
    <row r="192" spans="1:11" x14ac:dyDescent="0.3">
      <c r="A192" s="112">
        <v>475000</v>
      </c>
      <c r="B192" s="112">
        <v>5</v>
      </c>
      <c r="C192" s="112">
        <v>6</v>
      </c>
      <c r="E192" s="116">
        <v>167</v>
      </c>
      <c r="F192" s="116">
        <v>515401.94699627848</v>
      </c>
      <c r="G192" s="116">
        <v>-170401.94699627848</v>
      </c>
      <c r="H192" s="116">
        <v>-1.1589996770993574</v>
      </c>
      <c r="J192" s="116">
        <v>53.70967741935484</v>
      </c>
      <c r="K192" s="116">
        <v>348000</v>
      </c>
    </row>
    <row r="193" spans="1:11" x14ac:dyDescent="0.3">
      <c r="A193" s="113">
        <v>434900</v>
      </c>
      <c r="B193" s="113">
        <v>5</v>
      </c>
      <c r="C193" s="113">
        <v>4</v>
      </c>
      <c r="E193" s="116">
        <v>168</v>
      </c>
      <c r="F193" s="116">
        <v>537369.96975901839</v>
      </c>
      <c r="G193" s="116">
        <v>-272369.96975901839</v>
      </c>
      <c r="H193" s="116">
        <v>-1.852541667315329</v>
      </c>
      <c r="J193" s="116">
        <v>54.032258064516128</v>
      </c>
      <c r="K193" s="116">
        <v>349500</v>
      </c>
    </row>
    <row r="194" spans="1:11" x14ac:dyDescent="0.3">
      <c r="A194" s="112">
        <v>359900</v>
      </c>
      <c r="B194" s="112">
        <v>4</v>
      </c>
      <c r="C194" s="112">
        <v>3</v>
      </c>
      <c r="E194" s="116">
        <v>169</v>
      </c>
      <c r="F194" s="116">
        <v>351861.12324705801</v>
      </c>
      <c r="G194" s="116">
        <v>63138.876752941986</v>
      </c>
      <c r="H194" s="116">
        <v>0.42944308477105642</v>
      </c>
      <c r="J194" s="116">
        <v>54.354838709677423</v>
      </c>
      <c r="K194" s="116">
        <v>349900</v>
      </c>
    </row>
    <row r="195" spans="1:11" x14ac:dyDescent="0.3">
      <c r="A195" s="113">
        <v>579000</v>
      </c>
      <c r="B195" s="113">
        <v>4</v>
      </c>
      <c r="C195" s="113">
        <v>5</v>
      </c>
      <c r="E195" s="116">
        <v>170</v>
      </c>
      <c r="F195" s="116">
        <v>210288.32226057741</v>
      </c>
      <c r="G195" s="116">
        <v>-20388.322260577406</v>
      </c>
      <c r="H195" s="116">
        <v>-0.13867247019849444</v>
      </c>
      <c r="J195" s="116">
        <v>54.677419354838712</v>
      </c>
      <c r="K195" s="116">
        <v>349900</v>
      </c>
    </row>
    <row r="196" spans="1:11" x14ac:dyDescent="0.3">
      <c r="A196" s="112">
        <v>792000</v>
      </c>
      <c r="B196" s="112">
        <v>4</v>
      </c>
      <c r="C196" s="112">
        <v>5</v>
      </c>
      <c r="E196" s="116">
        <v>171</v>
      </c>
      <c r="F196" s="116">
        <v>373829.14600979793</v>
      </c>
      <c r="G196" s="116">
        <v>-113929.14600979793</v>
      </c>
      <c r="H196" s="116">
        <v>-0.77489633050052609</v>
      </c>
      <c r="J196" s="116">
        <v>55</v>
      </c>
      <c r="K196" s="116">
        <v>349900</v>
      </c>
    </row>
    <row r="197" spans="1:11" x14ac:dyDescent="0.3">
      <c r="A197" s="113">
        <v>474800</v>
      </c>
      <c r="B197" s="113">
        <v>5</v>
      </c>
      <c r="C197" s="113">
        <v>5</v>
      </c>
      <c r="E197" s="116">
        <v>172</v>
      </c>
      <c r="F197" s="116">
        <v>373829.14600979793</v>
      </c>
      <c r="G197" s="116">
        <v>51170.853990202071</v>
      </c>
      <c r="H197" s="116">
        <v>0.34804181699190218</v>
      </c>
      <c r="J197" s="116">
        <v>55.322580645161288</v>
      </c>
      <c r="K197" s="116">
        <v>350000</v>
      </c>
    </row>
    <row r="198" spans="1:11" x14ac:dyDescent="0.3">
      <c r="A198" s="112">
        <v>487000</v>
      </c>
      <c r="B198" s="112">
        <v>5</v>
      </c>
      <c r="C198" s="112">
        <v>5</v>
      </c>
      <c r="E198" s="116">
        <v>173</v>
      </c>
      <c r="F198" s="116">
        <v>515401.94699627848</v>
      </c>
      <c r="G198" s="116">
        <v>-140501.94699627848</v>
      </c>
      <c r="H198" s="116">
        <v>-0.95563292597868144</v>
      </c>
      <c r="J198" s="116">
        <v>55.645161290322584</v>
      </c>
      <c r="K198" s="116">
        <v>354900</v>
      </c>
    </row>
    <row r="199" spans="1:11" x14ac:dyDescent="0.3">
      <c r="A199" s="113">
        <v>394800</v>
      </c>
      <c r="B199" s="113">
        <v>4</v>
      </c>
      <c r="C199" s="113">
        <v>3</v>
      </c>
      <c r="E199" s="116">
        <v>174</v>
      </c>
      <c r="F199" s="116">
        <v>232256.34502331729</v>
      </c>
      <c r="G199" s="116">
        <v>-2356.3450233172916</v>
      </c>
      <c r="H199" s="116">
        <v>-1.6026830498709402E-2</v>
      </c>
      <c r="J199" s="116">
        <v>55.967741935483872</v>
      </c>
      <c r="K199" s="116">
        <v>359900</v>
      </c>
    </row>
    <row r="200" spans="1:11" x14ac:dyDescent="0.3">
      <c r="A200" s="112">
        <v>339000</v>
      </c>
      <c r="B200" s="112">
        <v>4</v>
      </c>
      <c r="C200" s="112">
        <v>3</v>
      </c>
      <c r="E200" s="116">
        <v>175</v>
      </c>
      <c r="F200" s="116">
        <v>232256.34502331729</v>
      </c>
      <c r="G200" s="116">
        <v>117743.65497668271</v>
      </c>
      <c r="H200" s="116">
        <v>0.80084095577531023</v>
      </c>
      <c r="J200" s="116">
        <v>56.29032258064516</v>
      </c>
      <c r="K200" s="116">
        <v>359900</v>
      </c>
    </row>
    <row r="201" spans="1:11" x14ac:dyDescent="0.3">
      <c r="A201" s="113">
        <v>385000</v>
      </c>
      <c r="B201" s="113">
        <v>4</v>
      </c>
      <c r="C201" s="113">
        <v>5</v>
      </c>
      <c r="E201" s="116">
        <v>176</v>
      </c>
      <c r="F201" s="116">
        <v>210288.32226057741</v>
      </c>
      <c r="G201" s="116">
        <v>259211.67773942259</v>
      </c>
      <c r="H201" s="116">
        <v>1.7630447075052182</v>
      </c>
      <c r="J201" s="116">
        <v>56.612903225806456</v>
      </c>
      <c r="K201" s="116">
        <v>362750</v>
      </c>
    </row>
    <row r="202" spans="1:11" x14ac:dyDescent="0.3">
      <c r="A202" s="112">
        <v>207000</v>
      </c>
      <c r="B202" s="112">
        <v>3</v>
      </c>
      <c r="C202" s="112">
        <v>3</v>
      </c>
      <c r="E202" s="116">
        <v>177</v>
      </c>
      <c r="F202" s="116">
        <v>373829.14600979793</v>
      </c>
      <c r="G202" s="116">
        <v>-3929.1460097979289</v>
      </c>
      <c r="H202" s="116">
        <v>-2.6724336411082694E-2</v>
      </c>
      <c r="J202" s="116">
        <v>56.935483870967744</v>
      </c>
      <c r="K202" s="116">
        <v>369900</v>
      </c>
    </row>
    <row r="203" spans="1:11" x14ac:dyDescent="0.3">
      <c r="A203" s="113">
        <v>374900</v>
      </c>
      <c r="B203" s="113">
        <v>4</v>
      </c>
      <c r="C203" s="113">
        <v>3</v>
      </c>
      <c r="E203" s="116">
        <v>178</v>
      </c>
      <c r="F203" s="116">
        <v>656974.74798275903</v>
      </c>
      <c r="G203" s="116">
        <v>-127074.74798275903</v>
      </c>
      <c r="H203" s="116">
        <v>-0.86430697815158453</v>
      </c>
      <c r="J203" s="116">
        <v>57.258064516129032</v>
      </c>
      <c r="K203" s="116">
        <v>369900</v>
      </c>
    </row>
    <row r="204" spans="1:11" x14ac:dyDescent="0.3">
      <c r="A204" s="112">
        <v>510000</v>
      </c>
      <c r="B204" s="112">
        <v>4</v>
      </c>
      <c r="C204" s="112">
        <v>5</v>
      </c>
      <c r="E204" s="116">
        <v>179</v>
      </c>
      <c r="F204" s="116">
        <v>395797.16877253779</v>
      </c>
      <c r="G204" s="116">
        <v>-86797.168772537785</v>
      </c>
      <c r="H204" s="116">
        <v>-0.59035646219879601</v>
      </c>
      <c r="J204" s="116">
        <v>57.58064516129032</v>
      </c>
      <c r="K204" s="116">
        <v>369900</v>
      </c>
    </row>
    <row r="205" spans="1:11" x14ac:dyDescent="0.3">
      <c r="A205" s="113">
        <v>395000</v>
      </c>
      <c r="B205" s="113">
        <v>4</v>
      </c>
      <c r="C205" s="113">
        <v>4</v>
      </c>
      <c r="E205" s="116">
        <v>180</v>
      </c>
      <c r="F205" s="116">
        <v>373829.14600979793</v>
      </c>
      <c r="G205" s="116">
        <v>-13929.146009797929</v>
      </c>
      <c r="H205" s="116">
        <v>-9.4739972237395734E-2</v>
      </c>
      <c r="J205" s="116">
        <v>57.903225806451616</v>
      </c>
      <c r="K205" s="116">
        <v>369900</v>
      </c>
    </row>
    <row r="206" spans="1:11" x14ac:dyDescent="0.3">
      <c r="A206" s="112">
        <v>825000</v>
      </c>
      <c r="B206" s="112">
        <v>5</v>
      </c>
      <c r="C206" s="112">
        <v>6</v>
      </c>
      <c r="E206" s="116">
        <v>181</v>
      </c>
      <c r="F206" s="116">
        <v>373829.14600979793</v>
      </c>
      <c r="G206" s="116">
        <v>26170.853990202071</v>
      </c>
      <c r="H206" s="116">
        <v>0.17800272742611956</v>
      </c>
      <c r="J206" s="116">
        <v>58.225806451612904</v>
      </c>
      <c r="K206" s="116">
        <v>374900</v>
      </c>
    </row>
    <row r="207" spans="1:11" x14ac:dyDescent="0.3">
      <c r="A207" s="113">
        <v>825000</v>
      </c>
      <c r="B207" s="113">
        <v>5</v>
      </c>
      <c r="C207" s="113">
        <v>6</v>
      </c>
      <c r="E207" s="116">
        <v>182</v>
      </c>
      <c r="F207" s="116">
        <v>515401.94699627848</v>
      </c>
      <c r="G207" s="116">
        <v>-115501.94699627848</v>
      </c>
      <c r="H207" s="116">
        <v>-0.78559383641289882</v>
      </c>
      <c r="J207" s="116">
        <v>58.548387096774192</v>
      </c>
      <c r="K207" s="116">
        <v>374900</v>
      </c>
    </row>
    <row r="208" spans="1:11" x14ac:dyDescent="0.3">
      <c r="A208" s="112">
        <v>799000</v>
      </c>
      <c r="B208" s="112">
        <v>4</v>
      </c>
      <c r="C208" s="112">
        <v>5</v>
      </c>
      <c r="E208" s="116">
        <v>183</v>
      </c>
      <c r="F208" s="116">
        <v>537369.96975901839</v>
      </c>
      <c r="G208" s="116">
        <v>12530.030240981607</v>
      </c>
      <c r="H208" s="116">
        <v>8.5223797376329444E-2</v>
      </c>
      <c r="J208" s="116">
        <v>58.870967741935488</v>
      </c>
      <c r="K208" s="116">
        <v>374900</v>
      </c>
    </row>
    <row r="209" spans="1:11" x14ac:dyDescent="0.3">
      <c r="A209" s="113">
        <v>182000</v>
      </c>
      <c r="B209" s="113">
        <v>4</v>
      </c>
      <c r="C209" s="113">
        <v>2</v>
      </c>
      <c r="E209" s="116">
        <v>184</v>
      </c>
      <c r="F209" s="116">
        <v>515401.94699627848</v>
      </c>
      <c r="G209" s="116">
        <v>73598.053003721521</v>
      </c>
      <c r="H209" s="116">
        <v>0.50058183706268078</v>
      </c>
      <c r="J209" s="116">
        <v>59.193548387096776</v>
      </c>
      <c r="K209" s="116">
        <v>375000</v>
      </c>
    </row>
    <row r="210" spans="1:11" x14ac:dyDescent="0.3">
      <c r="A210" s="112">
        <v>369900</v>
      </c>
      <c r="B210" s="112">
        <v>4</v>
      </c>
      <c r="C210" s="112">
        <v>3</v>
      </c>
      <c r="E210" s="116">
        <v>185</v>
      </c>
      <c r="F210" s="116">
        <v>210288.32226057741</v>
      </c>
      <c r="G210" s="116">
        <v>-11388.322260577406</v>
      </c>
      <c r="H210" s="116">
        <v>-7.7458397954812699E-2</v>
      </c>
      <c r="J210" s="116">
        <v>59.516129032258064</v>
      </c>
      <c r="K210" s="116">
        <v>375000</v>
      </c>
    </row>
    <row r="211" spans="1:11" x14ac:dyDescent="0.3">
      <c r="A211" s="113">
        <v>487900</v>
      </c>
      <c r="B211" s="113">
        <v>4</v>
      </c>
      <c r="C211" s="113">
        <v>3</v>
      </c>
      <c r="E211" s="116">
        <v>186</v>
      </c>
      <c r="F211" s="116">
        <v>373829.14600979793</v>
      </c>
      <c r="G211" s="116">
        <v>45170.853990202071</v>
      </c>
      <c r="H211" s="116">
        <v>0.30723243549611434</v>
      </c>
      <c r="J211" s="116">
        <v>59.838709677419352</v>
      </c>
      <c r="K211" s="116">
        <v>379000</v>
      </c>
    </row>
    <row r="212" spans="1:11" x14ac:dyDescent="0.3">
      <c r="A212" s="112">
        <v>679900</v>
      </c>
      <c r="B212" s="112">
        <v>4</v>
      </c>
      <c r="C212" s="112">
        <v>5</v>
      </c>
      <c r="E212" s="116">
        <v>187</v>
      </c>
      <c r="F212" s="116">
        <v>373829.14600979793</v>
      </c>
      <c r="G212" s="116">
        <v>-48829.146009797929</v>
      </c>
      <c r="H212" s="116">
        <v>-0.33211454127122825</v>
      </c>
      <c r="J212" s="116">
        <v>60.161290322580648</v>
      </c>
      <c r="K212" s="116">
        <v>379900</v>
      </c>
    </row>
    <row r="213" spans="1:11" x14ac:dyDescent="0.3">
      <c r="A213" s="113">
        <v>780000</v>
      </c>
      <c r="B213" s="113">
        <v>4</v>
      </c>
      <c r="C213" s="113">
        <v>5</v>
      </c>
      <c r="E213" s="116">
        <v>188</v>
      </c>
      <c r="F213" s="116">
        <v>537369.96975901839</v>
      </c>
      <c r="G213" s="116">
        <v>-147469.96975901839</v>
      </c>
      <c r="H213" s="116">
        <v>-1.0030263758446791</v>
      </c>
      <c r="J213" s="116">
        <v>60.483870967741936</v>
      </c>
      <c r="K213" s="116">
        <v>379900</v>
      </c>
    </row>
    <row r="214" spans="1:11" x14ac:dyDescent="0.3">
      <c r="A214" s="112">
        <v>795000</v>
      </c>
      <c r="B214" s="112">
        <v>4</v>
      </c>
      <c r="C214" s="112">
        <v>5</v>
      </c>
      <c r="E214" s="116">
        <v>189</v>
      </c>
      <c r="F214" s="116">
        <v>798547.54896923969</v>
      </c>
      <c r="G214" s="116">
        <v>-323547.54896923969</v>
      </c>
      <c r="H214" s="116">
        <v>-2.200629226318799</v>
      </c>
      <c r="J214" s="116">
        <v>60.806451612903224</v>
      </c>
      <c r="K214" s="116">
        <v>385000</v>
      </c>
    </row>
    <row r="215" spans="1:11" x14ac:dyDescent="0.3">
      <c r="A215" s="113">
        <v>240000</v>
      </c>
      <c r="B215" s="113">
        <v>4</v>
      </c>
      <c r="C215" s="113">
        <v>3</v>
      </c>
      <c r="E215" s="116">
        <v>190</v>
      </c>
      <c r="F215" s="116">
        <v>678942.77074549883</v>
      </c>
      <c r="G215" s="116">
        <v>-209942.77074549883</v>
      </c>
      <c r="H215" s="116">
        <v>-1.4279391039392975</v>
      </c>
      <c r="J215" s="116">
        <v>61.12903225806452</v>
      </c>
      <c r="K215" s="116">
        <v>387950</v>
      </c>
    </row>
    <row r="216" spans="1:11" x14ac:dyDescent="0.3">
      <c r="A216" s="112">
        <v>135000</v>
      </c>
      <c r="B216" s="112">
        <v>3</v>
      </c>
      <c r="C216" s="112">
        <v>1</v>
      </c>
      <c r="E216" s="116">
        <v>191</v>
      </c>
      <c r="F216" s="116">
        <v>820515.57173197949</v>
      </c>
      <c r="G216" s="116">
        <v>-345515.57173197949</v>
      </c>
      <c r="H216" s="116">
        <v>-2.3500461299242659</v>
      </c>
      <c r="J216" s="116">
        <v>61.451612903225808</v>
      </c>
      <c r="K216" s="116">
        <v>389900</v>
      </c>
    </row>
    <row r="217" spans="1:11" x14ac:dyDescent="0.3">
      <c r="A217" s="113">
        <v>264900</v>
      </c>
      <c r="B217" s="113">
        <v>3</v>
      </c>
      <c r="C217" s="113">
        <v>2</v>
      </c>
      <c r="E217" s="116">
        <v>192</v>
      </c>
      <c r="F217" s="116">
        <v>537369.96975901839</v>
      </c>
      <c r="G217" s="116">
        <v>-102469.96975901839</v>
      </c>
      <c r="H217" s="116">
        <v>-0.69695601462627055</v>
      </c>
      <c r="J217" s="116">
        <v>61.774193548387096</v>
      </c>
      <c r="K217" s="116">
        <v>389900</v>
      </c>
    </row>
    <row r="218" spans="1:11" x14ac:dyDescent="0.3">
      <c r="A218" s="112">
        <v>374900</v>
      </c>
      <c r="B218" s="112">
        <v>4</v>
      </c>
      <c r="C218" s="112">
        <v>4</v>
      </c>
      <c r="E218" s="116">
        <v>193</v>
      </c>
      <c r="F218" s="116">
        <v>373829.14600979793</v>
      </c>
      <c r="G218" s="116">
        <v>-13929.146009797929</v>
      </c>
      <c r="H218" s="116">
        <v>-9.4739972237395734E-2</v>
      </c>
      <c r="J218" s="116">
        <v>62.096774193548391</v>
      </c>
      <c r="K218" s="116">
        <v>394444</v>
      </c>
    </row>
    <row r="219" spans="1:11" x14ac:dyDescent="0.3">
      <c r="A219" s="113">
        <v>519900</v>
      </c>
      <c r="B219" s="113">
        <v>4</v>
      </c>
      <c r="C219" s="113">
        <v>4</v>
      </c>
      <c r="E219" s="116">
        <v>194</v>
      </c>
      <c r="F219" s="116">
        <v>656974.74798275903</v>
      </c>
      <c r="G219" s="116">
        <v>-77974.747982759029</v>
      </c>
      <c r="H219" s="116">
        <v>-0.53035020624438756</v>
      </c>
      <c r="J219" s="116">
        <v>62.41935483870968</v>
      </c>
      <c r="K219" s="116">
        <v>394800</v>
      </c>
    </row>
    <row r="220" spans="1:11" x14ac:dyDescent="0.3">
      <c r="A220" s="112">
        <v>774500</v>
      </c>
      <c r="B220" s="112">
        <v>6</v>
      </c>
      <c r="C220" s="112">
        <v>5</v>
      </c>
      <c r="E220" s="116">
        <v>195</v>
      </c>
      <c r="F220" s="116">
        <v>656974.74798275903</v>
      </c>
      <c r="G220" s="116">
        <v>135025.25201724097</v>
      </c>
      <c r="H220" s="116">
        <v>0.91838283685608024</v>
      </c>
      <c r="J220" s="116">
        <v>62.741935483870968</v>
      </c>
      <c r="K220" s="116">
        <v>395000</v>
      </c>
    </row>
    <row r="221" spans="1:11" x14ac:dyDescent="0.3">
      <c r="A221" s="113">
        <v>520000</v>
      </c>
      <c r="B221" s="113">
        <v>4</v>
      </c>
      <c r="C221" s="113">
        <v>4</v>
      </c>
      <c r="E221" s="116">
        <v>196</v>
      </c>
      <c r="F221" s="116">
        <v>678942.77074549883</v>
      </c>
      <c r="G221" s="116">
        <v>-204142.77074549883</v>
      </c>
      <c r="H221" s="116">
        <v>-1.388490035160036</v>
      </c>
      <c r="J221" s="116">
        <v>63.064516129032256</v>
      </c>
      <c r="K221" s="116">
        <v>398500</v>
      </c>
    </row>
    <row r="222" spans="1:11" x14ac:dyDescent="0.3">
      <c r="A222" s="112">
        <v>215000</v>
      </c>
      <c r="B222" s="112">
        <v>3</v>
      </c>
      <c r="C222" s="112">
        <v>2</v>
      </c>
      <c r="E222" s="116">
        <v>197</v>
      </c>
      <c r="F222" s="116">
        <v>678942.77074549883</v>
      </c>
      <c r="G222" s="116">
        <v>-191942.77074549883</v>
      </c>
      <c r="H222" s="116">
        <v>-1.3055109594519341</v>
      </c>
      <c r="J222" s="116">
        <v>63.387096774193552</v>
      </c>
      <c r="K222" s="116">
        <v>399000</v>
      </c>
    </row>
    <row r="223" spans="1:11" x14ac:dyDescent="0.3">
      <c r="A223" s="113">
        <v>444900</v>
      </c>
      <c r="B223" s="113">
        <v>4</v>
      </c>
      <c r="C223" s="113">
        <v>4</v>
      </c>
      <c r="E223" s="116">
        <v>198</v>
      </c>
      <c r="F223" s="116">
        <v>373829.14600979793</v>
      </c>
      <c r="G223" s="116">
        <v>20970.853990202071</v>
      </c>
      <c r="H223" s="116">
        <v>0.14263459679643678</v>
      </c>
      <c r="J223" s="116">
        <v>63.70967741935484</v>
      </c>
      <c r="K223" s="116">
        <v>399500</v>
      </c>
    </row>
    <row r="224" spans="1:11" x14ac:dyDescent="0.3">
      <c r="A224" s="112">
        <v>204900</v>
      </c>
      <c r="B224" s="112">
        <v>3</v>
      </c>
      <c r="C224" s="112">
        <v>2</v>
      </c>
      <c r="E224" s="116">
        <v>199</v>
      </c>
      <c r="F224" s="116">
        <v>373829.14600979793</v>
      </c>
      <c r="G224" s="116">
        <v>-34829.146009797929</v>
      </c>
      <c r="H224" s="116">
        <v>-0.23689265111438998</v>
      </c>
      <c r="J224" s="116">
        <v>64.032258064516128</v>
      </c>
      <c r="K224" s="116">
        <v>399900</v>
      </c>
    </row>
    <row r="225" spans="1:11" x14ac:dyDescent="0.3">
      <c r="A225" s="113">
        <v>179900</v>
      </c>
      <c r="B225" s="113">
        <v>3</v>
      </c>
      <c r="C225" s="113">
        <v>2</v>
      </c>
      <c r="E225" s="116">
        <v>200</v>
      </c>
      <c r="F225" s="116">
        <v>656974.74798275903</v>
      </c>
      <c r="G225" s="116">
        <v>-271974.74798275903</v>
      </c>
      <c r="H225" s="116">
        <v>-1.8498535412748605</v>
      </c>
      <c r="J225" s="116">
        <v>64.354838709677409</v>
      </c>
      <c r="K225" s="116">
        <v>400000</v>
      </c>
    </row>
    <row r="226" spans="1:11" x14ac:dyDescent="0.3">
      <c r="A226" s="112">
        <v>398500</v>
      </c>
      <c r="B226" s="112">
        <v>4</v>
      </c>
      <c r="C226" s="112">
        <v>4</v>
      </c>
      <c r="E226" s="116">
        <v>201</v>
      </c>
      <c r="F226" s="116">
        <v>351861.12324705801</v>
      </c>
      <c r="G226" s="116">
        <v>-144861.12324705801</v>
      </c>
      <c r="H226" s="116">
        <v>-0.98528214041625473</v>
      </c>
      <c r="J226" s="116">
        <v>64.677419354838705</v>
      </c>
      <c r="K226" s="116">
        <v>405000</v>
      </c>
    </row>
    <row r="227" spans="1:11" x14ac:dyDescent="0.3">
      <c r="A227" s="113">
        <v>524900</v>
      </c>
      <c r="B227" s="113">
        <v>4</v>
      </c>
      <c r="C227" s="113">
        <v>5</v>
      </c>
      <c r="E227" s="116">
        <v>202</v>
      </c>
      <c r="F227" s="116">
        <v>373829.14600979793</v>
      </c>
      <c r="G227" s="116">
        <v>1070.8539902020711</v>
      </c>
      <c r="H227" s="116">
        <v>7.2834815020738266E-3</v>
      </c>
      <c r="J227" s="116">
        <v>65</v>
      </c>
      <c r="K227" s="116">
        <v>409500</v>
      </c>
    </row>
    <row r="228" spans="1:11" x14ac:dyDescent="0.3">
      <c r="A228" s="112">
        <v>274900</v>
      </c>
      <c r="B228" s="112">
        <v>3</v>
      </c>
      <c r="C228" s="112">
        <v>3</v>
      </c>
      <c r="E228" s="116">
        <v>203</v>
      </c>
      <c r="F228" s="116">
        <v>656974.74798275903</v>
      </c>
      <c r="G228" s="116">
        <v>-146974.74798275903</v>
      </c>
      <c r="H228" s="116">
        <v>-0.99965809344594747</v>
      </c>
      <c r="J228" s="116">
        <v>65.322580645161281</v>
      </c>
      <c r="K228" s="116">
        <v>410000</v>
      </c>
    </row>
    <row r="229" spans="1:11" x14ac:dyDescent="0.3">
      <c r="A229" s="113">
        <v>239900</v>
      </c>
      <c r="B229" s="113">
        <v>3</v>
      </c>
      <c r="C229" s="113">
        <v>2</v>
      </c>
      <c r="E229" s="116">
        <v>204</v>
      </c>
      <c r="F229" s="116">
        <v>515401.94699627848</v>
      </c>
      <c r="G229" s="116">
        <v>-120401.94699627848</v>
      </c>
      <c r="H229" s="116">
        <v>-0.81892149796779223</v>
      </c>
      <c r="J229" s="116">
        <v>65.645161290322577</v>
      </c>
      <c r="K229" s="116">
        <v>415000</v>
      </c>
    </row>
    <row r="230" spans="1:11" x14ac:dyDescent="0.3">
      <c r="A230" s="112">
        <v>342500</v>
      </c>
      <c r="B230" s="112">
        <v>4</v>
      </c>
      <c r="C230" s="112">
        <v>3</v>
      </c>
      <c r="E230" s="116">
        <v>205</v>
      </c>
      <c r="F230" s="116">
        <v>820515.57173197949</v>
      </c>
      <c r="G230" s="116">
        <v>4484.4282680205069</v>
      </c>
      <c r="H230" s="116">
        <v>3.0501123996690652E-2</v>
      </c>
      <c r="J230" s="116">
        <v>65.967741935483858</v>
      </c>
      <c r="K230" s="116">
        <v>419000</v>
      </c>
    </row>
    <row r="231" spans="1:11" x14ac:dyDescent="0.3">
      <c r="A231" s="113">
        <v>135000</v>
      </c>
      <c r="B231" s="113">
        <v>4</v>
      </c>
      <c r="C231" s="113">
        <v>2</v>
      </c>
      <c r="E231" s="116">
        <v>206</v>
      </c>
      <c r="F231" s="116">
        <v>820515.57173197949</v>
      </c>
      <c r="G231" s="116">
        <v>4484.4282680205069</v>
      </c>
      <c r="H231" s="116">
        <v>3.0501123996690652E-2</v>
      </c>
      <c r="J231" s="116">
        <v>66.290322580645153</v>
      </c>
      <c r="K231" s="116">
        <v>419000</v>
      </c>
    </row>
    <row r="232" spans="1:11" x14ac:dyDescent="0.3">
      <c r="A232" s="112">
        <v>587000</v>
      </c>
      <c r="B232" s="112">
        <v>4</v>
      </c>
      <c r="C232" s="112">
        <v>4</v>
      </c>
      <c r="E232" s="116">
        <v>207</v>
      </c>
      <c r="F232" s="116">
        <v>656974.74798275903</v>
      </c>
      <c r="G232" s="116">
        <v>142025.25201724097</v>
      </c>
      <c r="H232" s="116">
        <v>0.96599378193449936</v>
      </c>
      <c r="J232" s="116">
        <v>66.612903225806448</v>
      </c>
      <c r="K232" s="116">
        <v>419500</v>
      </c>
    </row>
    <row r="233" spans="1:11" x14ac:dyDescent="0.3">
      <c r="A233" s="113">
        <v>424900</v>
      </c>
      <c r="B233" s="113">
        <v>5</v>
      </c>
      <c r="C233" s="113">
        <v>4</v>
      </c>
      <c r="E233" s="116">
        <v>208</v>
      </c>
      <c r="F233" s="116">
        <v>232256.34502331729</v>
      </c>
      <c r="G233" s="116">
        <v>-50256.345023317292</v>
      </c>
      <c r="H233" s="116">
        <v>-0.34182172610674888</v>
      </c>
      <c r="J233" s="116">
        <v>66.93548387096773</v>
      </c>
      <c r="K233" s="116">
        <v>424900</v>
      </c>
    </row>
    <row r="234" spans="1:11" x14ac:dyDescent="0.3">
      <c r="A234" s="112">
        <v>850000</v>
      </c>
      <c r="B234" s="112">
        <v>5</v>
      </c>
      <c r="C234" s="112">
        <v>5</v>
      </c>
      <c r="E234" s="116">
        <v>209</v>
      </c>
      <c r="F234" s="116">
        <v>373829.14600979793</v>
      </c>
      <c r="G234" s="116">
        <v>-3929.1460097979289</v>
      </c>
      <c r="H234" s="116">
        <v>-2.6724336411082694E-2</v>
      </c>
      <c r="J234" s="116">
        <v>67.258064516129025</v>
      </c>
      <c r="K234" s="116">
        <v>425000</v>
      </c>
    </row>
    <row r="235" spans="1:11" x14ac:dyDescent="0.3">
      <c r="A235" s="113">
        <v>575000</v>
      </c>
      <c r="B235" s="113">
        <v>4</v>
      </c>
      <c r="C235" s="113">
        <v>4</v>
      </c>
      <c r="E235" s="116">
        <v>210</v>
      </c>
      <c r="F235" s="116">
        <v>373829.14600979793</v>
      </c>
      <c r="G235" s="116">
        <v>114070.85399020207</v>
      </c>
      <c r="H235" s="116">
        <v>0.77586016633941113</v>
      </c>
      <c r="J235" s="116">
        <v>67.58064516129032</v>
      </c>
      <c r="K235" s="116">
        <v>425000</v>
      </c>
    </row>
    <row r="236" spans="1:11" x14ac:dyDescent="0.3">
      <c r="A236" s="112">
        <v>815000</v>
      </c>
      <c r="B236" s="112">
        <v>4</v>
      </c>
      <c r="C236" s="112">
        <v>6</v>
      </c>
      <c r="E236" s="116">
        <v>211</v>
      </c>
      <c r="F236" s="116">
        <v>656974.74798275903</v>
      </c>
      <c r="G236" s="116">
        <v>22925.252017240971</v>
      </c>
      <c r="H236" s="116">
        <v>0.15592755924311102</v>
      </c>
      <c r="J236" s="116">
        <v>67.903225806451601</v>
      </c>
      <c r="K236" s="116">
        <v>425000</v>
      </c>
    </row>
    <row r="237" spans="1:11" x14ac:dyDescent="0.3">
      <c r="A237" s="113">
        <v>250000</v>
      </c>
      <c r="B237" s="113">
        <v>3</v>
      </c>
      <c r="C237" s="113">
        <v>2</v>
      </c>
      <c r="E237" s="116">
        <v>212</v>
      </c>
      <c r="F237" s="116">
        <v>656974.74798275903</v>
      </c>
      <c r="G237" s="116">
        <v>123025.25201724097</v>
      </c>
      <c r="H237" s="116">
        <v>0.83676407386450458</v>
      </c>
      <c r="J237" s="116">
        <v>68.225806451612897</v>
      </c>
      <c r="K237" s="116">
        <v>425000</v>
      </c>
    </row>
    <row r="238" spans="1:11" x14ac:dyDescent="0.3">
      <c r="A238" s="112">
        <v>229900</v>
      </c>
      <c r="B238" s="112">
        <v>4</v>
      </c>
      <c r="C238" s="112">
        <v>3</v>
      </c>
      <c r="E238" s="116">
        <v>213</v>
      </c>
      <c r="F238" s="116">
        <v>656974.74798275903</v>
      </c>
      <c r="G238" s="116">
        <v>138025.25201724097</v>
      </c>
      <c r="H238" s="116">
        <v>0.9387875276039741</v>
      </c>
      <c r="J238" s="116">
        <v>68.548387096774192</v>
      </c>
      <c r="K238" s="116">
        <v>429900</v>
      </c>
    </row>
    <row r="239" spans="1:11" x14ac:dyDescent="0.3">
      <c r="A239" s="113">
        <v>459000</v>
      </c>
      <c r="B239" s="113">
        <v>4</v>
      </c>
      <c r="C239" s="113">
        <v>4</v>
      </c>
      <c r="E239" s="116">
        <v>214</v>
      </c>
      <c r="F239" s="116">
        <v>373829.14600979793</v>
      </c>
      <c r="G239" s="116">
        <v>-133829.14600979793</v>
      </c>
      <c r="H239" s="116">
        <v>-0.91024744579488903</v>
      </c>
      <c r="J239" s="116">
        <v>68.870967741935473</v>
      </c>
      <c r="K239" s="116">
        <v>434900</v>
      </c>
    </row>
    <row r="240" spans="1:11" x14ac:dyDescent="0.3">
      <c r="A240" s="112">
        <v>738000</v>
      </c>
      <c r="B240" s="112">
        <v>5</v>
      </c>
      <c r="C240" s="112">
        <v>5</v>
      </c>
      <c r="E240" s="116">
        <v>215</v>
      </c>
      <c r="F240" s="116">
        <v>68715.521274096827</v>
      </c>
      <c r="G240" s="116">
        <v>66284.478725903173</v>
      </c>
      <c r="H240" s="116">
        <v>0.45083809659580243</v>
      </c>
      <c r="J240" s="116">
        <v>69.193548387096769</v>
      </c>
      <c r="K240" s="116">
        <v>439900</v>
      </c>
    </row>
    <row r="241" spans="1:11" x14ac:dyDescent="0.3">
      <c r="A241" s="113">
        <v>200000</v>
      </c>
      <c r="B241" s="113">
        <v>3</v>
      </c>
      <c r="C241" s="113">
        <v>2</v>
      </c>
      <c r="E241" s="116">
        <v>216</v>
      </c>
      <c r="F241" s="116">
        <v>210288.32226057741</v>
      </c>
      <c r="G241" s="116">
        <v>54611.677739422594</v>
      </c>
      <c r="H241" s="116">
        <v>0.37144479849885337</v>
      </c>
      <c r="J241" s="116">
        <v>69.516129032258064</v>
      </c>
      <c r="K241" s="116">
        <v>440000</v>
      </c>
    </row>
    <row r="242" spans="1:11" x14ac:dyDescent="0.3">
      <c r="A242" s="112">
        <v>348000</v>
      </c>
      <c r="B242" s="112">
        <v>4</v>
      </c>
      <c r="C242" s="112">
        <v>3</v>
      </c>
      <c r="E242" s="116">
        <v>217</v>
      </c>
      <c r="F242" s="116">
        <v>515401.94699627848</v>
      </c>
      <c r="G242" s="116">
        <v>-140501.94699627848</v>
      </c>
      <c r="H242" s="116">
        <v>-0.95563292597868144</v>
      </c>
      <c r="J242" s="116">
        <v>69.838709677419345</v>
      </c>
      <c r="K242" s="116">
        <v>444900</v>
      </c>
    </row>
    <row r="243" spans="1:11" x14ac:dyDescent="0.3">
      <c r="A243" s="113">
        <v>349900</v>
      </c>
      <c r="B243" s="113">
        <v>4</v>
      </c>
      <c r="C243" s="113">
        <v>3</v>
      </c>
      <c r="E243" s="116">
        <v>218</v>
      </c>
      <c r="F243" s="116">
        <v>515401.94699627848</v>
      </c>
      <c r="G243" s="116">
        <v>4498.0530037215212</v>
      </c>
      <c r="H243" s="116">
        <v>3.0593793502857649E-2</v>
      </c>
      <c r="J243" s="116">
        <v>70.161290322580641</v>
      </c>
      <c r="K243" s="116">
        <v>449000</v>
      </c>
    </row>
    <row r="244" spans="1:11" x14ac:dyDescent="0.3">
      <c r="A244" s="112">
        <v>475000</v>
      </c>
      <c r="B244" s="112">
        <v>4</v>
      </c>
      <c r="C244" s="112">
        <v>3</v>
      </c>
      <c r="E244" s="116">
        <v>219</v>
      </c>
      <c r="F244" s="116">
        <v>700910.79350823874</v>
      </c>
      <c r="G244" s="116">
        <v>73589.206491761259</v>
      </c>
      <c r="H244" s="116">
        <v>0.5005216669490985</v>
      </c>
      <c r="J244" s="116">
        <v>70.483870967741936</v>
      </c>
      <c r="K244" s="116">
        <v>449990</v>
      </c>
    </row>
    <row r="245" spans="1:11" x14ac:dyDescent="0.3">
      <c r="A245" s="113">
        <v>425000</v>
      </c>
      <c r="B245" s="113">
        <v>4</v>
      </c>
      <c r="C245" s="113">
        <v>4</v>
      </c>
      <c r="E245" s="116">
        <v>220</v>
      </c>
      <c r="F245" s="116">
        <v>515401.94699627848</v>
      </c>
      <c r="G245" s="116">
        <v>4598.0530037215212</v>
      </c>
      <c r="H245" s="116">
        <v>3.1273949861120781E-2</v>
      </c>
      <c r="J245" s="116">
        <v>70.806451612903217</v>
      </c>
      <c r="K245" s="116">
        <v>450000</v>
      </c>
    </row>
    <row r="246" spans="1:11" x14ac:dyDescent="0.3">
      <c r="A246" s="112">
        <v>719500</v>
      </c>
      <c r="B246" s="112">
        <v>5</v>
      </c>
      <c r="C246" s="112">
        <v>5</v>
      </c>
      <c r="E246" s="116">
        <v>221</v>
      </c>
      <c r="F246" s="116">
        <v>210288.32226057741</v>
      </c>
      <c r="G246" s="116">
        <v>4711.6777394225937</v>
      </c>
      <c r="H246" s="116">
        <v>3.2046775725551299E-2</v>
      </c>
      <c r="J246" s="116">
        <v>71.129032258064512</v>
      </c>
      <c r="K246" s="116">
        <v>459000</v>
      </c>
    </row>
    <row r="247" spans="1:11" x14ac:dyDescent="0.3">
      <c r="A247" s="113">
        <v>759900</v>
      </c>
      <c r="B247" s="113">
        <v>4</v>
      </c>
      <c r="C247" s="113">
        <v>5</v>
      </c>
      <c r="E247" s="116">
        <v>222</v>
      </c>
      <c r="F247" s="116">
        <v>515401.94699627848</v>
      </c>
      <c r="G247" s="116">
        <v>-70501.946996278479</v>
      </c>
      <c r="H247" s="116">
        <v>-0.47952347519449012</v>
      </c>
      <c r="J247" s="116">
        <v>71.451612903225794</v>
      </c>
      <c r="K247" s="116">
        <v>459000</v>
      </c>
    </row>
    <row r="248" spans="1:11" x14ac:dyDescent="0.3">
      <c r="A248" s="112">
        <v>875000</v>
      </c>
      <c r="B248" s="112">
        <v>5</v>
      </c>
      <c r="C248" s="112">
        <v>7</v>
      </c>
      <c r="E248" s="116">
        <v>223</v>
      </c>
      <c r="F248" s="116">
        <v>210288.32226057741</v>
      </c>
      <c r="G248" s="116">
        <v>-5388.3222605774063</v>
      </c>
      <c r="H248" s="116">
        <v>-3.6649016459024866E-2</v>
      </c>
      <c r="J248" s="116">
        <v>71.774193548387089</v>
      </c>
      <c r="K248" s="116">
        <v>469000</v>
      </c>
    </row>
    <row r="249" spans="1:11" x14ac:dyDescent="0.3">
      <c r="A249" s="113">
        <v>285000</v>
      </c>
      <c r="B249" s="113">
        <v>4</v>
      </c>
      <c r="C249" s="113">
        <v>3</v>
      </c>
      <c r="E249" s="116">
        <v>224</v>
      </c>
      <c r="F249" s="116">
        <v>210288.32226057741</v>
      </c>
      <c r="G249" s="116">
        <v>-30388.322260577406</v>
      </c>
      <c r="H249" s="116">
        <v>-0.20668810602480747</v>
      </c>
      <c r="J249" s="116">
        <v>72.096774193548384</v>
      </c>
      <c r="K249" s="116">
        <v>469500</v>
      </c>
    </row>
    <row r="250" spans="1:11" x14ac:dyDescent="0.3">
      <c r="A250" s="112">
        <v>215000</v>
      </c>
      <c r="B250" s="112">
        <v>3</v>
      </c>
      <c r="C250" s="112">
        <v>2</v>
      </c>
      <c r="E250" s="116">
        <v>225</v>
      </c>
      <c r="F250" s="116">
        <v>515401.94699627848</v>
      </c>
      <c r="G250" s="116">
        <v>-116901.94699627848</v>
      </c>
      <c r="H250" s="116">
        <v>-0.79511602542858262</v>
      </c>
      <c r="J250" s="116">
        <v>72.419354838709666</v>
      </c>
      <c r="K250" s="116">
        <v>469990</v>
      </c>
    </row>
    <row r="251" spans="1:11" x14ac:dyDescent="0.3">
      <c r="A251" s="113">
        <v>399500</v>
      </c>
      <c r="B251" s="113">
        <v>4</v>
      </c>
      <c r="C251" s="113">
        <v>3</v>
      </c>
      <c r="E251" s="116">
        <v>226</v>
      </c>
      <c r="F251" s="116">
        <v>656974.74798275903</v>
      </c>
      <c r="G251" s="116">
        <v>-132074.74798275903</v>
      </c>
      <c r="H251" s="116">
        <v>-0.89831479606474107</v>
      </c>
      <c r="J251" s="116">
        <v>72.741935483870961</v>
      </c>
      <c r="K251" s="116">
        <v>472000</v>
      </c>
    </row>
    <row r="252" spans="1:11" x14ac:dyDescent="0.3">
      <c r="A252" s="112">
        <v>570000</v>
      </c>
      <c r="B252" s="112">
        <v>5</v>
      </c>
      <c r="C252" s="112">
        <v>4</v>
      </c>
      <c r="E252" s="116">
        <v>227</v>
      </c>
      <c r="F252" s="116">
        <v>351861.12324705801</v>
      </c>
      <c r="G252" s="116">
        <v>-76961.123247058014</v>
      </c>
      <c r="H252" s="116">
        <v>-0.52345597315558923</v>
      </c>
      <c r="J252" s="116">
        <v>73.064516129032256</v>
      </c>
      <c r="K252" s="116">
        <v>474800</v>
      </c>
    </row>
    <row r="253" spans="1:11" x14ac:dyDescent="0.3">
      <c r="A253" s="113">
        <v>537900</v>
      </c>
      <c r="B253" s="113">
        <v>4</v>
      </c>
      <c r="C253" s="113">
        <v>4</v>
      </c>
      <c r="E253" s="116">
        <v>228</v>
      </c>
      <c r="F253" s="116">
        <v>210288.32226057741</v>
      </c>
      <c r="G253" s="116">
        <v>29611.677739422594</v>
      </c>
      <c r="H253" s="116">
        <v>0.20140570893307078</v>
      </c>
      <c r="J253" s="116">
        <v>73.387096774193537</v>
      </c>
      <c r="K253" s="116">
        <v>474900</v>
      </c>
    </row>
    <row r="254" spans="1:11" x14ac:dyDescent="0.3">
      <c r="A254" s="112">
        <v>369900</v>
      </c>
      <c r="B254" s="112">
        <v>4</v>
      </c>
      <c r="C254" s="112">
        <v>3</v>
      </c>
      <c r="E254" s="116">
        <v>229</v>
      </c>
      <c r="F254" s="116">
        <v>373829.14600979793</v>
      </c>
      <c r="G254" s="116">
        <v>-31329.146009797929</v>
      </c>
      <c r="H254" s="116">
        <v>-0.21308717857518042</v>
      </c>
      <c r="J254" s="116">
        <v>73.709677419354833</v>
      </c>
      <c r="K254" s="116">
        <v>475000</v>
      </c>
    </row>
    <row r="255" spans="1:11" x14ac:dyDescent="0.3">
      <c r="A255" s="113">
        <v>599000</v>
      </c>
      <c r="B255" s="113">
        <v>5</v>
      </c>
      <c r="C255" s="113">
        <v>4</v>
      </c>
      <c r="E255" s="116">
        <v>230</v>
      </c>
      <c r="F255" s="116">
        <v>232256.34502331729</v>
      </c>
      <c r="G255" s="116">
        <v>-97256.345023317292</v>
      </c>
      <c r="H255" s="116">
        <v>-0.66149521449042015</v>
      </c>
      <c r="J255" s="116">
        <v>74.032258064516128</v>
      </c>
      <c r="K255" s="116">
        <v>475000</v>
      </c>
    </row>
    <row r="256" spans="1:11" x14ac:dyDescent="0.3">
      <c r="A256" s="112">
        <v>419500</v>
      </c>
      <c r="B256" s="112">
        <v>4</v>
      </c>
      <c r="C256" s="112">
        <v>4</v>
      </c>
      <c r="E256" s="116">
        <v>231</v>
      </c>
      <c r="F256" s="116">
        <v>515401.94699627848</v>
      </c>
      <c r="G256" s="116">
        <v>71598.053003721521</v>
      </c>
      <c r="H256" s="116">
        <v>0.48697870989741815</v>
      </c>
      <c r="J256" s="116">
        <v>74.354838709677409</v>
      </c>
      <c r="K256" s="116">
        <v>475000</v>
      </c>
    </row>
    <row r="257" spans="1:11" x14ac:dyDescent="0.3">
      <c r="A257" s="113">
        <v>789000</v>
      </c>
      <c r="B257" s="113">
        <v>5</v>
      </c>
      <c r="C257" s="113">
        <v>6</v>
      </c>
      <c r="E257" s="116">
        <v>232</v>
      </c>
      <c r="F257" s="116">
        <v>537369.96975901839</v>
      </c>
      <c r="G257" s="116">
        <v>-112469.96975901839</v>
      </c>
      <c r="H257" s="116">
        <v>-0.76497165045258353</v>
      </c>
      <c r="J257" s="116">
        <v>74.677419354838705</v>
      </c>
      <c r="K257" s="116">
        <v>479900</v>
      </c>
    </row>
    <row r="258" spans="1:11" x14ac:dyDescent="0.3">
      <c r="A258" s="112">
        <v>449990</v>
      </c>
      <c r="B258" s="112">
        <v>3</v>
      </c>
      <c r="C258" s="112">
        <v>2</v>
      </c>
      <c r="E258" s="116">
        <v>233</v>
      </c>
      <c r="F258" s="116">
        <v>678942.77074549883</v>
      </c>
      <c r="G258" s="116">
        <v>171057.22925450117</v>
      </c>
      <c r="H258" s="116">
        <v>1.1634566210432293</v>
      </c>
      <c r="J258" s="116">
        <v>75</v>
      </c>
      <c r="K258" s="116">
        <v>487000</v>
      </c>
    </row>
    <row r="259" spans="1:11" x14ac:dyDescent="0.3">
      <c r="A259" s="113">
        <v>499990</v>
      </c>
      <c r="B259" s="113">
        <v>3</v>
      </c>
      <c r="C259" s="113">
        <v>3</v>
      </c>
      <c r="E259" s="116">
        <v>234</v>
      </c>
      <c r="F259" s="116">
        <v>515401.94699627848</v>
      </c>
      <c r="G259" s="116">
        <v>59598.053003721521</v>
      </c>
      <c r="H259" s="116">
        <v>0.40535994690584248</v>
      </c>
      <c r="J259" s="116">
        <v>75.322580645161281</v>
      </c>
      <c r="K259" s="116">
        <v>487900</v>
      </c>
    </row>
    <row r="260" spans="1:11" x14ac:dyDescent="0.3">
      <c r="A260" s="112">
        <v>519990</v>
      </c>
      <c r="B260" s="112">
        <v>5</v>
      </c>
      <c r="C260" s="112">
        <v>4</v>
      </c>
      <c r="E260" s="116">
        <v>235</v>
      </c>
      <c r="F260" s="116">
        <v>798547.54896923969</v>
      </c>
      <c r="G260" s="116">
        <v>16452.451030760305</v>
      </c>
      <c r="H260" s="116">
        <v>0.11190239177584414</v>
      </c>
      <c r="J260" s="116">
        <v>75.645161290322577</v>
      </c>
      <c r="K260" s="116">
        <v>499900</v>
      </c>
    </row>
    <row r="261" spans="1:11" x14ac:dyDescent="0.3">
      <c r="A261" s="113">
        <v>469990</v>
      </c>
      <c r="B261" s="113">
        <v>4</v>
      </c>
      <c r="C261" s="113">
        <v>4</v>
      </c>
      <c r="E261" s="116">
        <v>236</v>
      </c>
      <c r="F261" s="116">
        <v>210288.32226057741</v>
      </c>
      <c r="G261" s="116">
        <v>39711.677739422594</v>
      </c>
      <c r="H261" s="116">
        <v>0.27010150111764691</v>
      </c>
      <c r="J261" s="116">
        <v>75.967741935483858</v>
      </c>
      <c r="K261" s="116">
        <v>499990</v>
      </c>
    </row>
    <row r="262" spans="1:11" x14ac:dyDescent="0.3">
      <c r="A262" s="112">
        <v>534990</v>
      </c>
      <c r="B262" s="112">
        <v>4</v>
      </c>
      <c r="C262" s="112">
        <v>4</v>
      </c>
      <c r="E262" s="116">
        <v>237</v>
      </c>
      <c r="F262" s="116">
        <v>373829.14600979793</v>
      </c>
      <c r="G262" s="116">
        <v>-143929.14600979793</v>
      </c>
      <c r="H262" s="116">
        <v>-0.97894323797946525</v>
      </c>
      <c r="J262" s="116">
        <v>76.290322580645153</v>
      </c>
      <c r="K262" s="116">
        <v>510000</v>
      </c>
    </row>
    <row r="263" spans="1:11" x14ac:dyDescent="0.3">
      <c r="A263" s="113">
        <v>609990</v>
      </c>
      <c r="B263" s="113">
        <v>6</v>
      </c>
      <c r="C263" s="113">
        <v>4</v>
      </c>
      <c r="E263" s="116">
        <v>238</v>
      </c>
      <c r="F263" s="116">
        <v>515401.94699627848</v>
      </c>
      <c r="G263" s="116">
        <v>-56401.946996278479</v>
      </c>
      <c r="H263" s="116">
        <v>-0.38362142867938875</v>
      </c>
      <c r="J263" s="116">
        <v>76.612903225806448</v>
      </c>
      <c r="K263" s="116">
        <v>510000</v>
      </c>
    </row>
    <row r="264" spans="1:11" x14ac:dyDescent="0.3">
      <c r="A264" s="112">
        <v>329900</v>
      </c>
      <c r="B264" s="112">
        <v>4</v>
      </c>
      <c r="C264" s="112">
        <v>3</v>
      </c>
      <c r="E264" s="116">
        <v>239</v>
      </c>
      <c r="F264" s="116">
        <v>678942.77074549883</v>
      </c>
      <c r="G264" s="116">
        <v>59057.229254501173</v>
      </c>
      <c r="H264" s="116">
        <v>0.40168149978852324</v>
      </c>
      <c r="J264" s="116">
        <v>76.93548387096773</v>
      </c>
      <c r="K264" s="116">
        <v>518000</v>
      </c>
    </row>
    <row r="265" spans="1:11" x14ac:dyDescent="0.3">
      <c r="A265" s="113">
        <v>329000</v>
      </c>
      <c r="B265" s="113">
        <v>3</v>
      </c>
      <c r="C265" s="113">
        <v>3</v>
      </c>
      <c r="E265" s="116">
        <v>240</v>
      </c>
      <c r="F265" s="116">
        <v>210288.32226057741</v>
      </c>
      <c r="G265" s="116">
        <v>-10288.322260577406</v>
      </c>
      <c r="H265" s="116">
        <v>-6.9976678013918256E-2</v>
      </c>
      <c r="J265" s="116">
        <v>77.258064516129025</v>
      </c>
      <c r="K265" s="116">
        <v>519900</v>
      </c>
    </row>
    <row r="266" spans="1:11" x14ac:dyDescent="0.3">
      <c r="A266" s="112">
        <v>425000</v>
      </c>
      <c r="B266" s="112">
        <v>4</v>
      </c>
      <c r="C266" s="112">
        <v>4</v>
      </c>
      <c r="E266" s="116">
        <v>241</v>
      </c>
      <c r="F266" s="116">
        <v>373829.14600979793</v>
      </c>
      <c r="G266" s="116">
        <v>-25829.146009797929</v>
      </c>
      <c r="H266" s="116">
        <v>-0.17567857887070826</v>
      </c>
      <c r="J266" s="116">
        <v>77.58064516129032</v>
      </c>
      <c r="K266" s="116">
        <v>519900</v>
      </c>
    </row>
    <row r="267" spans="1:11" x14ac:dyDescent="0.3">
      <c r="A267" s="113">
        <v>450000</v>
      </c>
      <c r="B267" s="113">
        <v>3</v>
      </c>
      <c r="C267" s="113">
        <v>4</v>
      </c>
      <c r="E267" s="116">
        <v>242</v>
      </c>
      <c r="F267" s="116">
        <v>373829.14600979793</v>
      </c>
      <c r="G267" s="116">
        <v>-23929.146009797929</v>
      </c>
      <c r="H267" s="116">
        <v>-0.16275560806370878</v>
      </c>
      <c r="J267" s="116">
        <v>77.903225806451601</v>
      </c>
      <c r="K267" s="116">
        <v>519990</v>
      </c>
    </row>
    <row r="268" spans="1:11" x14ac:dyDescent="0.3">
      <c r="A268" s="112">
        <v>774900</v>
      </c>
      <c r="B268" s="112">
        <v>4</v>
      </c>
      <c r="C268" s="112">
        <v>6</v>
      </c>
      <c r="E268" s="116">
        <v>243</v>
      </c>
      <c r="F268" s="116">
        <v>373829.14600979793</v>
      </c>
      <c r="G268" s="116">
        <v>101170.85399020207</v>
      </c>
      <c r="H268" s="116">
        <v>0.6881199961234673</v>
      </c>
      <c r="J268" s="116">
        <v>78.225806451612897</v>
      </c>
      <c r="K268" s="116">
        <v>520000</v>
      </c>
    </row>
    <row r="269" spans="1:11" x14ac:dyDescent="0.3">
      <c r="A269" s="113">
        <v>479900</v>
      </c>
      <c r="B269" s="113">
        <v>4</v>
      </c>
      <c r="C269" s="113">
        <v>4</v>
      </c>
      <c r="E269" s="116">
        <v>244</v>
      </c>
      <c r="F269" s="116">
        <v>515401.94699627848</v>
      </c>
      <c r="G269" s="116">
        <v>-90401.946996278479</v>
      </c>
      <c r="H269" s="116">
        <v>-0.61487459048885307</v>
      </c>
      <c r="J269" s="116">
        <v>78.548387096774192</v>
      </c>
      <c r="K269" s="116">
        <v>520000</v>
      </c>
    </row>
    <row r="270" spans="1:11" x14ac:dyDescent="0.3">
      <c r="A270" s="112">
        <v>669000</v>
      </c>
      <c r="B270" s="112">
        <v>6</v>
      </c>
      <c r="C270" s="112">
        <v>5</v>
      </c>
      <c r="E270" s="116">
        <v>245</v>
      </c>
      <c r="F270" s="116">
        <v>678942.77074549883</v>
      </c>
      <c r="G270" s="116">
        <v>40557.229254501173</v>
      </c>
      <c r="H270" s="116">
        <v>0.2758525735098441</v>
      </c>
      <c r="J270" s="116">
        <v>78.870967741935473</v>
      </c>
      <c r="K270" s="116">
        <v>524900</v>
      </c>
    </row>
    <row r="271" spans="1:11" x14ac:dyDescent="0.3">
      <c r="A271" s="113">
        <v>205000</v>
      </c>
      <c r="B271" s="113">
        <v>4</v>
      </c>
      <c r="C271" s="113">
        <v>2</v>
      </c>
      <c r="E271" s="116">
        <v>246</v>
      </c>
      <c r="F271" s="116">
        <v>656974.74798275903</v>
      </c>
      <c r="G271" s="116">
        <v>102925.25201724097</v>
      </c>
      <c r="H271" s="116">
        <v>0.70005264585361537</v>
      </c>
      <c r="J271" s="116">
        <v>79.193548387096769</v>
      </c>
      <c r="K271" s="116">
        <v>529000</v>
      </c>
    </row>
    <row r="272" spans="1:11" x14ac:dyDescent="0.3">
      <c r="A272" s="112">
        <v>379900</v>
      </c>
      <c r="B272" s="112">
        <v>3</v>
      </c>
      <c r="C272" s="112">
        <v>2</v>
      </c>
      <c r="E272" s="116">
        <v>247</v>
      </c>
      <c r="F272" s="116">
        <v>962088.37271846016</v>
      </c>
      <c r="G272" s="116">
        <v>-87088.372718460159</v>
      </c>
      <c r="H272" s="116">
        <v>-0.5923371043525002</v>
      </c>
      <c r="J272" s="116">
        <v>79.516129032258064</v>
      </c>
      <c r="K272" s="116">
        <v>529900</v>
      </c>
    </row>
    <row r="273" spans="1:11" x14ac:dyDescent="0.3">
      <c r="A273" s="113">
        <v>399000</v>
      </c>
      <c r="B273" s="113">
        <v>4</v>
      </c>
      <c r="C273" s="113">
        <v>3</v>
      </c>
      <c r="E273" s="116">
        <v>248</v>
      </c>
      <c r="F273" s="116">
        <v>373829.14600979793</v>
      </c>
      <c r="G273" s="116">
        <v>-88829.146009797929</v>
      </c>
      <c r="H273" s="116">
        <v>-0.60417708457648034</v>
      </c>
      <c r="J273" s="116">
        <v>79.838709677419345</v>
      </c>
      <c r="K273" s="116">
        <v>534990</v>
      </c>
    </row>
    <row r="274" spans="1:11" x14ac:dyDescent="0.3">
      <c r="A274" s="112">
        <v>329900</v>
      </c>
      <c r="B274" s="112">
        <v>4</v>
      </c>
      <c r="C274" s="112">
        <v>3</v>
      </c>
      <c r="E274" s="116">
        <v>249</v>
      </c>
      <c r="F274" s="116">
        <v>210288.32226057741</v>
      </c>
      <c r="G274" s="116">
        <v>4711.6777394225937</v>
      </c>
      <c r="H274" s="116">
        <v>3.2046775725551299E-2</v>
      </c>
      <c r="J274" s="116">
        <v>80.161290322580641</v>
      </c>
      <c r="K274" s="116">
        <v>537900</v>
      </c>
    </row>
    <row r="275" spans="1:11" x14ac:dyDescent="0.3">
      <c r="A275" s="113">
        <v>799000</v>
      </c>
      <c r="B275" s="113">
        <v>5</v>
      </c>
      <c r="C275" s="113">
        <v>7</v>
      </c>
      <c r="E275" s="116">
        <v>250</v>
      </c>
      <c r="F275" s="116">
        <v>373829.14600979793</v>
      </c>
      <c r="G275" s="116">
        <v>25670.853990202071</v>
      </c>
      <c r="H275" s="116">
        <v>0.17460194563480391</v>
      </c>
      <c r="J275" s="116">
        <v>80.483870967741922</v>
      </c>
      <c r="K275" s="116">
        <v>539885</v>
      </c>
    </row>
    <row r="276" spans="1:11" x14ac:dyDescent="0.3">
      <c r="A276" s="112">
        <v>474900</v>
      </c>
      <c r="B276" s="112">
        <v>4</v>
      </c>
      <c r="C276" s="112">
        <v>4</v>
      </c>
      <c r="E276" s="116">
        <v>251</v>
      </c>
      <c r="F276" s="116">
        <v>537369.96975901839</v>
      </c>
      <c r="G276" s="116">
        <v>32630.030240981607</v>
      </c>
      <c r="H276" s="116">
        <v>0.22193522538721863</v>
      </c>
      <c r="J276" s="116">
        <v>80.806451612903217</v>
      </c>
      <c r="K276" s="116">
        <v>549900</v>
      </c>
    </row>
    <row r="277" spans="1:11" x14ac:dyDescent="0.3">
      <c r="A277" s="113">
        <v>639900</v>
      </c>
      <c r="B277" s="113">
        <v>4</v>
      </c>
      <c r="C277" s="113">
        <v>5</v>
      </c>
      <c r="E277" s="116">
        <v>252</v>
      </c>
      <c r="F277" s="116">
        <v>515401.94699627848</v>
      </c>
      <c r="G277" s="116">
        <v>22498.053003721521</v>
      </c>
      <c r="H277" s="116">
        <v>0.15302193799022112</v>
      </c>
      <c r="J277" s="116">
        <v>81.129032258064512</v>
      </c>
      <c r="K277" s="116">
        <v>549900</v>
      </c>
    </row>
    <row r="278" spans="1:11" x14ac:dyDescent="0.3">
      <c r="A278" s="112">
        <v>375000</v>
      </c>
      <c r="B278" s="112">
        <v>4</v>
      </c>
      <c r="C278" s="112">
        <v>3</v>
      </c>
      <c r="E278" s="116">
        <v>253</v>
      </c>
      <c r="F278" s="116">
        <v>373829.14600979793</v>
      </c>
      <c r="G278" s="116">
        <v>-3929.1460097979289</v>
      </c>
      <c r="H278" s="116">
        <v>-2.6724336411082694E-2</v>
      </c>
      <c r="J278" s="116">
        <v>81.451612903225794</v>
      </c>
      <c r="K278" s="116">
        <v>560000</v>
      </c>
    </row>
    <row r="279" spans="1:11" x14ac:dyDescent="0.3">
      <c r="A279" s="113">
        <v>369900</v>
      </c>
      <c r="B279" s="113">
        <v>3</v>
      </c>
      <c r="C279" s="113">
        <v>3</v>
      </c>
      <c r="E279" s="116">
        <v>254</v>
      </c>
      <c r="F279" s="116">
        <v>537369.96975901839</v>
      </c>
      <c r="G279" s="116">
        <v>61630.030240981607</v>
      </c>
      <c r="H279" s="116">
        <v>0.41918056928352648</v>
      </c>
      <c r="J279" s="116">
        <v>81.774193548387089</v>
      </c>
      <c r="K279" s="116">
        <v>570000</v>
      </c>
    </row>
    <row r="280" spans="1:11" x14ac:dyDescent="0.3">
      <c r="A280" s="112">
        <v>337900</v>
      </c>
      <c r="B280" s="112">
        <v>4</v>
      </c>
      <c r="C280" s="112">
        <v>3</v>
      </c>
      <c r="E280" s="116">
        <v>255</v>
      </c>
      <c r="F280" s="116">
        <v>515401.94699627848</v>
      </c>
      <c r="G280" s="116">
        <v>-95901.946996278479</v>
      </c>
      <c r="H280" s="116">
        <v>-0.65228319019332526</v>
      </c>
      <c r="J280" s="116">
        <v>82.096774193548384</v>
      </c>
      <c r="K280" s="116">
        <v>575000</v>
      </c>
    </row>
    <row r="281" spans="1:11" x14ac:dyDescent="0.3">
      <c r="A281" s="113">
        <v>999000</v>
      </c>
      <c r="B281" s="113">
        <v>5</v>
      </c>
      <c r="C281" s="113">
        <v>6</v>
      </c>
      <c r="E281" s="116">
        <v>256</v>
      </c>
      <c r="F281" s="116">
        <v>820515.57173197949</v>
      </c>
      <c r="G281" s="116">
        <v>-31515.571731979493</v>
      </c>
      <c r="H281" s="116">
        <v>-0.21435516497803628</v>
      </c>
      <c r="J281" s="116">
        <v>82.419354838709666</v>
      </c>
      <c r="K281" s="116">
        <v>575000</v>
      </c>
    </row>
    <row r="282" spans="1:11" x14ac:dyDescent="0.3">
      <c r="A282" s="112">
        <v>410000</v>
      </c>
      <c r="B282" s="112">
        <v>3</v>
      </c>
      <c r="C282" s="112">
        <v>3</v>
      </c>
      <c r="E282" s="116">
        <v>257</v>
      </c>
      <c r="F282" s="116">
        <v>210288.32226057741</v>
      </c>
      <c r="G282" s="116">
        <v>239701.67773942259</v>
      </c>
      <c r="H282" s="116">
        <v>1.6303462020080814</v>
      </c>
      <c r="J282" s="116">
        <v>82.741935483870961</v>
      </c>
      <c r="K282" s="116">
        <v>575000</v>
      </c>
    </row>
    <row r="283" spans="1:11" x14ac:dyDescent="0.3">
      <c r="A283" s="113">
        <v>375000</v>
      </c>
      <c r="B283" s="113">
        <v>4</v>
      </c>
      <c r="C283" s="113">
        <v>4</v>
      </c>
      <c r="E283" s="116">
        <v>258</v>
      </c>
      <c r="F283" s="116">
        <v>351861.12324705801</v>
      </c>
      <c r="G283" s="116">
        <v>148128.87675294199</v>
      </c>
      <c r="H283" s="116">
        <v>1.007507973658891</v>
      </c>
      <c r="J283" s="116">
        <v>83.064516129032256</v>
      </c>
      <c r="K283" s="116">
        <v>579000</v>
      </c>
    </row>
    <row r="284" spans="1:11" x14ac:dyDescent="0.3">
      <c r="A284" s="112">
        <v>575000</v>
      </c>
      <c r="B284" s="112">
        <v>4</v>
      </c>
      <c r="C284" s="112">
        <v>4</v>
      </c>
      <c r="E284" s="116">
        <v>259</v>
      </c>
      <c r="F284" s="116">
        <v>537369.96975901839</v>
      </c>
      <c r="G284" s="116">
        <v>-17379.969759018393</v>
      </c>
      <c r="H284" s="116">
        <v>-0.11821096938017286</v>
      </c>
      <c r="J284" s="116">
        <v>83.387096774193537</v>
      </c>
      <c r="K284" s="116">
        <v>579900</v>
      </c>
    </row>
    <row r="285" spans="1:11" x14ac:dyDescent="0.3">
      <c r="A285" s="113">
        <v>1450000</v>
      </c>
      <c r="B285" s="113">
        <v>5</v>
      </c>
      <c r="C285" s="113">
        <v>5</v>
      </c>
      <c r="E285" s="116">
        <v>260</v>
      </c>
      <c r="F285" s="116">
        <v>515401.94699627848</v>
      </c>
      <c r="G285" s="116">
        <v>-45411.946996278479</v>
      </c>
      <c r="H285" s="116">
        <v>-0.30887224490627074</v>
      </c>
      <c r="J285" s="116">
        <v>83.709677419354833</v>
      </c>
      <c r="K285" s="116">
        <v>579900</v>
      </c>
    </row>
    <row r="286" spans="1:11" x14ac:dyDescent="0.3">
      <c r="A286" s="112">
        <v>362750</v>
      </c>
      <c r="B286" s="112">
        <v>3</v>
      </c>
      <c r="C286" s="112">
        <v>4</v>
      </c>
      <c r="E286" s="116">
        <v>261</v>
      </c>
      <c r="F286" s="116">
        <v>515401.94699627848</v>
      </c>
      <c r="G286" s="116">
        <v>19588.053003721521</v>
      </c>
      <c r="H286" s="116">
        <v>0.13322938796476402</v>
      </c>
      <c r="J286" s="116">
        <v>84.032258064516128</v>
      </c>
      <c r="K286" s="116">
        <v>587000</v>
      </c>
    </row>
    <row r="287" spans="1:11" x14ac:dyDescent="0.3">
      <c r="A287" s="113">
        <v>279900</v>
      </c>
      <c r="B287" s="113">
        <v>5</v>
      </c>
      <c r="C287" s="113">
        <v>3</v>
      </c>
      <c r="E287" s="116">
        <v>262</v>
      </c>
      <c r="F287" s="116">
        <v>559337.99252175819</v>
      </c>
      <c r="G287" s="116">
        <v>50652.007478241809</v>
      </c>
      <c r="H287" s="116">
        <v>0.34451284945117794</v>
      </c>
      <c r="J287" s="116">
        <v>84.354838709677409</v>
      </c>
      <c r="K287" s="116">
        <v>589000</v>
      </c>
    </row>
    <row r="288" spans="1:11" x14ac:dyDescent="0.3">
      <c r="A288" s="112">
        <v>609000</v>
      </c>
      <c r="B288" s="112">
        <v>4</v>
      </c>
      <c r="C288" s="112">
        <v>4</v>
      </c>
      <c r="E288" s="116">
        <v>263</v>
      </c>
      <c r="F288" s="116">
        <v>373829.14600979793</v>
      </c>
      <c r="G288" s="116">
        <v>-43929.146009797929</v>
      </c>
      <c r="H288" s="116">
        <v>-0.29878687971633483</v>
      </c>
      <c r="J288" s="116">
        <v>84.677419354838705</v>
      </c>
      <c r="K288" s="116">
        <v>594900</v>
      </c>
    </row>
    <row r="289" spans="1:11" x14ac:dyDescent="0.3">
      <c r="A289" s="113">
        <v>859900</v>
      </c>
      <c r="B289" s="113">
        <v>5</v>
      </c>
      <c r="C289" s="113">
        <v>6</v>
      </c>
      <c r="E289" s="116">
        <v>264</v>
      </c>
      <c r="F289" s="116">
        <v>351861.12324705801</v>
      </c>
      <c r="G289" s="116">
        <v>-22861.123247058014</v>
      </c>
      <c r="H289" s="116">
        <v>-0.15549138333523568</v>
      </c>
      <c r="J289" s="116">
        <v>85</v>
      </c>
      <c r="K289" s="116">
        <v>599000</v>
      </c>
    </row>
    <row r="290" spans="1:11" x14ac:dyDescent="0.3">
      <c r="A290" s="112">
        <v>150000</v>
      </c>
      <c r="B290" s="112">
        <v>3</v>
      </c>
      <c r="C290" s="112">
        <v>2</v>
      </c>
      <c r="E290" s="116">
        <v>265</v>
      </c>
      <c r="F290" s="116">
        <v>515401.94699627848</v>
      </c>
      <c r="G290" s="116">
        <v>-90401.946996278479</v>
      </c>
      <c r="H290" s="116">
        <v>-0.61487459048885307</v>
      </c>
      <c r="J290" s="116">
        <v>85.322580645161281</v>
      </c>
      <c r="K290" s="116">
        <v>599000</v>
      </c>
    </row>
    <row r="291" spans="1:11" x14ac:dyDescent="0.3">
      <c r="A291" s="113">
        <v>249900</v>
      </c>
      <c r="B291" s="113">
        <v>4</v>
      </c>
      <c r="C291" s="113">
        <v>2</v>
      </c>
      <c r="E291" s="116">
        <v>266</v>
      </c>
      <c r="F291" s="116">
        <v>493433.92423353856</v>
      </c>
      <c r="G291" s="116">
        <v>-43433.924233538564</v>
      </c>
      <c r="H291" s="116">
        <v>-0.29541859731760317</v>
      </c>
      <c r="J291" s="116">
        <v>85.645161290322577</v>
      </c>
      <c r="K291" s="116">
        <v>599900</v>
      </c>
    </row>
    <row r="292" spans="1:11" x14ac:dyDescent="0.3">
      <c r="A292" s="112">
        <v>975000</v>
      </c>
      <c r="B292" s="112">
        <v>5</v>
      </c>
      <c r="C292" s="112">
        <v>6</v>
      </c>
      <c r="E292" s="116">
        <v>267</v>
      </c>
      <c r="F292" s="116">
        <v>798547.54896923969</v>
      </c>
      <c r="G292" s="116">
        <v>-23647.548969239695</v>
      </c>
      <c r="H292" s="116">
        <v>-0.16084030788767115</v>
      </c>
      <c r="J292" s="116">
        <v>85.967741935483858</v>
      </c>
      <c r="K292" s="116">
        <v>599900</v>
      </c>
    </row>
    <row r="293" spans="1:11" x14ac:dyDescent="0.3">
      <c r="A293" s="113">
        <v>449000</v>
      </c>
      <c r="B293" s="113">
        <v>3</v>
      </c>
      <c r="C293" s="113">
        <v>3</v>
      </c>
      <c r="E293" s="116">
        <v>268</v>
      </c>
      <c r="F293" s="116">
        <v>515401.94699627848</v>
      </c>
      <c r="G293" s="116">
        <v>-35501.946996278479</v>
      </c>
      <c r="H293" s="116">
        <v>-0.24146874980239449</v>
      </c>
      <c r="J293" s="116">
        <v>86.290322580645153</v>
      </c>
      <c r="K293" s="116">
        <v>609000</v>
      </c>
    </row>
    <row r="294" spans="1:11" x14ac:dyDescent="0.3">
      <c r="A294" s="112">
        <v>419000</v>
      </c>
      <c r="B294" s="112">
        <v>4</v>
      </c>
      <c r="C294" s="112">
        <v>4</v>
      </c>
      <c r="E294" s="116">
        <v>269</v>
      </c>
      <c r="F294" s="116">
        <v>700910.79350823874</v>
      </c>
      <c r="G294" s="116">
        <v>-31910.793508238741</v>
      </c>
      <c r="H294" s="116">
        <v>-0.21704329101850406</v>
      </c>
      <c r="J294" s="116">
        <v>86.612903225806448</v>
      </c>
      <c r="K294" s="116">
        <v>609990</v>
      </c>
    </row>
    <row r="295" spans="1:11" x14ac:dyDescent="0.3">
      <c r="A295" s="113">
        <v>529000</v>
      </c>
      <c r="B295" s="113">
        <v>4</v>
      </c>
      <c r="C295" s="113">
        <v>3</v>
      </c>
      <c r="E295" s="116">
        <v>270</v>
      </c>
      <c r="F295" s="116">
        <v>232256.34502331729</v>
      </c>
      <c r="G295" s="116">
        <v>-27256.345023317292</v>
      </c>
      <c r="H295" s="116">
        <v>-0.18538576370622886</v>
      </c>
      <c r="J295" s="116">
        <v>86.93548387096773</v>
      </c>
      <c r="K295" s="116">
        <v>634900</v>
      </c>
    </row>
    <row r="296" spans="1:11" x14ac:dyDescent="0.3">
      <c r="A296" s="112">
        <v>925000</v>
      </c>
      <c r="B296" s="112">
        <v>6</v>
      </c>
      <c r="C296" s="112">
        <v>4</v>
      </c>
      <c r="E296" s="116">
        <v>271</v>
      </c>
      <c r="F296" s="116">
        <v>210288.32226057741</v>
      </c>
      <c r="G296" s="116">
        <v>169611.67773942259</v>
      </c>
      <c r="H296" s="116">
        <v>1.1536246105014534</v>
      </c>
      <c r="J296" s="116">
        <v>87.258064516129025</v>
      </c>
      <c r="K296" s="116">
        <v>635000</v>
      </c>
    </row>
    <row r="297" spans="1:11" x14ac:dyDescent="0.3">
      <c r="A297" s="113">
        <v>204900</v>
      </c>
      <c r="B297" s="113">
        <v>3</v>
      </c>
      <c r="C297" s="113">
        <v>2</v>
      </c>
      <c r="E297" s="116">
        <v>272</v>
      </c>
      <c r="F297" s="116">
        <v>373829.14600979793</v>
      </c>
      <c r="G297" s="116">
        <v>25170.853990202071</v>
      </c>
      <c r="H297" s="116">
        <v>0.17120116384348824</v>
      </c>
      <c r="J297" s="116">
        <v>87.58064516129032</v>
      </c>
      <c r="K297" s="116">
        <v>635000</v>
      </c>
    </row>
    <row r="298" spans="1:11" x14ac:dyDescent="0.3">
      <c r="A298" s="112">
        <v>1249900</v>
      </c>
      <c r="B298" s="112">
        <v>4</v>
      </c>
      <c r="C298" s="112">
        <v>4</v>
      </c>
      <c r="E298" s="116">
        <v>273</v>
      </c>
      <c r="F298" s="116">
        <v>373829.14600979793</v>
      </c>
      <c r="G298" s="116">
        <v>-43929.146009797929</v>
      </c>
      <c r="H298" s="116">
        <v>-0.29878687971633483</v>
      </c>
      <c r="J298" s="116">
        <v>87.903225806451601</v>
      </c>
      <c r="K298" s="116">
        <v>639900</v>
      </c>
    </row>
    <row r="299" spans="1:11" x14ac:dyDescent="0.3">
      <c r="A299" s="113">
        <v>1725000</v>
      </c>
      <c r="B299" s="113">
        <v>5</v>
      </c>
      <c r="C299" s="113">
        <v>6</v>
      </c>
      <c r="E299" s="116">
        <v>274</v>
      </c>
      <c r="F299" s="116">
        <v>962088.37271846016</v>
      </c>
      <c r="G299" s="116">
        <v>-163088.37271846016</v>
      </c>
      <c r="H299" s="116">
        <v>-1.1092559366324792</v>
      </c>
      <c r="J299" s="116">
        <v>88.225806451612897</v>
      </c>
      <c r="K299" s="116">
        <v>649900</v>
      </c>
    </row>
    <row r="300" spans="1:11" x14ac:dyDescent="0.3">
      <c r="A300" s="112">
        <v>519900</v>
      </c>
      <c r="B300" s="112">
        <v>4</v>
      </c>
      <c r="C300" s="112">
        <v>5</v>
      </c>
      <c r="E300" s="116">
        <v>275</v>
      </c>
      <c r="F300" s="116">
        <v>515401.94699627848</v>
      </c>
      <c r="G300" s="116">
        <v>-40501.946996278479</v>
      </c>
      <c r="H300" s="116">
        <v>-0.27547656771555101</v>
      </c>
      <c r="J300" s="116">
        <v>88.548387096774192</v>
      </c>
      <c r="K300" s="116">
        <v>669000</v>
      </c>
    </row>
    <row r="301" spans="1:11" x14ac:dyDescent="0.3">
      <c r="A301" s="113">
        <v>579900</v>
      </c>
      <c r="B301" s="113">
        <v>5</v>
      </c>
      <c r="C301" s="113">
        <v>5</v>
      </c>
      <c r="E301" s="116">
        <v>276</v>
      </c>
      <c r="F301" s="116">
        <v>656974.74798275903</v>
      </c>
      <c r="G301" s="116">
        <v>-17074.747982759029</v>
      </c>
      <c r="H301" s="116">
        <v>-0.11613498406214112</v>
      </c>
      <c r="J301" s="116">
        <v>88.870967741935473</v>
      </c>
      <c r="K301" s="116">
        <v>679900</v>
      </c>
    </row>
    <row r="302" spans="1:11" x14ac:dyDescent="0.3">
      <c r="A302" s="112">
        <v>800000</v>
      </c>
      <c r="B302" s="112">
        <v>5</v>
      </c>
      <c r="C302" s="112">
        <v>5</v>
      </c>
      <c r="E302" s="116">
        <v>277</v>
      </c>
      <c r="F302" s="116">
        <v>373829.14600979793</v>
      </c>
      <c r="G302" s="116">
        <v>1170.8539902020711</v>
      </c>
      <c r="H302" s="116">
        <v>7.963637860336957E-3</v>
      </c>
      <c r="J302" s="116">
        <v>89.193548387096769</v>
      </c>
      <c r="K302" s="116">
        <v>719500</v>
      </c>
    </row>
    <row r="303" spans="1:11" x14ac:dyDescent="0.3">
      <c r="A303" s="113">
        <v>749900</v>
      </c>
      <c r="B303" s="113">
        <v>4</v>
      </c>
      <c r="C303" s="113">
        <v>7</v>
      </c>
      <c r="E303" s="116">
        <v>278</v>
      </c>
      <c r="F303" s="116">
        <v>351861.12324705801</v>
      </c>
      <c r="G303" s="116">
        <v>18038.876752941986</v>
      </c>
      <c r="H303" s="116">
        <v>0.12269256719438464</v>
      </c>
      <c r="J303" s="116">
        <v>89.516129032258064</v>
      </c>
      <c r="K303" s="116">
        <v>738000</v>
      </c>
    </row>
    <row r="304" spans="1:11" x14ac:dyDescent="0.3">
      <c r="A304" s="112">
        <v>849000</v>
      </c>
      <c r="B304" s="112">
        <v>4</v>
      </c>
      <c r="C304" s="112">
        <v>5</v>
      </c>
      <c r="E304" s="116">
        <v>279</v>
      </c>
      <c r="F304" s="116">
        <v>373829.14600979793</v>
      </c>
      <c r="G304" s="116">
        <v>-35929.146009797929</v>
      </c>
      <c r="H304" s="116">
        <v>-0.24437437105528442</v>
      </c>
      <c r="J304" s="116">
        <v>89.838709677419345</v>
      </c>
      <c r="K304" s="116">
        <v>749900</v>
      </c>
    </row>
    <row r="305" spans="1:11" x14ac:dyDescent="0.3">
      <c r="A305" s="113">
        <v>594900</v>
      </c>
      <c r="B305" s="113">
        <v>4</v>
      </c>
      <c r="C305" s="113">
        <v>3</v>
      </c>
      <c r="E305" s="116">
        <v>280</v>
      </c>
      <c r="F305" s="116">
        <v>820515.57173197949</v>
      </c>
      <c r="G305" s="116">
        <v>178484.42826802051</v>
      </c>
      <c r="H305" s="116">
        <v>1.2139731873745376</v>
      </c>
      <c r="J305" s="116">
        <v>90.161290322580641</v>
      </c>
      <c r="K305" s="116">
        <v>759900</v>
      </c>
    </row>
    <row r="306" spans="1:11" x14ac:dyDescent="0.3">
      <c r="A306" s="112">
        <v>275000</v>
      </c>
      <c r="B306" s="112">
        <v>3</v>
      </c>
      <c r="C306" s="112">
        <v>3</v>
      </c>
      <c r="E306" s="116">
        <v>281</v>
      </c>
      <c r="F306" s="116">
        <v>351861.12324705801</v>
      </c>
      <c r="G306" s="116">
        <v>58138.876752941986</v>
      </c>
      <c r="H306" s="116">
        <v>0.39543526685789993</v>
      </c>
      <c r="J306" s="116">
        <v>90.483870967741922</v>
      </c>
      <c r="K306" s="116">
        <v>774500</v>
      </c>
    </row>
    <row r="307" spans="1:11" x14ac:dyDescent="0.3">
      <c r="A307" s="113">
        <v>249900</v>
      </c>
      <c r="B307" s="113">
        <v>4</v>
      </c>
      <c r="C307" s="113">
        <v>3</v>
      </c>
      <c r="E307" s="116">
        <v>282</v>
      </c>
      <c r="F307" s="116">
        <v>515401.94699627848</v>
      </c>
      <c r="G307" s="116">
        <v>-140401.94699627848</v>
      </c>
      <c r="H307" s="116">
        <v>-0.95495276962041831</v>
      </c>
      <c r="J307" s="116">
        <v>90.806451612903217</v>
      </c>
      <c r="K307" s="116">
        <v>774900</v>
      </c>
    </row>
    <row r="308" spans="1:11" x14ac:dyDescent="0.3">
      <c r="A308" s="112">
        <v>1295000</v>
      </c>
      <c r="B308" s="112">
        <v>4</v>
      </c>
      <c r="C308" s="112">
        <v>7</v>
      </c>
      <c r="E308" s="116">
        <v>283</v>
      </c>
      <c r="F308" s="116">
        <v>515401.94699627848</v>
      </c>
      <c r="G308" s="116">
        <v>59598.053003721521</v>
      </c>
      <c r="H308" s="116">
        <v>0.40535994690584248</v>
      </c>
      <c r="J308" s="116">
        <v>91.129032258064512</v>
      </c>
      <c r="K308" s="116">
        <v>780000</v>
      </c>
    </row>
    <row r="309" spans="1:11" x14ac:dyDescent="0.3">
      <c r="A309" s="113">
        <v>1195000</v>
      </c>
      <c r="B309" s="113">
        <v>5</v>
      </c>
      <c r="C309" s="113">
        <v>6</v>
      </c>
      <c r="E309" s="116">
        <v>284</v>
      </c>
      <c r="F309" s="116">
        <v>678942.77074549883</v>
      </c>
      <c r="G309" s="116">
        <v>771057.22925450117</v>
      </c>
      <c r="H309" s="116">
        <v>5.2443947706220113</v>
      </c>
      <c r="J309" s="116">
        <v>91.451612903225794</v>
      </c>
      <c r="K309" s="116">
        <v>789000</v>
      </c>
    </row>
    <row r="310" spans="1:11" x14ac:dyDescent="0.3">
      <c r="A310" s="112">
        <v>1149000</v>
      </c>
      <c r="B310" s="112">
        <v>5</v>
      </c>
      <c r="C310" s="112">
        <v>6</v>
      </c>
      <c r="E310" s="116">
        <v>285</v>
      </c>
      <c r="F310" s="116">
        <v>493433.92423353856</v>
      </c>
      <c r="G310" s="116">
        <v>-130683.92423353856</v>
      </c>
      <c r="H310" s="116">
        <v>-0.88885501990218441</v>
      </c>
      <c r="J310" s="116">
        <v>91.774193548387089</v>
      </c>
      <c r="K310" s="116">
        <v>792000</v>
      </c>
    </row>
    <row r="311" spans="1:11" x14ac:dyDescent="0.3">
      <c r="A311" s="113">
        <v>549900</v>
      </c>
      <c r="B311" s="113">
        <v>4</v>
      </c>
      <c r="C311" s="113">
        <v>4</v>
      </c>
      <c r="E311" s="116">
        <v>286</v>
      </c>
      <c r="F311" s="116">
        <v>395797.16877253779</v>
      </c>
      <c r="G311" s="116">
        <v>-115897.16877253779</v>
      </c>
      <c r="H311" s="116">
        <v>-0.78828196245336701</v>
      </c>
      <c r="J311" s="116">
        <v>92.096774193548384</v>
      </c>
      <c r="K311" s="116">
        <v>795000</v>
      </c>
    </row>
    <row r="312" spans="1:11" x14ac:dyDescent="0.3">
      <c r="E312" s="116">
        <v>287</v>
      </c>
      <c r="F312" s="116">
        <v>515401.94699627848</v>
      </c>
      <c r="G312" s="116">
        <v>93598.053003721521</v>
      </c>
      <c r="H312" s="116">
        <v>0.63661310871530685</v>
      </c>
      <c r="J312" s="116">
        <v>92.419354838709666</v>
      </c>
      <c r="K312" s="116">
        <v>799000</v>
      </c>
    </row>
    <row r="313" spans="1:11" x14ac:dyDescent="0.3">
      <c r="E313" s="116">
        <v>288</v>
      </c>
      <c r="F313" s="116">
        <v>820515.57173197949</v>
      </c>
      <c r="G313" s="116">
        <v>39384.428268020507</v>
      </c>
      <c r="H313" s="116">
        <v>0.26787569303052317</v>
      </c>
      <c r="J313" s="116">
        <v>92.741935483870961</v>
      </c>
      <c r="K313" s="116">
        <v>799000</v>
      </c>
    </row>
    <row r="314" spans="1:11" x14ac:dyDescent="0.3">
      <c r="E314" s="116">
        <v>289</v>
      </c>
      <c r="F314" s="116">
        <v>210288.32226057741</v>
      </c>
      <c r="G314" s="116">
        <v>-60288.322260577406</v>
      </c>
      <c r="H314" s="116">
        <v>-0.41005485714548345</v>
      </c>
      <c r="J314" s="116">
        <v>93.064516129032256</v>
      </c>
      <c r="K314" s="116">
        <v>800000</v>
      </c>
    </row>
    <row r="315" spans="1:11" x14ac:dyDescent="0.3">
      <c r="E315" s="116">
        <v>290</v>
      </c>
      <c r="F315" s="116">
        <v>232256.34502331729</v>
      </c>
      <c r="G315" s="116">
        <v>17643.654976682708</v>
      </c>
      <c r="H315" s="116">
        <v>0.12000444115391667</v>
      </c>
      <c r="J315" s="116">
        <v>93.387096774193537</v>
      </c>
      <c r="K315" s="116">
        <v>815000</v>
      </c>
    </row>
    <row r="316" spans="1:11" x14ac:dyDescent="0.3">
      <c r="E316" s="116">
        <v>291</v>
      </c>
      <c r="F316" s="116">
        <v>820515.57173197949</v>
      </c>
      <c r="G316" s="116">
        <v>154484.42826802051</v>
      </c>
      <c r="H316" s="116">
        <v>1.0507356613913863</v>
      </c>
      <c r="J316" s="116">
        <v>93.709677419354833</v>
      </c>
      <c r="K316" s="116">
        <v>825000</v>
      </c>
    </row>
    <row r="317" spans="1:11" x14ac:dyDescent="0.3">
      <c r="E317" s="116">
        <v>292</v>
      </c>
      <c r="F317" s="116">
        <v>351861.12324705801</v>
      </c>
      <c r="G317" s="116">
        <v>97138.876752941986</v>
      </c>
      <c r="H317" s="116">
        <v>0.66069624658052073</v>
      </c>
      <c r="J317" s="116">
        <v>94.032258064516128</v>
      </c>
      <c r="K317" s="116">
        <v>825000</v>
      </c>
    </row>
    <row r="318" spans="1:11" x14ac:dyDescent="0.3">
      <c r="E318" s="116">
        <v>293</v>
      </c>
      <c r="F318" s="116">
        <v>515401.94699627848</v>
      </c>
      <c r="G318" s="116">
        <v>-96401.946996278479</v>
      </c>
      <c r="H318" s="116">
        <v>-0.6556839719846409</v>
      </c>
      <c r="J318" s="116">
        <v>94.354838709677409</v>
      </c>
      <c r="K318" s="116">
        <v>845000</v>
      </c>
    </row>
    <row r="319" spans="1:11" x14ac:dyDescent="0.3">
      <c r="E319" s="116">
        <v>294</v>
      </c>
      <c r="F319" s="116">
        <v>373829.14600979793</v>
      </c>
      <c r="G319" s="116">
        <v>155170.85399020207</v>
      </c>
      <c r="H319" s="116">
        <v>1.0554044295855578</v>
      </c>
      <c r="J319" s="116">
        <v>94.677419354838705</v>
      </c>
      <c r="K319" s="116">
        <v>849000</v>
      </c>
    </row>
    <row r="320" spans="1:11" x14ac:dyDescent="0.3">
      <c r="E320" s="116">
        <v>295</v>
      </c>
      <c r="F320" s="116">
        <v>559337.99252175819</v>
      </c>
      <c r="G320" s="116">
        <v>365662.00747824181</v>
      </c>
      <c r="H320" s="116">
        <v>2.4870733936158649</v>
      </c>
      <c r="J320" s="116">
        <v>94.999999999999986</v>
      </c>
      <c r="K320" s="116">
        <v>850000</v>
      </c>
    </row>
    <row r="321" spans="5:11" x14ac:dyDescent="0.3">
      <c r="E321" s="116">
        <v>296</v>
      </c>
      <c r="F321" s="116">
        <v>210288.32226057741</v>
      </c>
      <c r="G321" s="116">
        <v>-5388.3222605774063</v>
      </c>
      <c r="H321" s="116">
        <v>-3.6649016459024866E-2</v>
      </c>
      <c r="J321" s="116">
        <v>95.322580645161281</v>
      </c>
      <c r="K321" s="116">
        <v>859900</v>
      </c>
    </row>
    <row r="322" spans="5:11" x14ac:dyDescent="0.3">
      <c r="E322" s="116">
        <v>297</v>
      </c>
      <c r="F322" s="116">
        <v>515401.94699627848</v>
      </c>
      <c r="G322" s="116">
        <v>734498.05300372152</v>
      </c>
      <c r="H322" s="116">
        <v>4.9957352088237093</v>
      </c>
      <c r="J322" s="116">
        <v>95.645161290322577</v>
      </c>
      <c r="K322" s="116">
        <v>875000</v>
      </c>
    </row>
    <row r="323" spans="5:11" x14ac:dyDescent="0.3">
      <c r="E323" s="116">
        <v>298</v>
      </c>
      <c r="F323" s="116">
        <v>820515.57173197949</v>
      </c>
      <c r="G323" s="116">
        <v>904484.42826802051</v>
      </c>
      <c r="H323" s="116">
        <v>6.1519083483648638</v>
      </c>
      <c r="J323" s="116">
        <v>95.967741935483858</v>
      </c>
      <c r="K323" s="116">
        <v>925000</v>
      </c>
    </row>
    <row r="324" spans="5:11" x14ac:dyDescent="0.3">
      <c r="E324" s="116">
        <v>299</v>
      </c>
      <c r="F324" s="116">
        <v>656974.74798275903</v>
      </c>
      <c r="G324" s="116">
        <v>-137074.74798275903</v>
      </c>
      <c r="H324" s="116">
        <v>-0.93232261397789762</v>
      </c>
      <c r="J324" s="116">
        <v>96.290322580645153</v>
      </c>
      <c r="K324" s="116">
        <v>954000</v>
      </c>
    </row>
    <row r="325" spans="5:11" x14ac:dyDescent="0.3">
      <c r="E325" s="116">
        <v>300</v>
      </c>
      <c r="F325" s="116">
        <v>678942.77074549883</v>
      </c>
      <c r="G325" s="116">
        <v>-99042.770745498827</v>
      </c>
      <c r="H325" s="116">
        <v>-0.67364570262548584</v>
      </c>
      <c r="J325" s="116">
        <v>96.612903225806448</v>
      </c>
      <c r="K325" s="116">
        <v>954000</v>
      </c>
    </row>
    <row r="326" spans="5:11" x14ac:dyDescent="0.3">
      <c r="E326" s="116">
        <v>301</v>
      </c>
      <c r="F326" s="116">
        <v>678942.77074549883</v>
      </c>
      <c r="G326" s="116">
        <v>121057.22925450117</v>
      </c>
      <c r="H326" s="116">
        <v>0.82337844191166409</v>
      </c>
      <c r="J326" s="116">
        <v>96.93548387096773</v>
      </c>
      <c r="K326" s="116">
        <v>975000</v>
      </c>
    </row>
    <row r="327" spans="5:11" x14ac:dyDescent="0.3">
      <c r="E327" s="116">
        <v>302</v>
      </c>
      <c r="F327" s="116">
        <v>940120.34995572024</v>
      </c>
      <c r="G327" s="116">
        <v>-190220.34995572024</v>
      </c>
      <c r="H327" s="116">
        <v>-1.2937958049342089</v>
      </c>
      <c r="J327" s="116">
        <v>97.258064516129025</v>
      </c>
      <c r="K327" s="116">
        <v>997000</v>
      </c>
    </row>
    <row r="328" spans="5:11" x14ac:dyDescent="0.3">
      <c r="E328" s="116">
        <v>303</v>
      </c>
      <c r="F328" s="116">
        <v>656974.74798275903</v>
      </c>
      <c r="G328" s="116">
        <v>192025.25201724097</v>
      </c>
      <c r="H328" s="116">
        <v>1.3060719610660645</v>
      </c>
      <c r="J328" s="116">
        <v>97.58064516129032</v>
      </c>
      <c r="K328" s="116">
        <v>997000</v>
      </c>
    </row>
    <row r="329" spans="5:11" x14ac:dyDescent="0.3">
      <c r="E329" s="116">
        <v>304</v>
      </c>
      <c r="F329" s="116">
        <v>373829.14600979793</v>
      </c>
      <c r="G329" s="116">
        <v>221070.85399020207</v>
      </c>
      <c r="H329" s="116">
        <v>1.5036274696809606</v>
      </c>
      <c r="J329" s="116">
        <v>97.903225806451601</v>
      </c>
      <c r="K329" s="116">
        <v>999000</v>
      </c>
    </row>
    <row r="330" spans="5:11" x14ac:dyDescent="0.3">
      <c r="E330" s="116">
        <v>305</v>
      </c>
      <c r="F330" s="116">
        <v>351861.12324705801</v>
      </c>
      <c r="G330" s="116">
        <v>-76861.123247058014</v>
      </c>
      <c r="H330" s="116">
        <v>-0.5227758167973261</v>
      </c>
      <c r="J330" s="116">
        <v>98.225806451612897</v>
      </c>
      <c r="K330" s="116">
        <v>1149000</v>
      </c>
    </row>
    <row r="331" spans="5:11" x14ac:dyDescent="0.3">
      <c r="E331" s="116">
        <v>306</v>
      </c>
      <c r="F331" s="116">
        <v>373829.14600979793</v>
      </c>
      <c r="G331" s="116">
        <v>-123929.14600979793</v>
      </c>
      <c r="H331" s="116">
        <v>-0.84291196632683918</v>
      </c>
      <c r="J331" s="116">
        <v>98.548387096774192</v>
      </c>
      <c r="K331" s="116">
        <v>1195000</v>
      </c>
    </row>
    <row r="332" spans="5:11" x14ac:dyDescent="0.3">
      <c r="E332" s="116">
        <v>307</v>
      </c>
      <c r="F332" s="116">
        <v>940120.34995572024</v>
      </c>
      <c r="G332" s="116">
        <v>354879.65004427976</v>
      </c>
      <c r="H332" s="116">
        <v>2.4137365039581149</v>
      </c>
      <c r="J332" s="116">
        <v>98.870967741935473</v>
      </c>
      <c r="K332" s="116">
        <v>1249900</v>
      </c>
    </row>
    <row r="333" spans="5:11" x14ac:dyDescent="0.3">
      <c r="E333" s="116">
        <v>308</v>
      </c>
      <c r="F333" s="116">
        <v>820515.57173197949</v>
      </c>
      <c r="G333" s="116">
        <v>374484.42826802051</v>
      </c>
      <c r="H333" s="116">
        <v>2.5470796495702732</v>
      </c>
      <c r="J333" s="116">
        <v>99.193548387096769</v>
      </c>
      <c r="K333" s="116">
        <v>1295000</v>
      </c>
    </row>
    <row r="334" spans="5:11" x14ac:dyDescent="0.3">
      <c r="E334" s="116">
        <v>309</v>
      </c>
      <c r="F334" s="116">
        <v>820515.57173197949</v>
      </c>
      <c r="G334" s="116">
        <v>328484.42826802051</v>
      </c>
      <c r="H334" s="116">
        <v>2.2342077247692331</v>
      </c>
      <c r="J334" s="116">
        <v>99.516129032258064</v>
      </c>
      <c r="K334" s="116">
        <v>1450000</v>
      </c>
    </row>
    <row r="335" spans="5:11" ht="15" thickBot="1" x14ac:dyDescent="0.35">
      <c r="E335" s="117">
        <v>310</v>
      </c>
      <c r="F335" s="117">
        <v>515401.94699627848</v>
      </c>
      <c r="G335" s="117">
        <v>34498.053003721521</v>
      </c>
      <c r="H335" s="117">
        <v>0.23464070098179676</v>
      </c>
      <c r="J335" s="117">
        <v>99.838709677419345</v>
      </c>
      <c r="K335" s="117">
        <v>1725000</v>
      </c>
    </row>
  </sheetData>
  <sortState ref="K26:K335">
    <sortCondition ref="K26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9"/>
  <sheetViews>
    <sheetView topLeftCell="A4" workbookViewId="0"/>
  </sheetViews>
  <sheetFormatPr defaultRowHeight="14.4" x14ac:dyDescent="0.3"/>
  <cols>
    <col min="1" max="1" width="11.33203125" bestFit="1" customWidth="1"/>
    <col min="7" max="9" width="20.33203125" customWidth="1"/>
    <col min="10" max="10" width="22.33203125" customWidth="1"/>
    <col min="11" max="11" width="20.33203125" customWidth="1"/>
    <col min="12" max="12" width="20.109375" bestFit="1" customWidth="1"/>
    <col min="13" max="13" width="12.6640625" customWidth="1"/>
    <col min="16" max="16" width="3.33203125" customWidth="1"/>
  </cols>
  <sheetData>
    <row r="1" spans="7:11" x14ac:dyDescent="0.3">
      <c r="G1" s="147" t="s">
        <v>1214</v>
      </c>
      <c r="H1" s="147"/>
      <c r="I1" s="121"/>
    </row>
    <row r="2" spans="7:11" x14ac:dyDescent="0.3">
      <c r="H2" s="148" t="s">
        <v>1218</v>
      </c>
      <c r="I2" s="148" t="s">
        <v>1215</v>
      </c>
      <c r="J2" s="148" t="s">
        <v>1216</v>
      </c>
      <c r="K2" s="148" t="s">
        <v>1217</v>
      </c>
    </row>
    <row r="3" spans="7:11" x14ac:dyDescent="0.3">
      <c r="G3" t="s">
        <v>1212</v>
      </c>
      <c r="H3" s="148">
        <v>6709</v>
      </c>
      <c r="I3" s="148">
        <v>15725</v>
      </c>
      <c r="J3" s="148">
        <v>4</v>
      </c>
      <c r="K3" s="148">
        <v>5</v>
      </c>
    </row>
    <row r="4" spans="7:11" x14ac:dyDescent="0.3">
      <c r="G4" t="s">
        <v>1223</v>
      </c>
      <c r="H4" t="s">
        <v>1219</v>
      </c>
      <c r="I4" t="s">
        <v>1220</v>
      </c>
      <c r="J4" t="s">
        <v>1221</v>
      </c>
      <c r="K4" t="s">
        <v>1222</v>
      </c>
    </row>
    <row r="5" spans="7:11" x14ac:dyDescent="0.3">
      <c r="G5" t="s">
        <v>1213</v>
      </c>
      <c r="H5" s="149">
        <f>200.93*H3-86389</f>
        <v>1261650.3700000001</v>
      </c>
      <c r="I5" s="149">
        <f>3.9568*I3+298766</f>
        <v>360986.68</v>
      </c>
      <c r="J5" s="149">
        <f>175908*J3-251446</f>
        <v>452186</v>
      </c>
      <c r="K5" s="149">
        <f>152159*K3-93364</f>
        <v>667431</v>
      </c>
    </row>
    <row r="7" spans="7:11" x14ac:dyDescent="0.3">
      <c r="G7" t="s">
        <v>1224</v>
      </c>
      <c r="H7" t="s">
        <v>1187</v>
      </c>
      <c r="I7" t="s">
        <v>1225</v>
      </c>
    </row>
    <row r="8" spans="7:11" x14ac:dyDescent="0.3">
      <c r="G8">
        <v>16019588</v>
      </c>
      <c r="H8" s="150">
        <f>I566</f>
        <v>799000</v>
      </c>
      <c r="I8" s="149">
        <f>H251</f>
        <v>1135797.5616208671</v>
      </c>
    </row>
    <row r="18" spans="1:12" x14ac:dyDescent="0.3">
      <c r="A18" s="114" t="s">
        <v>6</v>
      </c>
      <c r="B18" s="111" t="s">
        <v>10</v>
      </c>
      <c r="C18" s="111" t="s">
        <v>11</v>
      </c>
      <c r="D18" s="111" t="s">
        <v>7</v>
      </c>
      <c r="E18" s="111" t="s">
        <v>8</v>
      </c>
      <c r="G18" t="s">
        <v>1188</v>
      </c>
    </row>
    <row r="19" spans="1:12" ht="15" thickBot="1" x14ac:dyDescent="0.35">
      <c r="A19" s="112">
        <v>285000</v>
      </c>
      <c r="B19" s="112">
        <v>2462</v>
      </c>
      <c r="C19" s="112">
        <v>1655</v>
      </c>
      <c r="D19" s="112">
        <v>5</v>
      </c>
      <c r="E19" s="112">
        <v>2</v>
      </c>
    </row>
    <row r="20" spans="1:12" x14ac:dyDescent="0.3">
      <c r="A20" s="113">
        <v>149900</v>
      </c>
      <c r="B20" s="113">
        <v>1073</v>
      </c>
      <c r="C20" s="113">
        <v>2614</v>
      </c>
      <c r="D20" s="113">
        <v>2</v>
      </c>
      <c r="E20" s="113">
        <v>3</v>
      </c>
      <c r="G20" s="119" t="s">
        <v>1189</v>
      </c>
      <c r="H20" s="119"/>
    </row>
    <row r="21" spans="1:12" x14ac:dyDescent="0.3">
      <c r="A21" s="112">
        <v>429900</v>
      </c>
      <c r="B21" s="112">
        <v>1792</v>
      </c>
      <c r="C21" s="112">
        <v>2614</v>
      </c>
      <c r="D21" s="112">
        <v>4</v>
      </c>
      <c r="E21" s="112">
        <v>3</v>
      </c>
      <c r="G21" s="116" t="s">
        <v>1190</v>
      </c>
      <c r="H21" s="116">
        <v>0.89404245231262647</v>
      </c>
    </row>
    <row r="22" spans="1:12" x14ac:dyDescent="0.3">
      <c r="A22" s="113">
        <v>49900</v>
      </c>
      <c r="B22" s="113">
        <v>688</v>
      </c>
      <c r="C22" s="113">
        <v>3006</v>
      </c>
      <c r="D22" s="113">
        <v>2</v>
      </c>
      <c r="E22" s="113">
        <v>1</v>
      </c>
      <c r="G22" s="116" t="s">
        <v>1191</v>
      </c>
      <c r="H22" s="116">
        <v>0.79931190653717488</v>
      </c>
    </row>
    <row r="23" spans="1:12" x14ac:dyDescent="0.3">
      <c r="A23" s="112">
        <v>144900</v>
      </c>
      <c r="B23" s="112">
        <v>1065</v>
      </c>
      <c r="C23" s="112">
        <v>3049</v>
      </c>
      <c r="D23" s="112">
        <v>2</v>
      </c>
      <c r="E23" s="112">
        <v>2</v>
      </c>
      <c r="G23" s="116" t="s">
        <v>1192</v>
      </c>
      <c r="H23" s="116">
        <v>0.79667993154094108</v>
      </c>
    </row>
    <row r="24" spans="1:12" x14ac:dyDescent="0.3">
      <c r="A24" s="113">
        <v>79900</v>
      </c>
      <c r="B24" s="113">
        <v>1042</v>
      </c>
      <c r="C24" s="113">
        <v>3093</v>
      </c>
      <c r="D24" s="113">
        <v>1</v>
      </c>
      <c r="E24" s="113">
        <v>2</v>
      </c>
      <c r="G24" s="116" t="s">
        <v>1193</v>
      </c>
      <c r="H24" s="116">
        <v>117578.35221438113</v>
      </c>
    </row>
    <row r="25" spans="1:12" ht="15" thickBot="1" x14ac:dyDescent="0.35">
      <c r="A25" s="112">
        <v>84900</v>
      </c>
      <c r="B25" s="112">
        <v>910</v>
      </c>
      <c r="C25" s="112">
        <v>3136</v>
      </c>
      <c r="D25" s="112">
        <v>2</v>
      </c>
      <c r="E25" s="112">
        <v>2</v>
      </c>
      <c r="G25" s="117" t="s">
        <v>1162</v>
      </c>
      <c r="H25" s="117">
        <v>310</v>
      </c>
    </row>
    <row r="26" spans="1:12" x14ac:dyDescent="0.3">
      <c r="A26" s="113">
        <v>127900</v>
      </c>
      <c r="B26" s="113">
        <v>1665</v>
      </c>
      <c r="C26" s="113">
        <v>3136</v>
      </c>
      <c r="D26" s="113">
        <v>3</v>
      </c>
      <c r="E26" s="113">
        <v>3</v>
      </c>
    </row>
    <row r="27" spans="1:12" ht="15" thickBot="1" x14ac:dyDescent="0.35">
      <c r="A27" s="112">
        <v>82500</v>
      </c>
      <c r="B27" s="112">
        <v>832</v>
      </c>
      <c r="C27" s="112">
        <v>3311</v>
      </c>
      <c r="D27" s="112">
        <v>2</v>
      </c>
      <c r="E27" s="112">
        <v>1</v>
      </c>
      <c r="G27" t="s">
        <v>1177</v>
      </c>
    </row>
    <row r="28" spans="1:12" x14ac:dyDescent="0.3">
      <c r="A28" s="113">
        <v>77900</v>
      </c>
      <c r="B28" s="113">
        <v>781</v>
      </c>
      <c r="C28" s="113">
        <v>3354</v>
      </c>
      <c r="D28" s="113">
        <v>2</v>
      </c>
      <c r="E28" s="113">
        <v>1</v>
      </c>
      <c r="G28" s="118"/>
      <c r="H28" s="118" t="s">
        <v>1164</v>
      </c>
      <c r="I28" s="118" t="s">
        <v>1179</v>
      </c>
      <c r="J28" s="118" t="s">
        <v>1180</v>
      </c>
      <c r="K28" s="118" t="s">
        <v>1181</v>
      </c>
      <c r="L28" s="118" t="s">
        <v>1197</v>
      </c>
    </row>
    <row r="29" spans="1:12" x14ac:dyDescent="0.3">
      <c r="A29" s="112">
        <v>200000</v>
      </c>
      <c r="B29" s="112">
        <v>1464</v>
      </c>
      <c r="C29" s="112">
        <v>3485</v>
      </c>
      <c r="D29" s="112">
        <v>2</v>
      </c>
      <c r="E29" s="112">
        <v>3</v>
      </c>
      <c r="G29" s="116" t="s">
        <v>1194</v>
      </c>
      <c r="H29" s="116">
        <v>4</v>
      </c>
      <c r="I29" s="116">
        <v>16793810699674.984</v>
      </c>
      <c r="J29" s="116">
        <v>4198452674918.7461</v>
      </c>
      <c r="K29" s="116">
        <v>303.69281914947948</v>
      </c>
      <c r="L29" s="116">
        <v>5.2976046124260391E-105</v>
      </c>
    </row>
    <row r="30" spans="1:12" x14ac:dyDescent="0.3">
      <c r="A30" s="113">
        <v>38900</v>
      </c>
      <c r="B30" s="113">
        <v>1219</v>
      </c>
      <c r="C30" s="113">
        <v>3615</v>
      </c>
      <c r="D30" s="113">
        <v>2</v>
      </c>
      <c r="E30" s="113">
        <v>1</v>
      </c>
      <c r="G30" s="116" t="s">
        <v>1195</v>
      </c>
      <c r="H30" s="116">
        <v>305</v>
      </c>
      <c r="I30" s="116">
        <v>4216524017381.9648</v>
      </c>
      <c r="J30" s="116">
        <v>13824668909.449064</v>
      </c>
      <c r="K30" s="116"/>
      <c r="L30" s="116"/>
    </row>
    <row r="31" spans="1:12" ht="15" thickBot="1" x14ac:dyDescent="0.35">
      <c r="A31" s="112">
        <v>425000</v>
      </c>
      <c r="B31" s="112">
        <v>1576</v>
      </c>
      <c r="C31" s="112">
        <v>3920</v>
      </c>
      <c r="D31" s="112">
        <v>3</v>
      </c>
      <c r="E31" s="112">
        <v>3</v>
      </c>
      <c r="G31" s="117" t="s">
        <v>1186</v>
      </c>
      <c r="H31" s="117">
        <v>309</v>
      </c>
      <c r="I31" s="117">
        <v>21010334717056.949</v>
      </c>
      <c r="J31" s="117"/>
      <c r="K31" s="117"/>
      <c r="L31" s="117"/>
    </row>
    <row r="32" spans="1:12" ht="15" thickBot="1" x14ac:dyDescent="0.35">
      <c r="A32" s="113">
        <v>109500</v>
      </c>
      <c r="B32" s="113">
        <v>1370</v>
      </c>
      <c r="C32" s="113">
        <v>4008</v>
      </c>
      <c r="D32" s="113">
        <v>3</v>
      </c>
      <c r="E32" s="113">
        <v>2</v>
      </c>
    </row>
    <row r="33" spans="1:15" x14ac:dyDescent="0.3">
      <c r="A33" s="112">
        <v>259900</v>
      </c>
      <c r="B33" s="112">
        <v>1638</v>
      </c>
      <c r="C33" s="112">
        <v>4095</v>
      </c>
      <c r="D33" s="112">
        <v>3</v>
      </c>
      <c r="E33" s="112">
        <v>2</v>
      </c>
      <c r="G33" s="118"/>
      <c r="H33" s="118" t="s">
        <v>1198</v>
      </c>
      <c r="I33" s="118" t="s">
        <v>1193</v>
      </c>
      <c r="J33" s="118" t="s">
        <v>1165</v>
      </c>
      <c r="K33" s="118" t="s">
        <v>1182</v>
      </c>
      <c r="L33" s="118" t="s">
        <v>1199</v>
      </c>
      <c r="M33" s="118" t="s">
        <v>1200</v>
      </c>
      <c r="N33" s="118" t="s">
        <v>1201</v>
      </c>
      <c r="O33" s="118" t="s">
        <v>1202</v>
      </c>
    </row>
    <row r="34" spans="1:15" x14ac:dyDescent="0.3">
      <c r="A34" s="113">
        <v>124900</v>
      </c>
      <c r="B34" s="113">
        <v>768</v>
      </c>
      <c r="C34" s="113">
        <v>4835</v>
      </c>
      <c r="D34" s="113">
        <v>3</v>
      </c>
      <c r="E34" s="113">
        <v>1</v>
      </c>
      <c r="G34" s="116" t="s">
        <v>1196</v>
      </c>
      <c r="H34" s="116">
        <v>-66725.584693906087</v>
      </c>
      <c r="I34" s="116">
        <v>27144.705937550571</v>
      </c>
      <c r="J34" s="116">
        <v>-2.4581435823035163</v>
      </c>
      <c r="K34" s="116">
        <v>1.4521528856162888E-2</v>
      </c>
      <c r="L34" s="116">
        <v>-120140.18661039107</v>
      </c>
      <c r="M34" s="116">
        <v>-13310.982777421108</v>
      </c>
      <c r="N34" s="116">
        <v>-120140.18661039107</v>
      </c>
      <c r="O34" s="116">
        <v>-13310.982777421108</v>
      </c>
    </row>
    <row r="35" spans="1:15" x14ac:dyDescent="0.3">
      <c r="A35" s="112">
        <v>126500</v>
      </c>
      <c r="B35" s="112">
        <v>910</v>
      </c>
      <c r="C35" s="112">
        <v>4835</v>
      </c>
      <c r="D35" s="112">
        <v>2</v>
      </c>
      <c r="E35" s="112">
        <v>1</v>
      </c>
      <c r="G35" s="116" t="s">
        <v>10</v>
      </c>
      <c r="H35" s="116">
        <v>151.80084507421944</v>
      </c>
      <c r="I35" s="116">
        <v>12.325060082280151</v>
      </c>
      <c r="J35" s="116">
        <v>12.316438545599048</v>
      </c>
      <c r="K35" s="116">
        <v>1.4412301649148379E-28</v>
      </c>
      <c r="L35" s="116">
        <v>127.54793257605739</v>
      </c>
      <c r="M35" s="116">
        <v>176.0537575723815</v>
      </c>
      <c r="N35" s="116">
        <v>127.54793257605739</v>
      </c>
      <c r="O35" s="116">
        <v>176.0537575723815</v>
      </c>
    </row>
    <row r="36" spans="1:15" x14ac:dyDescent="0.3">
      <c r="A36" s="113">
        <v>109900</v>
      </c>
      <c r="B36" s="113">
        <v>792</v>
      </c>
      <c r="C36" s="113">
        <v>4879</v>
      </c>
      <c r="D36" s="113">
        <v>2</v>
      </c>
      <c r="E36" s="113">
        <v>1</v>
      </c>
      <c r="G36" s="116" t="s">
        <v>11</v>
      </c>
      <c r="H36" s="116">
        <v>0.70585881239953496</v>
      </c>
      <c r="I36" s="116">
        <v>0.26859518757640127</v>
      </c>
      <c r="J36" s="116">
        <v>2.6279652244281371</v>
      </c>
      <c r="K36" s="116">
        <v>9.0243220341632152E-3</v>
      </c>
      <c r="L36" s="116">
        <v>0.17732462771970292</v>
      </c>
      <c r="M36" s="116">
        <v>1.234392997079367</v>
      </c>
      <c r="N36" s="116">
        <v>0.17732462771970292</v>
      </c>
      <c r="O36" s="116">
        <v>1.234392997079367</v>
      </c>
    </row>
    <row r="37" spans="1:15" x14ac:dyDescent="0.3">
      <c r="A37" s="112">
        <v>113000</v>
      </c>
      <c r="B37" s="112">
        <v>1085</v>
      </c>
      <c r="C37" s="112">
        <v>4966</v>
      </c>
      <c r="D37" s="112">
        <v>2</v>
      </c>
      <c r="E37" s="112">
        <v>1</v>
      </c>
      <c r="G37" s="116" t="s">
        <v>7</v>
      </c>
      <c r="H37" s="116">
        <v>-23899.9507075939</v>
      </c>
      <c r="I37" s="116">
        <v>10914.646728657912</v>
      </c>
      <c r="J37" s="116">
        <v>-2.1897136299282396</v>
      </c>
      <c r="K37" s="116">
        <v>2.9302311963497314E-2</v>
      </c>
      <c r="L37" s="116">
        <v>-45377.490800000407</v>
      </c>
      <c r="M37" s="116">
        <v>-2422.4106151873893</v>
      </c>
      <c r="N37" s="116">
        <v>-45377.490800000407</v>
      </c>
      <c r="O37" s="116">
        <v>-2422.4106151873893</v>
      </c>
    </row>
    <row r="38" spans="1:15" ht="15" thickBot="1" x14ac:dyDescent="0.35">
      <c r="A38" s="113">
        <v>92500</v>
      </c>
      <c r="B38" s="113">
        <v>1000</v>
      </c>
      <c r="C38" s="113">
        <v>5009</v>
      </c>
      <c r="D38" s="113">
        <v>2</v>
      </c>
      <c r="E38" s="113">
        <v>1</v>
      </c>
      <c r="G38" s="117" t="s">
        <v>8</v>
      </c>
      <c r="H38" s="117">
        <v>53718.289943445598</v>
      </c>
      <c r="I38" s="117">
        <v>9570.0637545542231</v>
      </c>
      <c r="J38" s="117">
        <v>5.6131590469166959</v>
      </c>
      <c r="K38" s="117">
        <v>4.466643550999472E-8</v>
      </c>
      <c r="L38" s="117">
        <v>34886.583055888041</v>
      </c>
      <c r="M38" s="117">
        <v>72549.996831003155</v>
      </c>
      <c r="N38" s="117">
        <v>34886.583055888041</v>
      </c>
      <c r="O38" s="117">
        <v>72549.996831003155</v>
      </c>
    </row>
    <row r="39" spans="1:15" x14ac:dyDescent="0.3">
      <c r="A39" s="112">
        <v>139000</v>
      </c>
      <c r="B39" s="112">
        <v>1092</v>
      </c>
      <c r="C39" s="112">
        <v>5009</v>
      </c>
      <c r="D39" s="112">
        <v>2</v>
      </c>
      <c r="E39" s="112">
        <v>1</v>
      </c>
    </row>
    <row r="40" spans="1:15" x14ac:dyDescent="0.3">
      <c r="A40" s="113">
        <v>114900</v>
      </c>
      <c r="B40" s="113">
        <v>1261</v>
      </c>
      <c r="C40" s="113">
        <v>5009</v>
      </c>
      <c r="D40" s="113">
        <v>3</v>
      </c>
      <c r="E40" s="113">
        <v>1</v>
      </c>
    </row>
    <row r="41" spans="1:15" x14ac:dyDescent="0.3">
      <c r="A41" s="112">
        <v>116900</v>
      </c>
      <c r="B41" s="112">
        <v>1017</v>
      </c>
      <c r="C41" s="112">
        <v>5053</v>
      </c>
      <c r="D41" s="112">
        <v>2</v>
      </c>
      <c r="E41" s="112">
        <v>2</v>
      </c>
    </row>
    <row r="42" spans="1:15" x14ac:dyDescent="0.3">
      <c r="A42" s="113">
        <v>125000</v>
      </c>
      <c r="B42" s="113">
        <v>1828</v>
      </c>
      <c r="C42" s="113">
        <v>5184</v>
      </c>
      <c r="D42" s="113">
        <v>2</v>
      </c>
      <c r="E42" s="113">
        <v>1</v>
      </c>
      <c r="G42" t="s">
        <v>1203</v>
      </c>
      <c r="L42" t="s">
        <v>1208</v>
      </c>
    </row>
    <row r="43" spans="1:15" ht="15" thickBot="1" x14ac:dyDescent="0.35">
      <c r="A43" s="112">
        <v>229989</v>
      </c>
      <c r="B43" s="112">
        <v>1460</v>
      </c>
      <c r="C43" s="112">
        <v>5227</v>
      </c>
      <c r="D43" s="112">
        <v>3</v>
      </c>
      <c r="E43" s="112">
        <v>3</v>
      </c>
    </row>
    <row r="44" spans="1:15" x14ac:dyDescent="0.3">
      <c r="A44" s="113">
        <v>94900</v>
      </c>
      <c r="B44" s="113">
        <v>768</v>
      </c>
      <c r="C44" s="113">
        <v>5271</v>
      </c>
      <c r="D44" s="113">
        <v>2</v>
      </c>
      <c r="E44" s="113">
        <v>1</v>
      </c>
      <c r="G44" s="118" t="s">
        <v>1204</v>
      </c>
      <c r="H44" s="118" t="s">
        <v>1205</v>
      </c>
      <c r="I44" s="118" t="s">
        <v>1206</v>
      </c>
      <c r="J44" s="118" t="s">
        <v>1207</v>
      </c>
      <c r="L44" s="118" t="s">
        <v>1209</v>
      </c>
      <c r="M44" s="118" t="s">
        <v>6</v>
      </c>
    </row>
    <row r="45" spans="1:15" x14ac:dyDescent="0.3">
      <c r="A45" s="112">
        <v>132900</v>
      </c>
      <c r="B45" s="112">
        <v>989</v>
      </c>
      <c r="C45" s="112">
        <v>5271</v>
      </c>
      <c r="D45" s="112">
        <v>2</v>
      </c>
      <c r="E45" s="112">
        <v>1</v>
      </c>
      <c r="G45" s="116">
        <v>1</v>
      </c>
      <c r="H45" s="116">
        <v>296113.11856226512</v>
      </c>
      <c r="I45" s="116">
        <v>-11113.118562265125</v>
      </c>
      <c r="J45" s="116">
        <v>-9.5134468944748446E-2</v>
      </c>
      <c r="L45" s="116">
        <v>0.16129032258064516</v>
      </c>
      <c r="M45" s="116">
        <v>38900</v>
      </c>
    </row>
    <row r="46" spans="1:15" x14ac:dyDescent="0.3">
      <c r="A46" s="113">
        <v>124900</v>
      </c>
      <c r="B46" s="113">
        <v>864</v>
      </c>
      <c r="C46" s="113">
        <v>5314</v>
      </c>
      <c r="D46" s="113">
        <v>2</v>
      </c>
      <c r="E46" s="113">
        <v>1</v>
      </c>
      <c r="G46" s="116">
        <v>2</v>
      </c>
      <c r="H46" s="116">
        <v>211356.80542149275</v>
      </c>
      <c r="I46" s="116">
        <v>-61456.805421492754</v>
      </c>
      <c r="J46" s="116">
        <v>-0.52610439761408956</v>
      </c>
      <c r="L46" s="116">
        <v>0.4838709677419355</v>
      </c>
      <c r="M46" s="116">
        <v>42000</v>
      </c>
    </row>
    <row r="47" spans="1:15" x14ac:dyDescent="0.3">
      <c r="A47" s="112">
        <v>42000</v>
      </c>
      <c r="B47" s="112">
        <v>980</v>
      </c>
      <c r="C47" s="112">
        <v>5401</v>
      </c>
      <c r="D47" s="112">
        <v>2</v>
      </c>
      <c r="E47" s="112">
        <v>2</v>
      </c>
      <c r="G47" s="116">
        <v>3</v>
      </c>
      <c r="H47" s="116">
        <v>272701.71161466872</v>
      </c>
      <c r="I47" s="116">
        <v>157198.28838533128</v>
      </c>
      <c r="J47" s="116">
        <v>1.3457046823329959</v>
      </c>
      <c r="L47" s="116">
        <v>0.80645161290322576</v>
      </c>
      <c r="M47" s="116">
        <v>46900</v>
      </c>
    </row>
    <row r="48" spans="1:15" x14ac:dyDescent="0.3">
      <c r="A48" s="113">
        <v>109000</v>
      </c>
      <c r="B48" s="113">
        <v>1066</v>
      </c>
      <c r="C48" s="113">
        <v>5401</v>
      </c>
      <c r="D48" s="113">
        <v>2</v>
      </c>
      <c r="E48" s="113">
        <v>1</v>
      </c>
      <c r="G48" s="116">
        <v>4</v>
      </c>
      <c r="H48" s="116">
        <v>45753.596835487682</v>
      </c>
      <c r="I48" s="116">
        <v>4146.4031645123177</v>
      </c>
      <c r="J48" s="116">
        <v>3.5495514681731427E-2</v>
      </c>
      <c r="L48" s="116">
        <v>1.1290322580645162</v>
      </c>
      <c r="M48" s="116">
        <v>49900</v>
      </c>
    </row>
    <row r="49" spans="1:13" x14ac:dyDescent="0.3">
      <c r="A49" s="112">
        <v>120000</v>
      </c>
      <c r="B49" s="112">
        <v>864</v>
      </c>
      <c r="C49" s="112">
        <v>5445</v>
      </c>
      <c r="D49" s="112">
        <v>2</v>
      </c>
      <c r="E49" s="112">
        <v>1</v>
      </c>
      <c r="G49" s="116">
        <v>5</v>
      </c>
      <c r="H49" s="116">
        <v>156731.1573008472</v>
      </c>
      <c r="I49" s="116">
        <v>-11831.157300847204</v>
      </c>
      <c r="J49" s="116">
        <v>-0.10128127946368885</v>
      </c>
      <c r="L49" s="116">
        <v>1.4516129032258065</v>
      </c>
      <c r="M49" s="116">
        <v>49900</v>
      </c>
    </row>
    <row r="50" spans="1:13" x14ac:dyDescent="0.3">
      <c r="A50" s="113">
        <v>139900</v>
      </c>
      <c r="B50" s="113">
        <v>1020</v>
      </c>
      <c r="C50" s="113">
        <v>5445</v>
      </c>
      <c r="D50" s="113">
        <v>2</v>
      </c>
      <c r="E50" s="113">
        <v>2</v>
      </c>
      <c r="G50" s="116">
        <v>6</v>
      </c>
      <c r="H50" s="116">
        <v>177170.74635947961</v>
      </c>
      <c r="I50" s="116">
        <v>-97270.746359479614</v>
      </c>
      <c r="J50" s="116">
        <v>-0.83269162898971771</v>
      </c>
      <c r="L50" s="116">
        <v>1.7741935483870968</v>
      </c>
      <c r="M50" s="116">
        <v>55900</v>
      </c>
    </row>
    <row r="51" spans="1:13" x14ac:dyDescent="0.3">
      <c r="A51" s="112">
        <v>139900</v>
      </c>
      <c r="B51" s="112">
        <v>1102</v>
      </c>
      <c r="C51" s="112">
        <v>5663</v>
      </c>
      <c r="D51" s="112">
        <v>3</v>
      </c>
      <c r="E51" s="112">
        <v>1</v>
      </c>
      <c r="G51" s="116">
        <v>7</v>
      </c>
      <c r="H51" s="116">
        <v>133263.43603102193</v>
      </c>
      <c r="I51" s="116">
        <v>-48363.436031021934</v>
      </c>
      <c r="J51" s="116">
        <v>-0.41401788142326651</v>
      </c>
      <c r="L51" s="116">
        <v>2.096774193548387</v>
      </c>
      <c r="M51" s="116">
        <v>56500</v>
      </c>
    </row>
    <row r="52" spans="1:13" x14ac:dyDescent="0.3">
      <c r="A52" s="113">
        <v>82000</v>
      </c>
      <c r="B52" s="113">
        <v>1540</v>
      </c>
      <c r="C52" s="113">
        <v>5663</v>
      </c>
      <c r="D52" s="113">
        <v>3</v>
      </c>
      <c r="E52" s="113">
        <v>2</v>
      </c>
      <c r="G52" s="116">
        <v>8</v>
      </c>
      <c r="H52" s="116">
        <v>277691.41329790931</v>
      </c>
      <c r="I52" s="116">
        <v>-149791.41329790931</v>
      </c>
      <c r="J52" s="116">
        <v>-1.2822977165894078</v>
      </c>
      <c r="L52" s="116">
        <v>2.419354838709677</v>
      </c>
      <c r="M52" s="116">
        <v>77900</v>
      </c>
    </row>
    <row r="53" spans="1:13" x14ac:dyDescent="0.3">
      <c r="A53" s="112">
        <v>164900</v>
      </c>
      <c r="B53" s="112">
        <v>1400</v>
      </c>
      <c r="C53" s="112">
        <v>5837</v>
      </c>
      <c r="D53" s="112">
        <v>3</v>
      </c>
      <c r="E53" s="112">
        <v>2</v>
      </c>
      <c r="G53" s="116">
        <v>9</v>
      </c>
      <c r="H53" s="116">
        <v>67828.205463957143</v>
      </c>
      <c r="I53" s="116">
        <v>14671.794536042857</v>
      </c>
      <c r="J53" s="116">
        <v>0.12559871235355582</v>
      </c>
      <c r="L53" s="116">
        <v>2.7419354838709675</v>
      </c>
      <c r="M53" s="116">
        <v>79900</v>
      </c>
    </row>
    <row r="54" spans="1:13" x14ac:dyDescent="0.3">
      <c r="A54" s="113">
        <v>136900</v>
      </c>
      <c r="B54" s="113">
        <v>1100</v>
      </c>
      <c r="C54" s="113">
        <v>5924</v>
      </c>
      <c r="D54" s="113">
        <v>3</v>
      </c>
      <c r="E54" s="113">
        <v>3</v>
      </c>
      <c r="G54" s="116">
        <v>10</v>
      </c>
      <c r="H54" s="116">
        <v>60116.714294105135</v>
      </c>
      <c r="I54" s="116">
        <v>17783.285705894865</v>
      </c>
      <c r="J54" s="116">
        <v>0.15223480540085349</v>
      </c>
      <c r="L54" s="116">
        <v>3.064516129032258</v>
      </c>
      <c r="M54" s="116">
        <v>82000</v>
      </c>
    </row>
    <row r="55" spans="1:13" x14ac:dyDescent="0.3">
      <c r="A55" s="112">
        <v>97500</v>
      </c>
      <c r="B55" s="112">
        <v>971</v>
      </c>
      <c r="C55" s="112">
        <v>6011</v>
      </c>
      <c r="D55" s="112">
        <v>2</v>
      </c>
      <c r="E55" s="112">
        <v>1</v>
      </c>
      <c r="G55" s="116">
        <v>11</v>
      </c>
      <c r="H55" s="116">
        <v>271325.73887111252</v>
      </c>
      <c r="I55" s="116">
        <v>-71325.738871112524</v>
      </c>
      <c r="J55" s="116">
        <v>-0.61058795076978234</v>
      </c>
      <c r="L55" s="116">
        <v>3.387096774193548</v>
      </c>
      <c r="M55" s="116">
        <v>82500</v>
      </c>
    </row>
    <row r="56" spans="1:13" x14ac:dyDescent="0.3">
      <c r="A56" s="113">
        <v>159900</v>
      </c>
      <c r="B56" s="113">
        <v>1030</v>
      </c>
      <c r="C56" s="113">
        <v>6011</v>
      </c>
      <c r="D56" s="113">
        <v>3</v>
      </c>
      <c r="E56" s="113">
        <v>3</v>
      </c>
      <c r="G56" s="116">
        <v>12</v>
      </c>
      <c r="H56" s="116">
        <v>126789.71358664951</v>
      </c>
      <c r="I56" s="116">
        <v>-87889.713586649508</v>
      </c>
      <c r="J56" s="116">
        <v>-0.75238477668753478</v>
      </c>
      <c r="L56" s="116">
        <v>3.7096774193548385</v>
      </c>
      <c r="M56" s="116">
        <v>84000</v>
      </c>
    </row>
    <row r="57" spans="1:13" x14ac:dyDescent="0.3">
      <c r="A57" s="112">
        <v>95500</v>
      </c>
      <c r="B57" s="112">
        <v>1050</v>
      </c>
      <c r="C57" s="112">
        <v>6011</v>
      </c>
      <c r="D57" s="112">
        <v>3</v>
      </c>
      <c r="E57" s="112">
        <v>1</v>
      </c>
      <c r="G57" s="116">
        <v>13</v>
      </c>
      <c r="H57" s="116">
        <v>264734.53139522503</v>
      </c>
      <c r="I57" s="116">
        <v>160265.46860477497</v>
      </c>
      <c r="J57" s="116">
        <v>1.371961449027217</v>
      </c>
      <c r="L57" s="116">
        <v>4.032258064516129</v>
      </c>
      <c r="M57" s="116">
        <v>84900</v>
      </c>
    </row>
    <row r="58" spans="1:13" x14ac:dyDescent="0.3">
      <c r="A58" s="113">
        <v>99900</v>
      </c>
      <c r="B58" s="113">
        <v>1070</v>
      </c>
      <c r="C58" s="113">
        <v>6011</v>
      </c>
      <c r="D58" s="113">
        <v>2</v>
      </c>
      <c r="E58" s="113">
        <v>2</v>
      </c>
      <c r="G58" s="116">
        <v>14</v>
      </c>
      <c r="H58" s="116">
        <v>179807.3829419814</v>
      </c>
      <c r="I58" s="116">
        <v>-70307.382941981399</v>
      </c>
      <c r="J58" s="116">
        <v>-0.60187025825423701</v>
      </c>
      <c r="L58" s="116">
        <v>4.354838709677419</v>
      </c>
      <c r="M58" s="116">
        <v>85500</v>
      </c>
    </row>
    <row r="59" spans="1:13" x14ac:dyDescent="0.3">
      <c r="A59" s="112">
        <v>104900</v>
      </c>
      <c r="B59" s="112">
        <v>864</v>
      </c>
      <c r="C59" s="112">
        <v>6098</v>
      </c>
      <c r="D59" s="112">
        <v>2</v>
      </c>
      <c r="E59" s="112">
        <v>1</v>
      </c>
      <c r="G59" s="116">
        <v>15</v>
      </c>
      <c r="H59" s="116">
        <v>220551.41913855093</v>
      </c>
      <c r="I59" s="116">
        <v>39348.580861449067</v>
      </c>
      <c r="J59" s="116">
        <v>0.33684571284016357</v>
      </c>
      <c r="L59" s="116">
        <v>4.6774193548387091</v>
      </c>
      <c r="M59" s="116">
        <v>89000</v>
      </c>
    </row>
    <row r="60" spans="1:13" x14ac:dyDescent="0.3">
      <c r="A60" s="113">
        <v>205000</v>
      </c>
      <c r="B60" s="113">
        <v>1688</v>
      </c>
      <c r="C60" s="113">
        <v>6098</v>
      </c>
      <c r="D60" s="113">
        <v>4</v>
      </c>
      <c r="E60" s="113">
        <v>2</v>
      </c>
      <c r="G60" s="116">
        <v>16</v>
      </c>
      <c r="H60" s="116">
        <v>35288.729501710106</v>
      </c>
      <c r="I60" s="116">
        <v>89611.270498289901</v>
      </c>
      <c r="J60" s="116">
        <v>0.76712226028670982</v>
      </c>
      <c r="L60" s="116">
        <v>5</v>
      </c>
      <c r="M60" s="116">
        <v>92500</v>
      </c>
    </row>
    <row r="61" spans="1:13" x14ac:dyDescent="0.3">
      <c r="A61" s="112">
        <v>154900</v>
      </c>
      <c r="B61" s="112">
        <v>978</v>
      </c>
      <c r="C61" s="112">
        <v>6142</v>
      </c>
      <c r="D61" s="112">
        <v>2</v>
      </c>
      <c r="E61" s="112">
        <v>1</v>
      </c>
      <c r="G61" s="116">
        <v>17</v>
      </c>
      <c r="H61" s="116">
        <v>80744.400209843152</v>
      </c>
      <c r="I61" s="116">
        <v>45755.599790156848</v>
      </c>
      <c r="J61" s="116">
        <v>0.39169335438078695</v>
      </c>
      <c r="L61" s="116">
        <v>5.32258064516129</v>
      </c>
      <c r="M61" s="116">
        <v>93000</v>
      </c>
    </row>
    <row r="62" spans="1:13" x14ac:dyDescent="0.3">
      <c r="A62" s="113">
        <v>143900</v>
      </c>
      <c r="B62" s="113">
        <v>1102</v>
      </c>
      <c r="C62" s="113">
        <v>6403</v>
      </c>
      <c r="D62" s="113">
        <v>3</v>
      </c>
      <c r="E62" s="113">
        <v>1</v>
      </c>
      <c r="G62" s="116">
        <v>18</v>
      </c>
      <c r="H62" s="116">
        <v>62862.95827883084</v>
      </c>
      <c r="I62" s="116">
        <v>47037.04172116916</v>
      </c>
      <c r="J62" s="116">
        <v>0.40266320923362148</v>
      </c>
      <c r="L62" s="116">
        <v>5.6451612903225801</v>
      </c>
      <c r="M62" s="116">
        <v>94900</v>
      </c>
    </row>
    <row r="63" spans="1:13" x14ac:dyDescent="0.3">
      <c r="A63" s="112">
        <v>97000</v>
      </c>
      <c r="B63" s="112">
        <v>768</v>
      </c>
      <c r="C63" s="112">
        <v>6534</v>
      </c>
      <c r="D63" s="112">
        <v>2</v>
      </c>
      <c r="E63" s="112">
        <v>1</v>
      </c>
      <c r="G63" s="116">
        <v>19</v>
      </c>
      <c r="H63" s="116">
        <v>107402.01560225588</v>
      </c>
      <c r="I63" s="116">
        <v>5597.9843977441196</v>
      </c>
      <c r="J63" s="116">
        <v>4.7921856484884409E-2</v>
      </c>
      <c r="L63" s="116">
        <v>5.967741935483871</v>
      </c>
      <c r="M63" s="116">
        <v>95000</v>
      </c>
    </row>
    <row r="64" spans="1:13" x14ac:dyDescent="0.3">
      <c r="A64" s="113">
        <v>142500</v>
      </c>
      <c r="B64" s="113">
        <v>1085</v>
      </c>
      <c r="C64" s="113">
        <v>6534</v>
      </c>
      <c r="D64" s="113">
        <v>3</v>
      </c>
      <c r="E64" s="113">
        <v>2</v>
      </c>
      <c r="G64" s="116">
        <v>20</v>
      </c>
      <c r="H64" s="116">
        <v>94529.2956998804</v>
      </c>
      <c r="I64" s="116">
        <v>-2029.2956998804002</v>
      </c>
      <c r="J64" s="116">
        <v>-1.7371898595189107E-2</v>
      </c>
      <c r="L64" s="116">
        <v>6.290322580645161</v>
      </c>
      <c r="M64" s="116">
        <v>95500</v>
      </c>
    </row>
    <row r="65" spans="1:13" x14ac:dyDescent="0.3">
      <c r="A65" s="112">
        <v>155000</v>
      </c>
      <c r="B65" s="112">
        <v>1110</v>
      </c>
      <c r="C65" s="112">
        <v>6534</v>
      </c>
      <c r="D65" s="112">
        <v>3</v>
      </c>
      <c r="E65" s="112">
        <v>2</v>
      </c>
      <c r="G65" s="116">
        <v>21</v>
      </c>
      <c r="H65" s="116">
        <v>108494.97344670861</v>
      </c>
      <c r="I65" s="116">
        <v>30505.026553291391</v>
      </c>
      <c r="J65" s="116">
        <v>0.26113997479941509</v>
      </c>
      <c r="L65" s="116">
        <v>6.6129032258064511</v>
      </c>
      <c r="M65" s="116">
        <v>97000</v>
      </c>
    </row>
    <row r="66" spans="1:13" x14ac:dyDescent="0.3">
      <c r="A66" s="113">
        <v>147900</v>
      </c>
      <c r="B66" s="113">
        <v>1365</v>
      </c>
      <c r="C66" s="113">
        <v>6534</v>
      </c>
      <c r="D66" s="113">
        <v>3</v>
      </c>
      <c r="E66" s="113">
        <v>2</v>
      </c>
      <c r="G66" s="116">
        <v>22</v>
      </c>
      <c r="H66" s="116">
        <v>110249.36555665778</v>
      </c>
      <c r="I66" s="116">
        <v>4650.63444334222</v>
      </c>
      <c r="J66" s="116">
        <v>3.9812014561404874E-2</v>
      </c>
      <c r="L66" s="116">
        <v>6.935483870967742</v>
      </c>
      <c r="M66" s="116">
        <v>97500</v>
      </c>
    </row>
    <row r="67" spans="1:13" x14ac:dyDescent="0.3">
      <c r="A67" s="112">
        <v>149475</v>
      </c>
      <c r="B67" s="112">
        <v>988</v>
      </c>
      <c r="C67" s="112">
        <v>6578</v>
      </c>
      <c r="D67" s="112">
        <v>3</v>
      </c>
      <c r="E67" s="112">
        <v>2</v>
      </c>
      <c r="G67" s="116">
        <v>23</v>
      </c>
      <c r="H67" s="116">
        <v>150859.25779733332</v>
      </c>
      <c r="I67" s="116">
        <v>-33959.257797333325</v>
      </c>
      <c r="J67" s="116">
        <v>-0.2907101132959225</v>
      </c>
      <c r="L67" s="116">
        <v>7.258064516129032</v>
      </c>
      <c r="M67" s="116">
        <v>99000</v>
      </c>
    </row>
    <row r="68" spans="1:13" x14ac:dyDescent="0.3">
      <c r="A68" s="113">
        <v>129900</v>
      </c>
      <c r="B68" s="113">
        <v>1000</v>
      </c>
      <c r="C68" s="113">
        <v>6578</v>
      </c>
      <c r="D68" s="113">
        <v>2</v>
      </c>
      <c r="E68" s="113">
        <v>2</v>
      </c>
      <c r="G68" s="116">
        <v>24</v>
      </c>
      <c r="H68" s="116">
        <v>220343.92071350402</v>
      </c>
      <c r="I68" s="116">
        <v>-95343.92071350402</v>
      </c>
      <c r="J68" s="116">
        <v>-0.81619693098465596</v>
      </c>
      <c r="L68" s="116">
        <v>7.5806451612903221</v>
      </c>
      <c r="M68" s="116">
        <v>99900</v>
      </c>
    </row>
    <row r="69" spans="1:13" x14ac:dyDescent="0.3">
      <c r="A69" s="112">
        <v>89000</v>
      </c>
      <c r="B69" s="112">
        <v>768</v>
      </c>
      <c r="C69" s="112">
        <v>6621</v>
      </c>
      <c r="D69" s="112">
        <v>2</v>
      </c>
      <c r="E69" s="112">
        <v>1</v>
      </c>
      <c r="G69" s="116">
        <v>25</v>
      </c>
      <c r="H69" s="116">
        <v>248048.19083442178</v>
      </c>
      <c r="I69" s="116">
        <v>-18059.190834421781</v>
      </c>
      <c r="J69" s="116">
        <v>-0.15459670658407912</v>
      </c>
      <c r="L69" s="116">
        <v>7.903225806451613</v>
      </c>
      <c r="M69" s="116">
        <v>104900</v>
      </c>
    </row>
    <row r="70" spans="1:13" x14ac:dyDescent="0.3">
      <c r="A70" s="113">
        <v>125000</v>
      </c>
      <c r="B70" s="113">
        <v>864</v>
      </c>
      <c r="C70" s="113">
        <v>6621</v>
      </c>
      <c r="D70" s="113">
        <v>2</v>
      </c>
      <c r="E70" s="113">
        <v>1</v>
      </c>
      <c r="G70" s="116">
        <v>26</v>
      </c>
      <c r="H70" s="116">
        <v>59496.434651510193</v>
      </c>
      <c r="I70" s="116">
        <v>35403.565348489807</v>
      </c>
      <c r="J70" s="116">
        <v>0.30307418833951277</v>
      </c>
      <c r="L70" s="116">
        <v>8.2258064516129039</v>
      </c>
      <c r="M70" s="116">
        <v>105000</v>
      </c>
    </row>
    <row r="71" spans="1:13" x14ac:dyDescent="0.3">
      <c r="A71" s="112">
        <v>105000</v>
      </c>
      <c r="B71" s="112">
        <v>1040</v>
      </c>
      <c r="C71" s="112">
        <v>6621</v>
      </c>
      <c r="D71" s="112">
        <v>3</v>
      </c>
      <c r="E71" s="112">
        <v>3</v>
      </c>
      <c r="G71" s="116">
        <v>27</v>
      </c>
      <c r="H71" s="116">
        <v>93044.421412912678</v>
      </c>
      <c r="I71" s="116">
        <v>39855.578587087322</v>
      </c>
      <c r="J71" s="116">
        <v>0.34118589504145552</v>
      </c>
      <c r="L71" s="116">
        <v>8.5483870967741939</v>
      </c>
      <c r="M71" s="116">
        <v>109000</v>
      </c>
    </row>
    <row r="72" spans="1:13" x14ac:dyDescent="0.3">
      <c r="A72" s="113">
        <v>46900</v>
      </c>
      <c r="B72" s="113">
        <v>830</v>
      </c>
      <c r="C72" s="113">
        <v>6752</v>
      </c>
      <c r="D72" s="113">
        <v>2</v>
      </c>
      <c r="E72" s="113">
        <v>1</v>
      </c>
      <c r="G72" s="116">
        <v>28</v>
      </c>
      <c r="H72" s="116">
        <v>74099.667707568442</v>
      </c>
      <c r="I72" s="116">
        <v>50800.332292431558</v>
      </c>
      <c r="J72" s="116">
        <v>0.43487906727345998</v>
      </c>
      <c r="L72" s="116">
        <v>8.870967741935484</v>
      </c>
      <c r="M72" s="116">
        <v>109500</v>
      </c>
    </row>
    <row r="73" spans="1:13" x14ac:dyDescent="0.3">
      <c r="A73" s="112">
        <v>130000</v>
      </c>
      <c r="B73" s="112">
        <v>1074</v>
      </c>
      <c r="C73" s="112">
        <v>6752</v>
      </c>
      <c r="D73" s="112">
        <v>3</v>
      </c>
      <c r="E73" s="112">
        <v>2</v>
      </c>
      <c r="G73" s="116">
        <v>29</v>
      </c>
      <c r="H73" s="116">
        <v>145488.26539630225</v>
      </c>
      <c r="I73" s="116">
        <v>-103488.26539630225</v>
      </c>
      <c r="J73" s="116">
        <v>-0.88591704617643252</v>
      </c>
      <c r="L73" s="116">
        <v>9.193548387096774</v>
      </c>
      <c r="M73" s="116">
        <v>109900</v>
      </c>
    </row>
    <row r="74" spans="1:13" x14ac:dyDescent="0.3">
      <c r="A74" s="113">
        <v>124900</v>
      </c>
      <c r="B74" s="113">
        <v>1100</v>
      </c>
      <c r="C74" s="113">
        <v>6752</v>
      </c>
      <c r="D74" s="113">
        <v>3</v>
      </c>
      <c r="E74" s="113">
        <v>2</v>
      </c>
      <c r="G74" s="116">
        <v>30</v>
      </c>
      <c r="H74" s="116">
        <v>104824.84812923952</v>
      </c>
      <c r="I74" s="116">
        <v>4175.1518707604846</v>
      </c>
      <c r="J74" s="116">
        <v>3.5741619578970145E-2</v>
      </c>
      <c r="L74" s="116">
        <v>9.5161290322580658</v>
      </c>
      <c r="M74" s="116">
        <v>112500</v>
      </c>
    </row>
    <row r="75" spans="1:13" x14ac:dyDescent="0.3">
      <c r="A75" s="112">
        <v>139700</v>
      </c>
      <c r="B75" s="112">
        <v>1120</v>
      </c>
      <c r="C75" s="112">
        <v>6752</v>
      </c>
      <c r="D75" s="112">
        <v>3</v>
      </c>
      <c r="E75" s="112">
        <v>2</v>
      </c>
      <c r="G75" s="116">
        <v>31</v>
      </c>
      <c r="H75" s="116">
        <v>74192.135211992776</v>
      </c>
      <c r="I75" s="116">
        <v>45807.864788007224</v>
      </c>
      <c r="J75" s="116">
        <v>0.39214077179895229</v>
      </c>
      <c r="L75" s="116">
        <v>9.8387096774193559</v>
      </c>
      <c r="M75" s="116">
        <v>113000</v>
      </c>
    </row>
    <row r="76" spans="1:13" x14ac:dyDescent="0.3">
      <c r="A76" s="113">
        <v>85500</v>
      </c>
      <c r="B76" s="113">
        <v>1780</v>
      </c>
      <c r="C76" s="113">
        <v>6752</v>
      </c>
      <c r="D76" s="113">
        <v>3</v>
      </c>
      <c r="E76" s="113">
        <v>2</v>
      </c>
      <c r="G76" s="116">
        <v>32</v>
      </c>
      <c r="H76" s="116">
        <v>151591.3569870166</v>
      </c>
      <c r="I76" s="116">
        <v>-11691.356987016596</v>
      </c>
      <c r="J76" s="116">
        <v>-0.10008451110923756</v>
      </c>
      <c r="L76" s="116">
        <v>10.161290322580646</v>
      </c>
      <c r="M76" s="116">
        <v>114900</v>
      </c>
    </row>
    <row r="77" spans="1:13" x14ac:dyDescent="0.3">
      <c r="A77" s="112">
        <v>150000</v>
      </c>
      <c r="B77" s="112">
        <v>1000</v>
      </c>
      <c r="C77" s="112">
        <v>6882</v>
      </c>
      <c r="D77" s="112">
        <v>3</v>
      </c>
      <c r="E77" s="112">
        <v>2</v>
      </c>
      <c r="G77" s="116">
        <v>33</v>
      </c>
      <c r="H77" s="116">
        <v>86574.662853166228</v>
      </c>
      <c r="I77" s="116">
        <v>53325.337146833772</v>
      </c>
      <c r="J77" s="116">
        <v>0.45649451162965737</v>
      </c>
      <c r="L77" s="116">
        <v>10.483870967741936</v>
      </c>
      <c r="M77" s="116">
        <v>114900</v>
      </c>
    </row>
    <row r="78" spans="1:13" x14ac:dyDescent="0.3">
      <c r="A78" s="113">
        <v>134900</v>
      </c>
      <c r="B78" s="113">
        <v>1370</v>
      </c>
      <c r="C78" s="113">
        <v>6882</v>
      </c>
      <c r="D78" s="113">
        <v>4</v>
      </c>
      <c r="E78" s="113">
        <v>1</v>
      </c>
      <c r="G78" s="116">
        <v>34</v>
      </c>
      <c r="H78" s="116">
        <v>206781.72293911988</v>
      </c>
      <c r="I78" s="116">
        <v>-124781.72293911988</v>
      </c>
      <c r="J78" s="116">
        <v>-1.0682008726274488</v>
      </c>
      <c r="L78" s="116">
        <v>10.806451612903226</v>
      </c>
      <c r="M78" s="116">
        <v>116900</v>
      </c>
    </row>
    <row r="79" spans="1:13" x14ac:dyDescent="0.3">
      <c r="A79" s="112">
        <v>129900</v>
      </c>
      <c r="B79" s="112">
        <v>864</v>
      </c>
      <c r="C79" s="112">
        <v>6970</v>
      </c>
      <c r="D79" s="112">
        <v>3</v>
      </c>
      <c r="E79" s="112">
        <v>2</v>
      </c>
      <c r="G79" s="116">
        <v>35</v>
      </c>
      <c r="H79" s="116">
        <v>185652.42406208673</v>
      </c>
      <c r="I79" s="116">
        <v>-20752.424062086735</v>
      </c>
      <c r="J79" s="116">
        <v>-0.17765227927708138</v>
      </c>
      <c r="L79" s="116">
        <v>11.129032258064516</v>
      </c>
      <c r="M79" s="116">
        <v>120000</v>
      </c>
    </row>
    <row r="80" spans="1:13" x14ac:dyDescent="0.3">
      <c r="A80" s="113">
        <v>124900</v>
      </c>
      <c r="B80" s="113">
        <v>936</v>
      </c>
      <c r="C80" s="113">
        <v>6970</v>
      </c>
      <c r="D80" s="113">
        <v>3</v>
      </c>
      <c r="E80" s="113">
        <v>1</v>
      </c>
      <c r="G80" s="116">
        <v>36</v>
      </c>
      <c r="H80" s="116">
        <v>193891.87019994526</v>
      </c>
      <c r="I80" s="116">
        <v>-56991.870199945261</v>
      </c>
      <c r="J80" s="116">
        <v>-0.48788207155910279</v>
      </c>
      <c r="L80" s="116">
        <v>11.451612903225806</v>
      </c>
      <c r="M80" s="116">
        <v>124900</v>
      </c>
    </row>
    <row r="81" spans="1:13" x14ac:dyDescent="0.3">
      <c r="A81" s="112">
        <v>199900</v>
      </c>
      <c r="B81" s="112">
        <v>1314</v>
      </c>
      <c r="C81" s="112">
        <v>6970</v>
      </c>
      <c r="D81" s="112">
        <v>3</v>
      </c>
      <c r="E81" s="112">
        <v>3</v>
      </c>
      <c r="G81" s="116">
        <v>37</v>
      </c>
      <c r="H81" s="116">
        <v>90834.341722752375</v>
      </c>
      <c r="I81" s="116">
        <v>6665.6582772476249</v>
      </c>
      <c r="J81" s="116">
        <v>5.7061738054909016E-2</v>
      </c>
      <c r="L81" s="116">
        <v>11.774193548387098</v>
      </c>
      <c r="M81" s="116">
        <v>124900</v>
      </c>
    </row>
    <row r="82" spans="1:13" x14ac:dyDescent="0.3">
      <c r="A82" s="113">
        <v>229900</v>
      </c>
      <c r="B82" s="113">
        <v>1622</v>
      </c>
      <c r="C82" s="113">
        <v>6970</v>
      </c>
      <c r="D82" s="113">
        <v>3</v>
      </c>
      <c r="E82" s="113">
        <v>4</v>
      </c>
      <c r="G82" s="116">
        <v>38</v>
      </c>
      <c r="H82" s="116">
        <v>183327.22076142865</v>
      </c>
      <c r="I82" s="116">
        <v>-23427.220761428645</v>
      </c>
      <c r="J82" s="116">
        <v>-0.20055002504496169</v>
      </c>
      <c r="L82" s="116">
        <v>12.096774193548388</v>
      </c>
      <c r="M82" s="116">
        <v>124900</v>
      </c>
    </row>
    <row r="83" spans="1:13" x14ac:dyDescent="0.3">
      <c r="A83" s="112">
        <v>124900</v>
      </c>
      <c r="B83" s="112">
        <v>1230</v>
      </c>
      <c r="C83" s="112">
        <v>7100</v>
      </c>
      <c r="D83" s="112">
        <v>3</v>
      </c>
      <c r="E83" s="112">
        <v>2</v>
      </c>
      <c r="G83" s="116">
        <v>39</v>
      </c>
      <c r="H83" s="116">
        <v>78926.657776021835</v>
      </c>
      <c r="I83" s="116">
        <v>16573.342223978165</v>
      </c>
      <c r="J83" s="116">
        <v>0.14187701699426211</v>
      </c>
      <c r="L83" s="116">
        <v>12.419354838709678</v>
      </c>
      <c r="M83" s="116">
        <v>124900</v>
      </c>
    </row>
    <row r="84" spans="1:13" x14ac:dyDescent="0.3">
      <c r="A84" s="113">
        <v>649900</v>
      </c>
      <c r="B84" s="113">
        <v>2968</v>
      </c>
      <c r="C84" s="113">
        <v>7144</v>
      </c>
      <c r="D84" s="113">
        <v>4</v>
      </c>
      <c r="E84" s="113">
        <v>4</v>
      </c>
      <c r="G84" s="116">
        <v>40</v>
      </c>
      <c r="H84" s="116">
        <v>159580.9153285457</v>
      </c>
      <c r="I84" s="116">
        <v>-59680.9153285457</v>
      </c>
      <c r="J84" s="116">
        <v>-0.51090179179735451</v>
      </c>
      <c r="L84" s="116">
        <v>12.741935483870968</v>
      </c>
      <c r="M84" s="116">
        <v>124900</v>
      </c>
    </row>
    <row r="85" spans="1:13" x14ac:dyDescent="0.3">
      <c r="A85" s="112">
        <v>55900</v>
      </c>
      <c r="B85" s="112">
        <v>848</v>
      </c>
      <c r="C85" s="112">
        <v>7187</v>
      </c>
      <c r="D85" s="112">
        <v>1</v>
      </c>
      <c r="E85" s="112">
        <v>1</v>
      </c>
      <c r="G85" s="116">
        <v>41</v>
      </c>
      <c r="H85" s="116">
        <v>74653.061016489664</v>
      </c>
      <c r="I85" s="116">
        <v>30246.938983510336</v>
      </c>
      <c r="J85" s="116">
        <v>0.25893060181785327</v>
      </c>
      <c r="L85" s="116">
        <v>13.064516129032258</v>
      </c>
      <c r="M85" s="116">
        <v>124900</v>
      </c>
    </row>
    <row r="86" spans="1:13" x14ac:dyDescent="0.3">
      <c r="A86" s="113">
        <v>49900</v>
      </c>
      <c r="B86" s="113">
        <v>1653</v>
      </c>
      <c r="C86" s="113">
        <v>7187</v>
      </c>
      <c r="D86" s="113">
        <v>2</v>
      </c>
      <c r="E86" s="113">
        <v>2</v>
      </c>
      <c r="G86" s="116">
        <v>42</v>
      </c>
      <c r="H86" s="116">
        <v>205655.34588590427</v>
      </c>
      <c r="I86" s="116">
        <v>-655.34588590427302</v>
      </c>
      <c r="J86" s="116">
        <v>-5.6101248701085652E-3</v>
      </c>
      <c r="L86" s="116">
        <v>13.387096774193548</v>
      </c>
      <c r="M86" s="116">
        <v>125000</v>
      </c>
    </row>
    <row r="87" spans="1:13" x14ac:dyDescent="0.3">
      <c r="A87" s="112">
        <v>179900</v>
      </c>
      <c r="B87" s="112">
        <v>1136</v>
      </c>
      <c r="C87" s="112">
        <v>7231</v>
      </c>
      <c r="D87" s="112">
        <v>3</v>
      </c>
      <c r="E87" s="112">
        <v>3</v>
      </c>
      <c r="G87" s="116">
        <v>43</v>
      </c>
      <c r="H87" s="116">
        <v>91989.415142696264</v>
      </c>
      <c r="I87" s="116">
        <v>62910.584857303736</v>
      </c>
      <c r="J87" s="116">
        <v>0.53854955725256315</v>
      </c>
      <c r="L87" s="116">
        <v>13.70967741935484</v>
      </c>
      <c r="M87" s="116">
        <v>125000</v>
      </c>
    </row>
    <row r="88" spans="1:13" x14ac:dyDescent="0.3">
      <c r="A88" s="113">
        <v>214900</v>
      </c>
      <c r="B88" s="113">
        <v>1323</v>
      </c>
      <c r="C88" s="113">
        <v>7318</v>
      </c>
      <c r="D88" s="113">
        <v>3</v>
      </c>
      <c r="E88" s="113">
        <v>2</v>
      </c>
      <c r="G88" s="116">
        <v>44</v>
      </c>
      <c r="H88" s="116">
        <v>87096.998374341871</v>
      </c>
      <c r="I88" s="116">
        <v>56803.001625658129</v>
      </c>
      <c r="J88" s="116">
        <v>0.48626525163457068</v>
      </c>
      <c r="L88" s="116">
        <v>14.03225806451613</v>
      </c>
      <c r="M88" s="116">
        <v>126500</v>
      </c>
    </row>
    <row r="89" spans="1:13" x14ac:dyDescent="0.3">
      <c r="A89" s="112">
        <v>154900</v>
      </c>
      <c r="B89" s="112">
        <v>1213</v>
      </c>
      <c r="C89" s="112">
        <v>7362</v>
      </c>
      <c r="D89" s="112">
        <v>3</v>
      </c>
      <c r="E89" s="112">
        <v>1</v>
      </c>
      <c r="G89" s="116">
        <v>45</v>
      </c>
      <c r="H89" s="116">
        <v>60387.93433157081</v>
      </c>
      <c r="I89" s="116">
        <v>36612.06566842919</v>
      </c>
      <c r="J89" s="116">
        <v>0.31341962247780908</v>
      </c>
      <c r="L89" s="116">
        <v>14.35483870967742</v>
      </c>
      <c r="M89" s="116">
        <v>127900</v>
      </c>
    </row>
    <row r="90" spans="1:13" x14ac:dyDescent="0.3">
      <c r="A90" s="113">
        <v>131000</v>
      </c>
      <c r="B90" s="113">
        <v>912</v>
      </c>
      <c r="C90" s="113">
        <v>7405</v>
      </c>
      <c r="D90" s="113">
        <v>2</v>
      </c>
      <c r="E90" s="113">
        <v>2</v>
      </c>
      <c r="G90" s="116">
        <v>46</v>
      </c>
      <c r="H90" s="116">
        <v>138327.14145595004</v>
      </c>
      <c r="I90" s="116">
        <v>4172.8585440499592</v>
      </c>
      <c r="J90" s="116">
        <v>3.5721987428237637E-2</v>
      </c>
      <c r="L90" s="116">
        <v>14.67741935483871</v>
      </c>
      <c r="M90" s="116">
        <v>129900</v>
      </c>
    </row>
    <row r="91" spans="1:13" x14ac:dyDescent="0.3">
      <c r="A91" s="112">
        <v>129900</v>
      </c>
      <c r="B91" s="112">
        <v>1008</v>
      </c>
      <c r="C91" s="112">
        <v>7405</v>
      </c>
      <c r="D91" s="112">
        <v>3</v>
      </c>
      <c r="E91" s="112">
        <v>2</v>
      </c>
      <c r="G91" s="116">
        <v>47</v>
      </c>
      <c r="H91" s="116">
        <v>142122.16258280555</v>
      </c>
      <c r="I91" s="116">
        <v>12877.837417194445</v>
      </c>
      <c r="J91" s="116">
        <v>0.11024144275771083</v>
      </c>
      <c r="L91" s="116">
        <v>15</v>
      </c>
      <c r="M91" s="116">
        <v>129900</v>
      </c>
    </row>
    <row r="92" spans="1:13" x14ac:dyDescent="0.3">
      <c r="A92" s="113">
        <v>997000</v>
      </c>
      <c r="B92" s="113">
        <v>1784</v>
      </c>
      <c r="C92" s="113">
        <v>7405</v>
      </c>
      <c r="D92" s="113">
        <v>3</v>
      </c>
      <c r="E92" s="113">
        <v>4</v>
      </c>
      <c r="G92" s="116">
        <v>48</v>
      </c>
      <c r="H92" s="116">
        <v>180831.37807673152</v>
      </c>
      <c r="I92" s="116">
        <v>-32931.378076731518</v>
      </c>
      <c r="J92" s="116">
        <v>-0.28191089183430984</v>
      </c>
      <c r="L92" s="116">
        <v>15.32258064516129</v>
      </c>
      <c r="M92" s="116">
        <v>129900</v>
      </c>
    </row>
    <row r="93" spans="1:13" x14ac:dyDescent="0.3">
      <c r="A93" s="112">
        <v>997000</v>
      </c>
      <c r="B93" s="112">
        <v>1784</v>
      </c>
      <c r="C93" s="112">
        <v>7405</v>
      </c>
      <c r="D93" s="112">
        <v>3</v>
      </c>
      <c r="E93" s="112">
        <v>4</v>
      </c>
      <c r="G93" s="116">
        <v>49</v>
      </c>
      <c r="H93" s="116">
        <v>123633.51727149637</v>
      </c>
      <c r="I93" s="116">
        <v>25841.48272850363</v>
      </c>
      <c r="J93" s="116">
        <v>0.22121744876084512</v>
      </c>
      <c r="L93" s="116">
        <v>15.645161290322582</v>
      </c>
      <c r="M93" s="116">
        <v>129900</v>
      </c>
    </row>
    <row r="94" spans="1:13" x14ac:dyDescent="0.3">
      <c r="A94" s="113">
        <v>599000</v>
      </c>
      <c r="B94" s="113">
        <v>3248</v>
      </c>
      <c r="C94" s="113">
        <v>7405</v>
      </c>
      <c r="D94" s="113">
        <v>4</v>
      </c>
      <c r="E94" s="113">
        <v>3</v>
      </c>
      <c r="G94" s="116">
        <v>50</v>
      </c>
      <c r="H94" s="116">
        <v>149355.07811998087</v>
      </c>
      <c r="I94" s="116">
        <v>-19455.07811998087</v>
      </c>
      <c r="J94" s="116">
        <v>-0.16654627725358551</v>
      </c>
      <c r="L94" s="116">
        <v>15.967741935483872</v>
      </c>
      <c r="M94" s="116">
        <v>129900</v>
      </c>
    </row>
    <row r="95" spans="1:13" x14ac:dyDescent="0.3">
      <c r="A95" s="112">
        <v>134900</v>
      </c>
      <c r="B95" s="112">
        <v>864</v>
      </c>
      <c r="C95" s="112">
        <v>7492</v>
      </c>
      <c r="D95" s="112">
        <v>2</v>
      </c>
      <c r="E95" s="112">
        <v>1</v>
      </c>
      <c r="G95" s="116">
        <v>51</v>
      </c>
      <c r="H95" s="116">
        <v>60449.344048249564</v>
      </c>
      <c r="I95" s="116">
        <v>28550.655951750436</v>
      </c>
      <c r="J95" s="116">
        <v>0.24440947667172025</v>
      </c>
      <c r="L95" s="116">
        <v>16.29032258064516</v>
      </c>
      <c r="M95" s="116">
        <v>130000</v>
      </c>
    </row>
    <row r="96" spans="1:13" x14ac:dyDescent="0.3">
      <c r="A96" s="113">
        <v>149900</v>
      </c>
      <c r="B96" s="113">
        <v>960</v>
      </c>
      <c r="C96" s="113">
        <v>7492</v>
      </c>
      <c r="D96" s="113">
        <v>3</v>
      </c>
      <c r="E96" s="113">
        <v>1</v>
      </c>
      <c r="G96" s="116">
        <v>52</v>
      </c>
      <c r="H96" s="116">
        <v>75022.225175374624</v>
      </c>
      <c r="I96" s="116">
        <v>49977.774824625376</v>
      </c>
      <c r="J96" s="116">
        <v>0.42783751836548828</v>
      </c>
      <c r="L96" s="116">
        <v>16.612903225806448</v>
      </c>
      <c r="M96" s="116">
        <v>130000</v>
      </c>
    </row>
    <row r="97" spans="1:13" x14ac:dyDescent="0.3">
      <c r="A97" s="112">
        <v>189900</v>
      </c>
      <c r="B97" s="112">
        <v>1562</v>
      </c>
      <c r="C97" s="112">
        <v>7492</v>
      </c>
      <c r="D97" s="112">
        <v>3</v>
      </c>
      <c r="E97" s="112">
        <v>2</v>
      </c>
      <c r="G97" s="116">
        <v>53</v>
      </c>
      <c r="H97" s="116">
        <v>185275.80308773456</v>
      </c>
      <c r="I97" s="116">
        <v>-80275.803087734559</v>
      </c>
      <c r="J97" s="116">
        <v>-0.6872054728000867</v>
      </c>
      <c r="L97" s="116">
        <v>16.93548387096774</v>
      </c>
      <c r="M97" s="116">
        <v>131000</v>
      </c>
    </row>
    <row r="98" spans="1:13" x14ac:dyDescent="0.3">
      <c r="A98" s="113">
        <v>219900</v>
      </c>
      <c r="B98" s="113">
        <v>1608</v>
      </c>
      <c r="C98" s="113">
        <v>7492</v>
      </c>
      <c r="D98" s="113">
        <v>3</v>
      </c>
      <c r="E98" s="113">
        <v>2</v>
      </c>
      <c r="G98" s="116">
        <v>54</v>
      </c>
      <c r="H98" s="116">
        <v>69953.463947275508</v>
      </c>
      <c r="I98" s="116">
        <v>-23053.463947275508</v>
      </c>
      <c r="J98" s="116">
        <v>-0.19735045906987395</v>
      </c>
      <c r="L98" s="116">
        <v>17.258064516129032</v>
      </c>
      <c r="M98" s="116">
        <v>132900</v>
      </c>
    </row>
    <row r="99" spans="1:13" x14ac:dyDescent="0.3">
      <c r="A99" s="112">
        <v>599900</v>
      </c>
      <c r="B99" s="112">
        <v>2687</v>
      </c>
      <c r="C99" s="112">
        <v>7492</v>
      </c>
      <c r="D99" s="112">
        <v>4</v>
      </c>
      <c r="E99" s="112">
        <v>4</v>
      </c>
      <c r="G99" s="116">
        <v>55</v>
      </c>
      <c r="H99" s="116">
        <v>136811.20938123675</v>
      </c>
      <c r="I99" s="116">
        <v>-6811.209381236753</v>
      </c>
      <c r="J99" s="116">
        <v>-5.8307736368050846E-2</v>
      </c>
      <c r="L99" s="116">
        <v>17.58064516129032</v>
      </c>
      <c r="M99" s="116">
        <v>134900</v>
      </c>
    </row>
    <row r="100" spans="1:13" x14ac:dyDescent="0.3">
      <c r="A100" s="113">
        <v>279000</v>
      </c>
      <c r="B100" s="113">
        <v>1958</v>
      </c>
      <c r="C100" s="113">
        <v>7623</v>
      </c>
      <c r="D100" s="113">
        <v>4</v>
      </c>
      <c r="E100" s="113">
        <v>3</v>
      </c>
      <c r="G100" s="116">
        <v>56</v>
      </c>
      <c r="H100" s="116">
        <v>140758.03135316647</v>
      </c>
      <c r="I100" s="116">
        <v>-15858.031353166472</v>
      </c>
      <c r="J100" s="116">
        <v>-0.13575355853894214</v>
      </c>
      <c r="L100" s="116">
        <v>17.903225806451612</v>
      </c>
      <c r="M100" s="116">
        <v>134900</v>
      </c>
    </row>
    <row r="101" spans="1:13" x14ac:dyDescent="0.3">
      <c r="A101" s="112">
        <v>129900</v>
      </c>
      <c r="B101" s="112">
        <v>950</v>
      </c>
      <c r="C101" s="112">
        <v>7710</v>
      </c>
      <c r="D101" s="112">
        <v>3</v>
      </c>
      <c r="E101" s="112">
        <v>1</v>
      </c>
      <c r="G101" s="116">
        <v>57</v>
      </c>
      <c r="H101" s="116">
        <v>143794.04825465084</v>
      </c>
      <c r="I101" s="116">
        <v>-4094.0482546508429</v>
      </c>
      <c r="J101" s="116">
        <v>-3.504732756679918E-2</v>
      </c>
      <c r="L101" s="116">
        <v>18.2258064516129</v>
      </c>
      <c r="M101" s="116">
        <v>135000</v>
      </c>
    </row>
    <row r="102" spans="1:13" x14ac:dyDescent="0.3">
      <c r="A102" s="113">
        <v>635000</v>
      </c>
      <c r="B102" s="113">
        <v>2178</v>
      </c>
      <c r="C102" s="113">
        <v>7841</v>
      </c>
      <c r="D102" s="113">
        <v>2</v>
      </c>
      <c r="E102" s="113">
        <v>3</v>
      </c>
      <c r="G102" s="116">
        <v>58</v>
      </c>
      <c r="H102" s="116">
        <v>243982.60600363562</v>
      </c>
      <c r="I102" s="116">
        <v>-158482.60600363562</v>
      </c>
      <c r="J102" s="116">
        <v>-1.3566991546666793</v>
      </c>
      <c r="L102" s="116">
        <v>18.548387096774192</v>
      </c>
      <c r="M102" s="116">
        <v>135000</v>
      </c>
    </row>
    <row r="103" spans="1:13" x14ac:dyDescent="0.3">
      <c r="A103" s="112">
        <v>635000</v>
      </c>
      <c r="B103" s="112">
        <v>2178</v>
      </c>
      <c r="C103" s="112">
        <v>7841</v>
      </c>
      <c r="D103" s="112">
        <v>2</v>
      </c>
      <c r="E103" s="112">
        <v>3</v>
      </c>
      <c r="G103" s="116">
        <v>59</v>
      </c>
      <c r="H103" s="116">
        <v>125669.70849135643</v>
      </c>
      <c r="I103" s="116">
        <v>24330.291508643568</v>
      </c>
      <c r="J103" s="116">
        <v>0.20828081235497467</v>
      </c>
      <c r="L103" s="116">
        <v>18.870967741935484</v>
      </c>
      <c r="M103" s="116">
        <v>136900</v>
      </c>
    </row>
    <row r="104" spans="1:13" x14ac:dyDescent="0.3">
      <c r="A104" s="113">
        <v>279000</v>
      </c>
      <c r="B104" s="113">
        <v>2200</v>
      </c>
      <c r="C104" s="113">
        <v>7841</v>
      </c>
      <c r="D104" s="113">
        <v>4</v>
      </c>
      <c r="E104" s="113">
        <v>3</v>
      </c>
      <c r="G104" s="116">
        <v>60</v>
      </c>
      <c r="H104" s="116">
        <v>104217.78051777818</v>
      </c>
      <c r="I104" s="116">
        <v>30682.219482221815</v>
      </c>
      <c r="J104" s="116">
        <v>0.26265684471312223</v>
      </c>
      <c r="L104" s="116">
        <v>19.193548387096772</v>
      </c>
      <c r="M104" s="116">
        <v>139000</v>
      </c>
    </row>
    <row r="105" spans="1:13" x14ac:dyDescent="0.3">
      <c r="A105" s="112">
        <v>634900</v>
      </c>
      <c r="B105" s="112">
        <v>2997</v>
      </c>
      <c r="C105" s="112">
        <v>7841</v>
      </c>
      <c r="D105" s="112">
        <v>4</v>
      </c>
      <c r="E105" s="112">
        <v>3</v>
      </c>
      <c r="G105" s="116">
        <v>61</v>
      </c>
      <c r="H105" s="116">
        <v>105086.90913675376</v>
      </c>
      <c r="I105" s="116">
        <v>24813.090863246238</v>
      </c>
      <c r="J105" s="116">
        <v>0.21241384305645136</v>
      </c>
      <c r="L105" s="116">
        <v>19.516129032258064</v>
      </c>
      <c r="M105" s="116">
        <v>139700</v>
      </c>
    </row>
    <row r="106" spans="1:13" x14ac:dyDescent="0.3">
      <c r="A106" s="113">
        <v>139900</v>
      </c>
      <c r="B106" s="113">
        <v>1212</v>
      </c>
      <c r="C106" s="113">
        <v>8059</v>
      </c>
      <c r="D106" s="113">
        <v>3</v>
      </c>
      <c r="E106" s="113">
        <v>2</v>
      </c>
      <c r="G106" s="116">
        <v>62</v>
      </c>
      <c r="H106" s="116">
        <v>62298.280038651974</v>
      </c>
      <c r="I106" s="116">
        <v>62601.719961348026</v>
      </c>
      <c r="J106" s="116">
        <v>0.53590550214887744</v>
      </c>
      <c r="L106" s="116">
        <v>19.838709677419352</v>
      </c>
      <c r="M106" s="116">
        <v>139900</v>
      </c>
    </row>
    <row r="107" spans="1:13" x14ac:dyDescent="0.3">
      <c r="A107" s="112">
        <v>130000</v>
      </c>
      <c r="B107" s="112">
        <v>1395</v>
      </c>
      <c r="C107" s="112">
        <v>8102</v>
      </c>
      <c r="D107" s="112">
        <v>3</v>
      </c>
      <c r="E107" s="112">
        <v>1</v>
      </c>
      <c r="G107" s="116">
        <v>63</v>
      </c>
      <c r="H107" s="116">
        <v>227115.57936359814</v>
      </c>
      <c r="I107" s="116">
        <v>-27215.579363598139</v>
      </c>
      <c r="J107" s="116">
        <v>-0.23298047935626759</v>
      </c>
      <c r="L107" s="116">
        <v>20.161290322580644</v>
      </c>
      <c r="M107" s="116">
        <v>139900</v>
      </c>
    </row>
    <row r="108" spans="1:13" x14ac:dyDescent="0.3">
      <c r="A108" s="113">
        <v>284500</v>
      </c>
      <c r="B108" s="113">
        <v>1872</v>
      </c>
      <c r="C108" s="113">
        <v>8146</v>
      </c>
      <c r="D108" s="113">
        <v>4</v>
      </c>
      <c r="E108" s="113">
        <v>3</v>
      </c>
      <c r="G108" s="116">
        <v>64</v>
      </c>
      <c r="H108" s="116">
        <v>327588.52958990331</v>
      </c>
      <c r="I108" s="116">
        <v>-97688.529589903308</v>
      </c>
      <c r="J108" s="116">
        <v>-0.83626808554758592</v>
      </c>
      <c r="L108" s="116">
        <v>20.483870967741932</v>
      </c>
      <c r="M108" s="116">
        <v>139900</v>
      </c>
    </row>
    <row r="109" spans="1:13" x14ac:dyDescent="0.3">
      <c r="A109" s="112">
        <v>214500</v>
      </c>
      <c r="B109" s="112">
        <v>1361</v>
      </c>
      <c r="C109" s="112">
        <v>8233</v>
      </c>
      <c r="D109" s="112">
        <v>3</v>
      </c>
      <c r="E109" s="112">
        <v>3</v>
      </c>
      <c r="G109" s="116">
        <v>65</v>
      </c>
      <c r="H109" s="116">
        <v>160737.78007953003</v>
      </c>
      <c r="I109" s="116">
        <v>-35837.780079530028</v>
      </c>
      <c r="J109" s="116">
        <v>-0.30679130767141327</v>
      </c>
      <c r="L109" s="116">
        <v>20.806451612903224</v>
      </c>
      <c r="M109" s="116">
        <v>139900</v>
      </c>
    </row>
    <row r="110" spans="1:13" x14ac:dyDescent="0.3">
      <c r="A110" s="113">
        <v>84000</v>
      </c>
      <c r="B110" s="113">
        <v>936</v>
      </c>
      <c r="C110" s="113">
        <v>8276</v>
      </c>
      <c r="D110" s="113">
        <v>2</v>
      </c>
      <c r="E110" s="113">
        <v>1</v>
      </c>
      <c r="G110" s="116">
        <v>66</v>
      </c>
      <c r="H110" s="116">
        <v>508135.33578556625</v>
      </c>
      <c r="I110" s="116">
        <v>141764.66421443375</v>
      </c>
      <c r="J110" s="116">
        <v>1.2135842850597482</v>
      </c>
      <c r="L110" s="116">
        <v>21.129032258064516</v>
      </c>
      <c r="M110" s="116">
        <v>139999</v>
      </c>
    </row>
    <row r="111" spans="1:13" x14ac:dyDescent="0.3">
      <c r="A111" s="112">
        <v>267000</v>
      </c>
      <c r="B111" s="112">
        <v>2098</v>
      </c>
      <c r="C111" s="112">
        <v>8276</v>
      </c>
      <c r="D111" s="112">
        <v>4</v>
      </c>
      <c r="E111" s="112">
        <v>3</v>
      </c>
      <c r="G111" s="116">
        <v>67</v>
      </c>
      <c r="H111" s="116">
        <v>96892.878449599142</v>
      </c>
      <c r="I111" s="116">
        <v>-40992.878449599142</v>
      </c>
      <c r="J111" s="116">
        <v>-0.35092181370774073</v>
      </c>
      <c r="L111" s="116">
        <v>21.451612903225804</v>
      </c>
      <c r="M111" s="116">
        <v>142000</v>
      </c>
    </row>
    <row r="112" spans="1:13" x14ac:dyDescent="0.3">
      <c r="A112" s="113">
        <v>329900</v>
      </c>
      <c r="B112" s="113">
        <v>1908</v>
      </c>
      <c r="C112" s="113">
        <v>8494</v>
      </c>
      <c r="D112" s="113">
        <v>4</v>
      </c>
      <c r="E112" s="113">
        <v>3</v>
      </c>
      <c r="G112" s="116">
        <v>68</v>
      </c>
      <c r="H112" s="116">
        <v>248910.89797019749</v>
      </c>
      <c r="I112" s="116">
        <v>-199010.89797019749</v>
      </c>
      <c r="J112" s="116">
        <v>-1.7036438499719642</v>
      </c>
      <c r="L112" s="116">
        <v>21.774193548387096</v>
      </c>
      <c r="M112" s="116">
        <v>142500</v>
      </c>
    </row>
    <row r="113" spans="1:13" x14ac:dyDescent="0.3">
      <c r="A113" s="112">
        <v>112500</v>
      </c>
      <c r="B113" s="112">
        <v>845</v>
      </c>
      <c r="C113" s="112">
        <v>8712</v>
      </c>
      <c r="D113" s="112">
        <v>3</v>
      </c>
      <c r="E113" s="112">
        <v>1</v>
      </c>
      <c r="G113" s="116">
        <v>69</v>
      </c>
      <c r="H113" s="116">
        <v>200279.25809042333</v>
      </c>
      <c r="I113" s="116">
        <v>-20379.258090423333</v>
      </c>
      <c r="J113" s="116">
        <v>-0.17445777124195672</v>
      </c>
      <c r="L113" s="116">
        <v>22.096774193548384</v>
      </c>
      <c r="M113" s="116">
        <v>143900</v>
      </c>
    </row>
    <row r="114" spans="1:13" x14ac:dyDescent="0.3">
      <c r="A114" s="113">
        <v>159900</v>
      </c>
      <c r="B114" s="113">
        <v>1102</v>
      </c>
      <c r="C114" s="113">
        <v>8843</v>
      </c>
      <c r="D114" s="113">
        <v>3</v>
      </c>
      <c r="E114" s="113">
        <v>2</v>
      </c>
      <c r="G114" s="116">
        <v>70</v>
      </c>
      <c r="H114" s="116">
        <v>175009.13589253553</v>
      </c>
      <c r="I114" s="116">
        <v>39890.864107464469</v>
      </c>
      <c r="J114" s="116">
        <v>0.3414879586992588</v>
      </c>
      <c r="L114" s="116">
        <v>22.419354838709676</v>
      </c>
      <c r="M114" s="116">
        <v>144900</v>
      </c>
    </row>
    <row r="115" spans="1:13" x14ac:dyDescent="0.3">
      <c r="A115" s="112">
        <v>275000</v>
      </c>
      <c r="B115" s="112">
        <v>1400</v>
      </c>
      <c r="C115" s="112">
        <v>8843</v>
      </c>
      <c r="D115" s="112">
        <v>3</v>
      </c>
      <c r="E115" s="112">
        <v>2</v>
      </c>
      <c r="G115" s="116">
        <v>71</v>
      </c>
      <c r="H115" s="116">
        <v>104623.81077867138</v>
      </c>
      <c r="I115" s="116">
        <v>50276.189221328619</v>
      </c>
      <c r="J115" s="116">
        <v>0.43039211138964872</v>
      </c>
      <c r="L115" s="116">
        <v>22.741935483870964</v>
      </c>
      <c r="M115" s="116">
        <v>144900</v>
      </c>
    </row>
    <row r="116" spans="1:13" x14ac:dyDescent="0.3">
      <c r="A116" s="113">
        <v>175000</v>
      </c>
      <c r="B116" s="113">
        <v>1674</v>
      </c>
      <c r="C116" s="113">
        <v>8843</v>
      </c>
      <c r="D116" s="113">
        <v>3</v>
      </c>
      <c r="E116" s="113">
        <v>3</v>
      </c>
      <c r="G116" s="116">
        <v>72</v>
      </c>
      <c r="H116" s="116">
        <v>136580.348991304</v>
      </c>
      <c r="I116" s="116">
        <v>-5580.3489913039957</v>
      </c>
      <c r="J116" s="116">
        <v>-4.7770887608154997E-2</v>
      </c>
      <c r="L116" s="116">
        <v>23.064516129032256</v>
      </c>
      <c r="M116" s="116">
        <v>147900</v>
      </c>
    </row>
    <row r="117" spans="1:13" x14ac:dyDescent="0.3">
      <c r="A117" s="112">
        <v>95000</v>
      </c>
      <c r="B117" s="112">
        <v>949</v>
      </c>
      <c r="C117" s="112">
        <v>9017</v>
      </c>
      <c r="D117" s="112">
        <v>2</v>
      </c>
      <c r="E117" s="112">
        <v>1</v>
      </c>
      <c r="G117" s="116">
        <v>73</v>
      </c>
      <c r="H117" s="116">
        <v>127253.27941083515</v>
      </c>
      <c r="I117" s="116">
        <v>2646.7205891648482</v>
      </c>
      <c r="J117" s="116">
        <v>2.2657398666680626E-2</v>
      </c>
      <c r="L117" s="116">
        <v>23.387096774193548</v>
      </c>
      <c r="M117" s="116">
        <v>149475</v>
      </c>
    </row>
    <row r="118" spans="1:13" x14ac:dyDescent="0.3">
      <c r="A118" s="113">
        <v>139999</v>
      </c>
      <c r="B118" s="113">
        <v>1216</v>
      </c>
      <c r="C118" s="113">
        <v>9148</v>
      </c>
      <c r="D118" s="113">
        <v>2</v>
      </c>
      <c r="E118" s="113">
        <v>1</v>
      </c>
      <c r="G118" s="116">
        <v>74</v>
      </c>
      <c r="H118" s="116">
        <v>352487.31507532066</v>
      </c>
      <c r="I118" s="116">
        <v>644512.68492467934</v>
      </c>
      <c r="J118" s="116">
        <v>5.5173866511836964</v>
      </c>
      <c r="L118" s="116">
        <v>23.709677419354836</v>
      </c>
      <c r="M118" s="116">
        <v>149900</v>
      </c>
    </row>
    <row r="119" spans="1:13" x14ac:dyDescent="0.3">
      <c r="A119" s="112">
        <v>234900</v>
      </c>
      <c r="B119" s="112">
        <v>1234</v>
      </c>
      <c r="C119" s="112">
        <v>9148</v>
      </c>
      <c r="D119" s="112">
        <v>3</v>
      </c>
      <c r="E119" s="112">
        <v>3</v>
      </c>
      <c r="G119" s="116">
        <v>75</v>
      </c>
      <c r="H119" s="116">
        <v>352487.31507532066</v>
      </c>
      <c r="I119" s="116">
        <v>644512.68492467934</v>
      </c>
      <c r="J119" s="116">
        <v>5.5173866511836964</v>
      </c>
      <c r="L119" s="116">
        <v>24.032258064516128</v>
      </c>
      <c r="M119" s="116">
        <v>149900</v>
      </c>
    </row>
    <row r="120" spans="1:13" x14ac:dyDescent="0.3">
      <c r="A120" s="113">
        <v>254900</v>
      </c>
      <c r="B120" s="113">
        <v>1536</v>
      </c>
      <c r="C120" s="113">
        <v>9148</v>
      </c>
      <c r="D120" s="113">
        <v>4</v>
      </c>
      <c r="E120" s="113">
        <v>3</v>
      </c>
      <c r="G120" s="116">
        <v>76</v>
      </c>
      <c r="H120" s="116">
        <v>497105.51161293837</v>
      </c>
      <c r="I120" s="116">
        <v>101894.48838706163</v>
      </c>
      <c r="J120" s="116">
        <v>0.87227342953174958</v>
      </c>
      <c r="L120" s="116">
        <v>24.354838709677416</v>
      </c>
      <c r="M120" s="116">
        <v>150000</v>
      </c>
    </row>
    <row r="121" spans="1:13" x14ac:dyDescent="0.3">
      <c r="A121" s="112">
        <v>272000</v>
      </c>
      <c r="B121" s="112">
        <v>1832</v>
      </c>
      <c r="C121" s="112">
        <v>9148</v>
      </c>
      <c r="D121" s="112">
        <v>4</v>
      </c>
      <c r="E121" s="112">
        <v>3</v>
      </c>
      <c r="G121" s="116">
        <v>77</v>
      </c>
      <c r="H121" s="116">
        <v>75637.028200974615</v>
      </c>
      <c r="I121" s="116">
        <v>59262.971799025385</v>
      </c>
      <c r="J121" s="116">
        <v>0.5073239629901628</v>
      </c>
      <c r="L121" s="116">
        <v>24.677419354838708</v>
      </c>
      <c r="M121" s="116">
        <v>150000</v>
      </c>
    </row>
    <row r="122" spans="1:13" x14ac:dyDescent="0.3">
      <c r="A122" s="113">
        <v>244900</v>
      </c>
      <c r="B122" s="113">
        <v>2024</v>
      </c>
      <c r="C122" s="113">
        <v>9148</v>
      </c>
      <c r="D122" s="113">
        <v>4</v>
      </c>
      <c r="E122" s="113">
        <v>4</v>
      </c>
      <c r="G122" s="116">
        <v>78</v>
      </c>
      <c r="H122" s="116">
        <v>66309.958620505786</v>
      </c>
      <c r="I122" s="116">
        <v>83590.041379494214</v>
      </c>
      <c r="J122" s="116">
        <v>0.71557719384997354</v>
      </c>
      <c r="L122" s="116">
        <v>25</v>
      </c>
      <c r="M122" s="116">
        <v>154900</v>
      </c>
    </row>
    <row r="123" spans="1:13" x14ac:dyDescent="0.3">
      <c r="A123" s="112">
        <v>954000</v>
      </c>
      <c r="B123" s="112">
        <v>4250</v>
      </c>
      <c r="C123" s="112">
        <v>9148</v>
      </c>
      <c r="D123" s="112">
        <v>4</v>
      </c>
      <c r="E123" s="112">
        <v>5</v>
      </c>
      <c r="G123" s="116">
        <v>79</v>
      </c>
      <c r="H123" s="116">
        <v>211412.35729863151</v>
      </c>
      <c r="I123" s="116">
        <v>-21512.357298631512</v>
      </c>
      <c r="J123" s="116">
        <v>-0.18415772997366925</v>
      </c>
      <c r="L123" s="116">
        <v>25.322580645161288</v>
      </c>
      <c r="M123" s="116">
        <v>154900</v>
      </c>
    </row>
    <row r="124" spans="1:13" x14ac:dyDescent="0.3">
      <c r="A124" s="113">
        <v>954000</v>
      </c>
      <c r="B124" s="113">
        <v>4250</v>
      </c>
      <c r="C124" s="113">
        <v>9148</v>
      </c>
      <c r="D124" s="113">
        <v>4</v>
      </c>
      <c r="E124" s="113">
        <v>5</v>
      </c>
      <c r="G124" s="116">
        <v>80</v>
      </c>
      <c r="H124" s="116">
        <v>218395.1961720456</v>
      </c>
      <c r="I124" s="116">
        <v>1504.803827954398</v>
      </c>
      <c r="J124" s="116">
        <v>1.2881956782551145E-2</v>
      </c>
      <c r="L124" s="116">
        <v>25.64516129032258</v>
      </c>
      <c r="M124" s="116">
        <v>155000</v>
      </c>
    </row>
    <row r="125" spans="1:13" x14ac:dyDescent="0.3">
      <c r="A125" s="112">
        <v>155000</v>
      </c>
      <c r="B125" s="112">
        <v>1300</v>
      </c>
      <c r="C125" s="112">
        <v>9191</v>
      </c>
      <c r="D125" s="112">
        <v>3</v>
      </c>
      <c r="E125" s="112">
        <v>2</v>
      </c>
      <c r="G125" s="116">
        <v>81</v>
      </c>
      <c r="H125" s="116">
        <v>465724.93718642567</v>
      </c>
      <c r="I125" s="116">
        <v>134175.06281357433</v>
      </c>
      <c r="J125" s="116">
        <v>1.1486130805569224</v>
      </c>
      <c r="L125" s="116">
        <v>25.967741935483868</v>
      </c>
      <c r="M125" s="116">
        <v>155000</v>
      </c>
    </row>
    <row r="126" spans="1:13" x14ac:dyDescent="0.3">
      <c r="A126" s="113">
        <v>298900</v>
      </c>
      <c r="B126" s="113">
        <v>2056</v>
      </c>
      <c r="C126" s="113">
        <v>9365</v>
      </c>
      <c r="D126" s="113">
        <v>4</v>
      </c>
      <c r="E126" s="113">
        <v>4</v>
      </c>
      <c r="G126" s="116">
        <v>82</v>
      </c>
      <c r="H126" s="116">
        <v>301436.29868829844</v>
      </c>
      <c r="I126" s="116">
        <v>-22436.298688298441</v>
      </c>
      <c r="J126" s="116">
        <v>-0.19206718157805491</v>
      </c>
      <c r="L126" s="116">
        <v>26.29032258064516</v>
      </c>
      <c r="M126" s="116">
        <v>159900</v>
      </c>
    </row>
    <row r="127" spans="1:13" x14ac:dyDescent="0.3">
      <c r="A127" s="112">
        <v>259900</v>
      </c>
      <c r="B127" s="112">
        <v>1469</v>
      </c>
      <c r="C127" s="112">
        <v>9583</v>
      </c>
      <c r="D127" s="112">
        <v>3</v>
      </c>
      <c r="E127" s="112">
        <v>2</v>
      </c>
      <c r="G127" s="116">
        <v>83</v>
      </c>
      <c r="H127" s="116">
        <v>64945.827390866682</v>
      </c>
      <c r="I127" s="116">
        <v>64954.172609133318</v>
      </c>
      <c r="J127" s="116">
        <v>0.55604380375259088</v>
      </c>
      <c r="L127" s="116">
        <v>26.612903225806448</v>
      </c>
      <c r="M127" s="116">
        <v>159900</v>
      </c>
    </row>
    <row r="128" spans="1:13" x14ac:dyDescent="0.3">
      <c r="A128" s="113">
        <v>283300</v>
      </c>
      <c r="B128" s="113">
        <v>2142</v>
      </c>
      <c r="C128" s="113">
        <v>9583</v>
      </c>
      <c r="D128" s="113">
        <v>4</v>
      </c>
      <c r="E128" s="113">
        <v>3</v>
      </c>
      <c r="G128" s="116">
        <v>84</v>
      </c>
      <c r="H128" s="116">
        <v>382786.26324091759</v>
      </c>
      <c r="I128" s="116">
        <v>252213.73675908241</v>
      </c>
      <c r="J128" s="116">
        <v>2.1590897076018667</v>
      </c>
      <c r="L128" s="116">
        <v>26.93548387096774</v>
      </c>
      <c r="M128" s="116">
        <v>159900</v>
      </c>
    </row>
    <row r="129" spans="1:13" x14ac:dyDescent="0.3">
      <c r="A129" s="112">
        <v>159900</v>
      </c>
      <c r="B129" s="112">
        <v>1196</v>
      </c>
      <c r="C129" s="112">
        <v>9627</v>
      </c>
      <c r="D129" s="112">
        <v>3</v>
      </c>
      <c r="E129" s="112">
        <v>2</v>
      </c>
      <c r="G129" s="116">
        <v>85</v>
      </c>
      <c r="H129" s="116">
        <v>382786.26324091759</v>
      </c>
      <c r="I129" s="116">
        <v>252213.73675908241</v>
      </c>
      <c r="J129" s="116">
        <v>2.1590897076018667</v>
      </c>
      <c r="L129" s="116">
        <v>27.258064516129032</v>
      </c>
      <c r="M129" s="116">
        <v>159900</v>
      </c>
    </row>
    <row r="130" spans="1:13" x14ac:dyDescent="0.3">
      <c r="A130" s="113">
        <v>56500</v>
      </c>
      <c r="B130" s="113">
        <v>780</v>
      </c>
      <c r="C130" s="113">
        <v>9670</v>
      </c>
      <c r="D130" s="113">
        <v>1</v>
      </c>
      <c r="E130" s="113">
        <v>1</v>
      </c>
      <c r="G130" s="116">
        <v>86</v>
      </c>
      <c r="H130" s="116">
        <v>338325.98041736265</v>
      </c>
      <c r="I130" s="116">
        <v>-59325.980417362647</v>
      </c>
      <c r="J130" s="116">
        <v>-0.50786335176846775</v>
      </c>
      <c r="L130" s="116">
        <v>27.58064516129032</v>
      </c>
      <c r="M130" s="116">
        <v>164900</v>
      </c>
    </row>
    <row r="131" spans="1:13" x14ac:dyDescent="0.3">
      <c r="A131" s="112">
        <v>99000</v>
      </c>
      <c r="B131" s="112">
        <v>1128</v>
      </c>
      <c r="C131" s="112">
        <v>9714</v>
      </c>
      <c r="D131" s="112">
        <v>2</v>
      </c>
      <c r="E131" s="112">
        <v>1</v>
      </c>
      <c r="G131" s="116">
        <v>87</v>
      </c>
      <c r="H131" s="116">
        <v>459311.25394151558</v>
      </c>
      <c r="I131" s="116">
        <v>175588.74605848442</v>
      </c>
      <c r="J131" s="116">
        <v>1.5031372170966395</v>
      </c>
      <c r="L131" s="116">
        <v>27.903225806451612</v>
      </c>
      <c r="M131" s="116">
        <v>175000</v>
      </c>
    </row>
    <row r="132" spans="1:13" x14ac:dyDescent="0.3">
      <c r="A132" s="113">
        <v>239000</v>
      </c>
      <c r="B132" s="113">
        <v>1304</v>
      </c>
      <c r="C132" s="113">
        <v>9714</v>
      </c>
      <c r="D132" s="113">
        <v>3</v>
      </c>
      <c r="E132" s="113">
        <v>2</v>
      </c>
      <c r="G132" s="116">
        <v>88</v>
      </c>
      <c r="H132" s="116">
        <v>158682.28346928523</v>
      </c>
      <c r="I132" s="116">
        <v>-18782.283469285234</v>
      </c>
      <c r="J132" s="116">
        <v>-0.16078678126295237</v>
      </c>
      <c r="L132" s="116">
        <v>28.2258064516129</v>
      </c>
      <c r="M132" s="116">
        <v>179900</v>
      </c>
    </row>
    <row r="133" spans="1:13" x14ac:dyDescent="0.3">
      <c r="A133" s="112">
        <v>159900</v>
      </c>
      <c r="B133" s="112">
        <v>1462</v>
      </c>
      <c r="C133" s="112">
        <v>9757</v>
      </c>
      <c r="D133" s="112">
        <v>3</v>
      </c>
      <c r="E133" s="112">
        <v>2</v>
      </c>
      <c r="G133" s="116">
        <v>89</v>
      </c>
      <c r="H133" s="116">
        <v>132773.90010335497</v>
      </c>
      <c r="I133" s="116">
        <v>-2773.9001033549721</v>
      </c>
      <c r="J133" s="116">
        <v>-2.3746125964543851E-2</v>
      </c>
      <c r="L133" s="116">
        <v>28.548387096774192</v>
      </c>
      <c r="M133" s="116">
        <v>179900</v>
      </c>
    </row>
    <row r="134" spans="1:13" x14ac:dyDescent="0.3">
      <c r="A134" s="113">
        <v>225000</v>
      </c>
      <c r="B134" s="113">
        <v>1338</v>
      </c>
      <c r="C134" s="113">
        <v>10019</v>
      </c>
      <c r="D134" s="113">
        <v>3</v>
      </c>
      <c r="E134" s="113">
        <v>3</v>
      </c>
      <c r="G134" s="116">
        <v>90</v>
      </c>
      <c r="H134" s="116">
        <v>288750.59017080057</v>
      </c>
      <c r="I134" s="116">
        <v>-4250.5901708005695</v>
      </c>
      <c r="J134" s="116">
        <v>-3.6387413338138434E-2</v>
      </c>
      <c r="L134" s="116">
        <v>28.87096774193548</v>
      </c>
      <c r="M134" s="116">
        <v>182000</v>
      </c>
    </row>
    <row r="135" spans="1:13" x14ac:dyDescent="0.3">
      <c r="A135" s="112">
        <v>234900</v>
      </c>
      <c r="B135" s="112">
        <v>1526</v>
      </c>
      <c r="C135" s="112">
        <v>10019</v>
      </c>
      <c r="D135" s="112">
        <v>3</v>
      </c>
      <c r="E135" s="112">
        <v>2</v>
      </c>
      <c r="G135" s="116">
        <v>91</v>
      </c>
      <c r="H135" s="116">
        <v>235141.71876214707</v>
      </c>
      <c r="I135" s="116">
        <v>-20641.718762147066</v>
      </c>
      <c r="J135" s="116">
        <v>-0.1767045804056871</v>
      </c>
      <c r="L135" s="116">
        <v>29.193548387096772</v>
      </c>
      <c r="M135" s="116">
        <v>189900</v>
      </c>
    </row>
    <row r="136" spans="1:13" x14ac:dyDescent="0.3">
      <c r="A136" s="113">
        <v>354900</v>
      </c>
      <c r="B136" s="113">
        <v>2090</v>
      </c>
      <c r="C136" s="113">
        <v>10019</v>
      </c>
      <c r="D136" s="113">
        <v>4</v>
      </c>
      <c r="E136" s="113">
        <v>4</v>
      </c>
      <c r="G136" s="116">
        <v>92</v>
      </c>
      <c r="H136" s="116">
        <v>87120.082355239661</v>
      </c>
      <c r="I136" s="116">
        <v>-3120.0823552396614</v>
      </c>
      <c r="J136" s="116">
        <v>-2.6709638367171752E-2</v>
      </c>
      <c r="L136" s="116">
        <v>29.516129032258064</v>
      </c>
      <c r="M136" s="116">
        <v>189900</v>
      </c>
    </row>
    <row r="137" spans="1:13" x14ac:dyDescent="0.3">
      <c r="A137" s="112">
        <v>389900</v>
      </c>
      <c r="B137" s="112">
        <v>2390</v>
      </c>
      <c r="C137" s="112">
        <v>10019</v>
      </c>
      <c r="D137" s="112">
        <v>4</v>
      </c>
      <c r="E137" s="112">
        <v>4</v>
      </c>
      <c r="G137" s="116">
        <v>93</v>
      </c>
      <c r="H137" s="116">
        <v>323149.34280318604</v>
      </c>
      <c r="I137" s="116">
        <v>-56149.342803186039</v>
      </c>
      <c r="J137" s="116">
        <v>-0.48066956896471374</v>
      </c>
      <c r="L137" s="116">
        <v>29.838709677419352</v>
      </c>
      <c r="M137" s="116">
        <v>198900</v>
      </c>
    </row>
    <row r="138" spans="1:13" x14ac:dyDescent="0.3">
      <c r="A138" s="113">
        <v>520000</v>
      </c>
      <c r="B138" s="113">
        <v>2792</v>
      </c>
      <c r="C138" s="113">
        <v>10019</v>
      </c>
      <c r="D138" s="113">
        <v>3</v>
      </c>
      <c r="E138" s="113">
        <v>4</v>
      </c>
      <c r="G138" s="116">
        <v>94</v>
      </c>
      <c r="H138" s="116">
        <v>294461.05946018745</v>
      </c>
      <c r="I138" s="116">
        <v>35438.940539812553</v>
      </c>
      <c r="J138" s="116">
        <v>0.30337701963042835</v>
      </c>
      <c r="L138" s="116">
        <v>30.161290322580644</v>
      </c>
      <c r="M138" s="116">
        <v>199900</v>
      </c>
    </row>
    <row r="139" spans="1:13" x14ac:dyDescent="0.3">
      <c r="A139" s="112">
        <v>379000</v>
      </c>
      <c r="B139" s="112">
        <v>2878</v>
      </c>
      <c r="C139" s="112">
        <v>10019</v>
      </c>
      <c r="D139" s="112">
        <v>4</v>
      </c>
      <c r="E139" s="112">
        <v>4</v>
      </c>
      <c r="G139" s="116">
        <v>95</v>
      </c>
      <c r="H139" s="116">
        <v>49714.009188097996</v>
      </c>
      <c r="I139" s="116">
        <v>62785.990811902004</v>
      </c>
      <c r="J139" s="116">
        <v>0.53748296300392273</v>
      </c>
      <c r="L139" s="116">
        <v>30.483870967741932</v>
      </c>
      <c r="M139" s="116">
        <v>200000</v>
      </c>
    </row>
    <row r="140" spans="1:13" x14ac:dyDescent="0.3">
      <c r="A140" s="113">
        <v>510000</v>
      </c>
      <c r="B140" s="113">
        <v>3186</v>
      </c>
      <c r="C140" s="113">
        <v>10019</v>
      </c>
      <c r="D140" s="113">
        <v>5</v>
      </c>
      <c r="E140" s="113">
        <v>5</v>
      </c>
      <c r="G140" s="116">
        <v>96</v>
      </c>
      <c r="H140" s="116">
        <v>142537.58382004232</v>
      </c>
      <c r="I140" s="116">
        <v>17362.416179957683</v>
      </c>
      <c r="J140" s="116">
        <v>0.14863192843875431</v>
      </c>
      <c r="L140" s="116">
        <v>30.806451612903224</v>
      </c>
      <c r="M140" s="116">
        <v>200000</v>
      </c>
    </row>
    <row r="141" spans="1:13" x14ac:dyDescent="0.3">
      <c r="A141" s="112">
        <v>599900</v>
      </c>
      <c r="B141" s="112">
        <v>3779</v>
      </c>
      <c r="C141" s="112">
        <v>10019</v>
      </c>
      <c r="D141" s="112">
        <v>4</v>
      </c>
      <c r="E141" s="112">
        <v>5</v>
      </c>
      <c r="G141" s="116">
        <v>97</v>
      </c>
      <c r="H141" s="116">
        <v>187774.23565215972</v>
      </c>
      <c r="I141" s="116">
        <v>87225.764347840275</v>
      </c>
      <c r="J141" s="116">
        <v>0.74670100233684411</v>
      </c>
      <c r="L141" s="116">
        <v>31.129032258064516</v>
      </c>
      <c r="M141" s="116">
        <v>204900</v>
      </c>
    </row>
    <row r="142" spans="1:13" x14ac:dyDescent="0.3">
      <c r="A142" s="113">
        <v>379900</v>
      </c>
      <c r="B142" s="113">
        <v>2673</v>
      </c>
      <c r="C142" s="113">
        <v>10149</v>
      </c>
      <c r="D142" s="113">
        <v>4</v>
      </c>
      <c r="E142" s="113">
        <v>3</v>
      </c>
      <c r="G142" s="116">
        <v>98</v>
      </c>
      <c r="H142" s="116">
        <v>283085.95714594144</v>
      </c>
      <c r="I142" s="116">
        <v>-108085.95714594144</v>
      </c>
      <c r="J142" s="116">
        <v>-0.92527584186666978</v>
      </c>
      <c r="L142" s="116">
        <v>31.451612903225804</v>
      </c>
      <c r="M142" s="116">
        <v>204900</v>
      </c>
    </row>
    <row r="143" spans="1:13" x14ac:dyDescent="0.3">
      <c r="A143" s="112">
        <v>322000</v>
      </c>
      <c r="B143" s="112">
        <v>2736</v>
      </c>
      <c r="C143" s="112">
        <v>10411</v>
      </c>
      <c r="D143" s="112">
        <v>4</v>
      </c>
      <c r="E143" s="112">
        <v>3</v>
      </c>
      <c r="G143" s="116">
        <v>99</v>
      </c>
      <c r="H143" s="116">
        <v>89616.534721192569</v>
      </c>
      <c r="I143" s="116">
        <v>5383.4652788074309</v>
      </c>
      <c r="J143" s="116">
        <v>4.6085453647625604E-2</v>
      </c>
      <c r="L143" s="116">
        <v>31.774193548387096</v>
      </c>
      <c r="M143" s="116">
        <v>205000</v>
      </c>
    </row>
    <row r="144" spans="1:13" x14ac:dyDescent="0.3">
      <c r="A144" s="113">
        <v>405000</v>
      </c>
      <c r="B144" s="113">
        <v>2712</v>
      </c>
      <c r="C144" s="113">
        <v>10454</v>
      </c>
      <c r="D144" s="113">
        <v>4</v>
      </c>
      <c r="E144" s="113">
        <v>4</v>
      </c>
      <c r="G144" s="116">
        <v>100</v>
      </c>
      <c r="H144" s="116">
        <v>130239.82786043346</v>
      </c>
      <c r="I144" s="116">
        <v>9759.1721395665372</v>
      </c>
      <c r="J144" s="116">
        <v>8.3543935362173402E-2</v>
      </c>
      <c r="L144" s="116">
        <v>32.096774193548384</v>
      </c>
      <c r="M144" s="116">
        <v>205000</v>
      </c>
    </row>
    <row r="145" spans="1:13" x14ac:dyDescent="0.3">
      <c r="A145" s="112">
        <v>579900</v>
      </c>
      <c r="B145" s="112">
        <v>3172</v>
      </c>
      <c r="C145" s="112">
        <v>10454</v>
      </c>
      <c r="D145" s="112">
        <v>3</v>
      </c>
      <c r="E145" s="112">
        <v>4</v>
      </c>
      <c r="G145" s="116">
        <v>101</v>
      </c>
      <c r="H145" s="116">
        <v>216508.87225106673</v>
      </c>
      <c r="I145" s="116">
        <v>18391.127748933272</v>
      </c>
      <c r="J145" s="116">
        <v>0.15743827098459179</v>
      </c>
      <c r="L145" s="116">
        <v>32.41935483870968</v>
      </c>
      <c r="M145" s="116">
        <v>207000</v>
      </c>
    </row>
    <row r="146" spans="1:13" x14ac:dyDescent="0.3">
      <c r="A146" s="113">
        <v>575000</v>
      </c>
      <c r="B146" s="113">
        <v>4534</v>
      </c>
      <c r="C146" s="113">
        <v>10454</v>
      </c>
      <c r="D146" s="113">
        <v>4</v>
      </c>
      <c r="E146" s="113">
        <v>4</v>
      </c>
      <c r="G146" s="116">
        <v>102</v>
      </c>
      <c r="H146" s="116">
        <v>238452.77675588714</v>
      </c>
      <c r="I146" s="116">
        <v>16447.223244112858</v>
      </c>
      <c r="J146" s="116">
        <v>0.14079736845941432</v>
      </c>
      <c r="L146" s="116">
        <v>32.741935483870968</v>
      </c>
      <c r="M146" s="116">
        <v>214500</v>
      </c>
    </row>
    <row r="147" spans="1:13" x14ac:dyDescent="0.3">
      <c r="A147" s="112">
        <v>139900</v>
      </c>
      <c r="B147" s="112">
        <v>908</v>
      </c>
      <c r="C147" s="112">
        <v>10542</v>
      </c>
      <c r="D147" s="112">
        <v>3</v>
      </c>
      <c r="E147" s="112">
        <v>1</v>
      </c>
      <c r="G147" s="116">
        <v>103</v>
      </c>
      <c r="H147" s="116">
        <v>283385.82689785608</v>
      </c>
      <c r="I147" s="116">
        <v>-11385.826897856081</v>
      </c>
      <c r="J147" s="116">
        <v>-9.746900380441828E-2</v>
      </c>
      <c r="L147" s="116">
        <v>33.064516129032256</v>
      </c>
      <c r="M147" s="116">
        <v>214900</v>
      </c>
    </row>
    <row r="148" spans="1:13" x14ac:dyDescent="0.3">
      <c r="A148" s="113">
        <v>129900</v>
      </c>
      <c r="B148" s="113">
        <v>915</v>
      </c>
      <c r="C148" s="113">
        <v>10629</v>
      </c>
      <c r="D148" s="113">
        <v>3</v>
      </c>
      <c r="E148" s="113">
        <v>2</v>
      </c>
      <c r="G148" s="116">
        <v>104</v>
      </c>
      <c r="H148" s="116">
        <v>366249.87909555179</v>
      </c>
      <c r="I148" s="116">
        <v>-121349.87909555179</v>
      </c>
      <c r="J148" s="116">
        <v>-1.0388223827166376</v>
      </c>
      <c r="L148" s="116">
        <v>33.387096774193552</v>
      </c>
      <c r="M148" s="116">
        <v>215000</v>
      </c>
    </row>
    <row r="149" spans="1:13" x14ac:dyDescent="0.3">
      <c r="A149" s="112">
        <v>289900</v>
      </c>
      <c r="B149" s="112">
        <v>2133</v>
      </c>
      <c r="C149" s="112">
        <v>10629</v>
      </c>
      <c r="D149" s="112">
        <v>3</v>
      </c>
      <c r="E149" s="112">
        <v>2</v>
      </c>
      <c r="G149" s="116">
        <v>105</v>
      </c>
      <c r="H149" s="116">
        <v>757876.8501742098</v>
      </c>
      <c r="I149" s="116">
        <v>196123.1498257902</v>
      </c>
      <c r="J149" s="116">
        <v>1.6789231215261069</v>
      </c>
      <c r="L149" s="116">
        <v>33.70967741935484</v>
      </c>
      <c r="M149" s="116">
        <v>215000</v>
      </c>
    </row>
    <row r="150" spans="1:13" x14ac:dyDescent="0.3">
      <c r="A150" s="113">
        <v>339900</v>
      </c>
      <c r="B150" s="113">
        <v>2261</v>
      </c>
      <c r="C150" s="113">
        <v>10716</v>
      </c>
      <c r="D150" s="113">
        <v>5</v>
      </c>
      <c r="E150" s="113">
        <v>3</v>
      </c>
      <c r="G150" s="116">
        <v>106</v>
      </c>
      <c r="H150" s="116">
        <v>757876.8501742098</v>
      </c>
      <c r="I150" s="116">
        <v>196123.1498257902</v>
      </c>
      <c r="J150" s="116">
        <v>1.6789231215261069</v>
      </c>
      <c r="L150" s="116">
        <v>34.032258064516128</v>
      </c>
      <c r="M150" s="116">
        <v>219900</v>
      </c>
    </row>
    <row r="151" spans="1:13" x14ac:dyDescent="0.3">
      <c r="A151" s="112">
        <v>295000</v>
      </c>
      <c r="B151" s="112">
        <v>1932</v>
      </c>
      <c r="C151" s="112">
        <v>10759</v>
      </c>
      <c r="D151" s="112">
        <v>3</v>
      </c>
      <c r="E151" s="112">
        <v>3</v>
      </c>
      <c r="G151" s="116">
        <v>107</v>
      </c>
      <c r="H151" s="116">
        <v>172839.7900114528</v>
      </c>
      <c r="I151" s="116">
        <v>-17839.790011452802</v>
      </c>
      <c r="J151" s="116">
        <v>-0.15271851364820352</v>
      </c>
      <c r="L151" s="116">
        <v>34.354838709677423</v>
      </c>
      <c r="M151" s="116">
        <v>225000</v>
      </c>
    </row>
    <row r="152" spans="1:13" x14ac:dyDescent="0.3">
      <c r="A152" s="113">
        <v>845000</v>
      </c>
      <c r="B152" s="113">
        <v>3635</v>
      </c>
      <c r="C152" s="113">
        <v>10803</v>
      </c>
      <c r="D152" s="113">
        <v>3</v>
      </c>
      <c r="E152" s="113">
        <v>4</v>
      </c>
      <c r="G152" s="116">
        <v>108</v>
      </c>
      <c r="H152" s="116">
        <v>371260.67750021757</v>
      </c>
      <c r="I152" s="116">
        <v>-72360.677500217571</v>
      </c>
      <c r="J152" s="116">
        <v>-0.61944760040986013</v>
      </c>
      <c r="L152" s="116">
        <v>34.677419354838712</v>
      </c>
      <c r="M152" s="116">
        <v>229900</v>
      </c>
    </row>
    <row r="153" spans="1:13" x14ac:dyDescent="0.3">
      <c r="A153" s="112">
        <v>124900</v>
      </c>
      <c r="B153" s="112">
        <v>1164</v>
      </c>
      <c r="C153" s="112">
        <v>10890</v>
      </c>
      <c r="D153" s="112">
        <v>4</v>
      </c>
      <c r="E153" s="112">
        <v>1</v>
      </c>
      <c r="G153" s="116">
        <v>109</v>
      </c>
      <c r="H153" s="116">
        <v>198770.82948345653</v>
      </c>
      <c r="I153" s="116">
        <v>61129.170516543469</v>
      </c>
      <c r="J153" s="116">
        <v>0.5232996608054723</v>
      </c>
      <c r="L153" s="116">
        <v>35</v>
      </c>
      <c r="M153" s="116">
        <v>229900</v>
      </c>
    </row>
    <row r="154" spans="1:13" x14ac:dyDescent="0.3">
      <c r="A154" s="113">
        <v>314900</v>
      </c>
      <c r="B154" s="113">
        <v>2196</v>
      </c>
      <c r="C154" s="113">
        <v>10890</v>
      </c>
      <c r="D154" s="113">
        <v>4</v>
      </c>
      <c r="E154" s="113">
        <v>3</v>
      </c>
      <c r="G154" s="116">
        <v>110</v>
      </c>
      <c r="H154" s="116">
        <v>330751.13745425793</v>
      </c>
      <c r="I154" s="116">
        <v>-47451.137454257929</v>
      </c>
      <c r="J154" s="116">
        <v>-0.40620809876566089</v>
      </c>
      <c r="L154" s="116">
        <v>35.322580645161295</v>
      </c>
      <c r="M154" s="116">
        <v>229900</v>
      </c>
    </row>
    <row r="155" spans="1:13" x14ac:dyDescent="0.3">
      <c r="A155" s="112">
        <v>349900</v>
      </c>
      <c r="B155" s="112">
        <v>2250</v>
      </c>
      <c r="C155" s="112">
        <v>10890</v>
      </c>
      <c r="D155" s="112">
        <v>4</v>
      </c>
      <c r="E155" s="112">
        <v>3</v>
      </c>
      <c r="G155" s="116">
        <v>111</v>
      </c>
      <c r="H155" s="116">
        <v>157360.25656594019</v>
      </c>
      <c r="I155" s="116">
        <v>2539.743434059812</v>
      </c>
      <c r="J155" s="116">
        <v>2.1741614786294917E-2</v>
      </c>
      <c r="L155" s="116">
        <v>35.645161290322584</v>
      </c>
      <c r="M155" s="116">
        <v>229989</v>
      </c>
    </row>
    <row r="156" spans="1:13" x14ac:dyDescent="0.3">
      <c r="A156" s="113">
        <v>349900</v>
      </c>
      <c r="B156" s="113">
        <v>2365</v>
      </c>
      <c r="C156" s="113">
        <v>10890</v>
      </c>
      <c r="D156" s="113">
        <v>4</v>
      </c>
      <c r="E156" s="113">
        <v>3</v>
      </c>
      <c r="G156" s="116">
        <v>112</v>
      </c>
      <c r="H156" s="116">
        <v>88323.068415740272</v>
      </c>
      <c r="I156" s="116">
        <v>-31823.068415740272</v>
      </c>
      <c r="J156" s="116">
        <v>-0.27242314539896134</v>
      </c>
      <c r="L156" s="116">
        <v>35.967741935483872</v>
      </c>
      <c r="M156" s="116">
        <v>234900</v>
      </c>
    </row>
    <row r="157" spans="1:13" x14ac:dyDescent="0.3">
      <c r="A157" s="112">
        <v>560000</v>
      </c>
      <c r="B157" s="112">
        <v>3316</v>
      </c>
      <c r="C157" s="112">
        <v>10890</v>
      </c>
      <c r="D157" s="112">
        <v>4</v>
      </c>
      <c r="E157" s="112">
        <v>6</v>
      </c>
      <c r="G157" s="116">
        <v>113</v>
      </c>
      <c r="H157" s="116">
        <v>117280.86958172031</v>
      </c>
      <c r="I157" s="116">
        <v>-18280.869581720312</v>
      </c>
      <c r="J157" s="116">
        <v>-0.1564943998177491</v>
      </c>
      <c r="L157" s="116">
        <v>36.29032258064516</v>
      </c>
      <c r="M157" s="116">
        <v>234900</v>
      </c>
    </row>
    <row r="158" spans="1:13" x14ac:dyDescent="0.3">
      <c r="A158" s="113">
        <v>284900</v>
      </c>
      <c r="B158" s="113">
        <v>1987</v>
      </c>
      <c r="C158" s="113">
        <v>11195</v>
      </c>
      <c r="D158" s="113">
        <v>4</v>
      </c>
      <c r="E158" s="113">
        <v>3</v>
      </c>
      <c r="G158" s="116">
        <v>114</v>
      </c>
      <c r="H158" s="116">
        <v>173816.15755063467</v>
      </c>
      <c r="I158" s="116">
        <v>65183.842449365329</v>
      </c>
      <c r="J158" s="116">
        <v>0.55800990518133731</v>
      </c>
      <c r="L158" s="116">
        <v>36.612903225806456</v>
      </c>
      <c r="M158" s="116">
        <v>239000</v>
      </c>
    </row>
    <row r="159" spans="1:13" x14ac:dyDescent="0.3">
      <c r="A159" s="112">
        <v>394444</v>
      </c>
      <c r="B159" s="112">
        <v>2042</v>
      </c>
      <c r="C159" s="112">
        <v>11238</v>
      </c>
      <c r="D159" s="112">
        <v>4</v>
      </c>
      <c r="E159" s="112">
        <v>3</v>
      </c>
      <c r="G159" s="116">
        <v>115</v>
      </c>
      <c r="H159" s="116">
        <v>197831.04300129451</v>
      </c>
      <c r="I159" s="116">
        <v>-37931.043001294514</v>
      </c>
      <c r="J159" s="116">
        <v>-0.324710801223834</v>
      </c>
      <c r="L159" s="116">
        <v>36.935483870967744</v>
      </c>
      <c r="M159" s="116">
        <v>239900</v>
      </c>
    </row>
    <row r="160" spans="1:13" x14ac:dyDescent="0.3">
      <c r="A160" s="113">
        <v>439900</v>
      </c>
      <c r="B160" s="113">
        <v>2964</v>
      </c>
      <c r="C160" s="113">
        <v>11238</v>
      </c>
      <c r="D160" s="113">
        <v>4</v>
      </c>
      <c r="E160" s="113">
        <v>4</v>
      </c>
      <c r="G160" s="116">
        <v>116</v>
      </c>
      <c r="H160" s="116">
        <v>232910.96316438558</v>
      </c>
      <c r="I160" s="116">
        <v>-7910.9631643855828</v>
      </c>
      <c r="J160" s="116">
        <v>-6.7722239735728135E-2</v>
      </c>
      <c r="L160" s="116">
        <v>37.258064516129032</v>
      </c>
      <c r="M160" s="116">
        <v>240000</v>
      </c>
    </row>
    <row r="161" spans="1:13" x14ac:dyDescent="0.3">
      <c r="A161" s="112">
        <v>299900</v>
      </c>
      <c r="B161" s="112">
        <v>1836</v>
      </c>
      <c r="C161" s="112">
        <v>11282</v>
      </c>
      <c r="D161" s="112">
        <v>3</v>
      </c>
      <c r="E161" s="112">
        <v>3</v>
      </c>
      <c r="G161" s="116">
        <v>117</v>
      </c>
      <c r="H161" s="116">
        <v>207731.2320948932</v>
      </c>
      <c r="I161" s="116">
        <v>27168.767905106797</v>
      </c>
      <c r="J161" s="116">
        <v>0.23257974726480726</v>
      </c>
      <c r="L161" s="116">
        <v>37.580645161290327</v>
      </c>
      <c r="M161" s="116">
        <v>244900</v>
      </c>
    </row>
    <row r="162" spans="1:13" x14ac:dyDescent="0.3">
      <c r="A162" s="113">
        <v>142000</v>
      </c>
      <c r="B162" s="113">
        <v>864</v>
      </c>
      <c r="C162" s="113">
        <v>11326</v>
      </c>
      <c r="D162" s="113">
        <v>2</v>
      </c>
      <c r="E162" s="113">
        <v>2</v>
      </c>
      <c r="G162" s="116">
        <v>118</v>
      </c>
      <c r="H162" s="116">
        <v>376883.53789605026</v>
      </c>
      <c r="I162" s="116">
        <v>-21983.537896050257</v>
      </c>
      <c r="J162" s="116">
        <v>-0.18819129765868503</v>
      </c>
      <c r="L162" s="116">
        <v>37.903225806451616</v>
      </c>
      <c r="M162" s="116">
        <v>249900</v>
      </c>
    </row>
    <row r="163" spans="1:13" x14ac:dyDescent="0.3">
      <c r="A163" s="112">
        <v>345000</v>
      </c>
      <c r="B163" s="112">
        <v>2618</v>
      </c>
      <c r="C163" s="112">
        <v>11326</v>
      </c>
      <c r="D163" s="112">
        <v>3</v>
      </c>
      <c r="E163" s="112">
        <v>3</v>
      </c>
      <c r="G163" s="116">
        <v>119</v>
      </c>
      <c r="H163" s="116">
        <v>422423.79141831608</v>
      </c>
      <c r="I163" s="116">
        <v>-32523.791418316076</v>
      </c>
      <c r="J163" s="116">
        <v>-0.27842172359768352</v>
      </c>
      <c r="L163" s="116">
        <v>38.225806451612904</v>
      </c>
      <c r="M163" s="116">
        <v>249900</v>
      </c>
    </row>
    <row r="164" spans="1:13" x14ac:dyDescent="0.3">
      <c r="A164" s="113">
        <v>440000</v>
      </c>
      <c r="B164" s="113">
        <v>3391</v>
      </c>
      <c r="C164" s="113">
        <v>11326</v>
      </c>
      <c r="D164" s="113">
        <v>4</v>
      </c>
      <c r="E164" s="113">
        <v>3</v>
      </c>
      <c r="G164" s="116">
        <v>120</v>
      </c>
      <c r="H164" s="116">
        <v>507347.68184574624</v>
      </c>
      <c r="I164" s="116">
        <v>12652.318154253764</v>
      </c>
      <c r="J164" s="116">
        <v>0.10831087257649073</v>
      </c>
      <c r="L164" s="116">
        <v>38.548387096774192</v>
      </c>
      <c r="M164" s="116">
        <v>250000</v>
      </c>
    </row>
    <row r="165" spans="1:13" x14ac:dyDescent="0.3">
      <c r="A165" s="112">
        <v>93000</v>
      </c>
      <c r="B165" s="112">
        <v>925</v>
      </c>
      <c r="C165" s="112">
        <v>11413</v>
      </c>
      <c r="D165" s="112">
        <v>3</v>
      </c>
      <c r="E165" s="112">
        <v>1</v>
      </c>
      <c r="G165" s="116">
        <v>121</v>
      </c>
      <c r="H165" s="116">
        <v>496502.60381453519</v>
      </c>
      <c r="I165" s="116">
        <v>-117502.60381453519</v>
      </c>
      <c r="J165" s="116">
        <v>-1.0058875689023981</v>
      </c>
      <c r="L165" s="116">
        <v>38.870967741935488</v>
      </c>
      <c r="M165" s="116">
        <v>254900</v>
      </c>
    </row>
    <row r="166" spans="1:13" x14ac:dyDescent="0.3">
      <c r="A166" s="113">
        <v>409500</v>
      </c>
      <c r="B166" s="113">
        <v>2864</v>
      </c>
      <c r="C166" s="113">
        <v>11413</v>
      </c>
      <c r="D166" s="113">
        <v>4</v>
      </c>
      <c r="E166" s="113">
        <v>4</v>
      </c>
      <c r="G166" s="116">
        <v>122</v>
      </c>
      <c r="H166" s="116">
        <v>573075.60333324654</v>
      </c>
      <c r="I166" s="116">
        <v>-63075.603333246545</v>
      </c>
      <c r="J166" s="116">
        <v>-0.53996220708500509</v>
      </c>
      <c r="L166" s="116">
        <v>39.193548387096776</v>
      </c>
      <c r="M166" s="116">
        <v>258000</v>
      </c>
    </row>
    <row r="167" spans="1:13" x14ac:dyDescent="0.3">
      <c r="A167" s="112">
        <v>349500</v>
      </c>
      <c r="B167" s="112">
        <v>2457</v>
      </c>
      <c r="C167" s="112">
        <v>11456</v>
      </c>
      <c r="D167" s="112">
        <v>4</v>
      </c>
      <c r="E167" s="112">
        <v>3</v>
      </c>
      <c r="G167" s="116">
        <v>123</v>
      </c>
      <c r="H167" s="116">
        <v>686993.45516985259</v>
      </c>
      <c r="I167" s="116">
        <v>-87093.45516985259</v>
      </c>
      <c r="J167" s="116">
        <v>-0.74556836226701584</v>
      </c>
      <c r="L167" s="116">
        <v>39.516129032258064</v>
      </c>
      <c r="M167" s="116">
        <v>259900</v>
      </c>
    </row>
    <row r="168" spans="1:13" x14ac:dyDescent="0.3">
      <c r="A168" s="113">
        <v>387950</v>
      </c>
      <c r="B168" s="113">
        <v>2410</v>
      </c>
      <c r="C168" s="113">
        <v>11761</v>
      </c>
      <c r="D168" s="113">
        <v>5</v>
      </c>
      <c r="E168" s="113">
        <v>4</v>
      </c>
      <c r="G168" s="116">
        <v>124</v>
      </c>
      <c r="H168" s="116">
        <v>411756.90227648651</v>
      </c>
      <c r="I168" s="116">
        <v>-31856.902276486508</v>
      </c>
      <c r="J168" s="116">
        <v>-0.27271278204383376</v>
      </c>
      <c r="L168" s="116">
        <v>39.838709677419359</v>
      </c>
      <c r="M168" s="116">
        <v>259900</v>
      </c>
    </row>
    <row r="169" spans="1:13" x14ac:dyDescent="0.3">
      <c r="A169" s="112">
        <v>144900</v>
      </c>
      <c r="B169" s="112">
        <v>1259</v>
      </c>
      <c r="C169" s="112">
        <v>12110</v>
      </c>
      <c r="D169" s="112">
        <v>3</v>
      </c>
      <c r="E169" s="112">
        <v>1</v>
      </c>
      <c r="G169" s="116">
        <v>125</v>
      </c>
      <c r="H169" s="116">
        <v>421505.29052501102</v>
      </c>
      <c r="I169" s="116">
        <v>-99505.29052501102</v>
      </c>
      <c r="J169" s="116">
        <v>-0.85182056847959631</v>
      </c>
      <c r="L169" s="116">
        <v>40.161290322580648</v>
      </c>
      <c r="M169" s="116">
        <v>259900</v>
      </c>
    </row>
    <row r="170" spans="1:13" x14ac:dyDescent="0.3">
      <c r="A170" s="113">
        <v>276500</v>
      </c>
      <c r="B170" s="113">
        <v>1756</v>
      </c>
      <c r="C170" s="113">
        <v>12110</v>
      </c>
      <c r="D170" s="113">
        <v>4</v>
      </c>
      <c r="E170" s="113">
        <v>2</v>
      </c>
      <c r="G170" s="116">
        <v>126</v>
      </c>
      <c r="H170" s="116">
        <v>471610.71211560862</v>
      </c>
      <c r="I170" s="116">
        <v>-66610.712115608621</v>
      </c>
      <c r="J170" s="116">
        <v>-0.57022470224220456</v>
      </c>
      <c r="L170" s="116">
        <v>40.483870967741936</v>
      </c>
      <c r="M170" s="116">
        <v>264900</v>
      </c>
    </row>
    <row r="171" spans="1:13" x14ac:dyDescent="0.3">
      <c r="A171" s="112">
        <v>258000</v>
      </c>
      <c r="B171" s="112">
        <v>1846</v>
      </c>
      <c r="C171" s="112">
        <v>12197</v>
      </c>
      <c r="D171" s="112">
        <v>3</v>
      </c>
      <c r="E171" s="112">
        <v>2</v>
      </c>
      <c r="G171" s="116">
        <v>127</v>
      </c>
      <c r="H171" s="116">
        <v>565339.05155734345</v>
      </c>
      <c r="I171" s="116">
        <v>14560.948442656547</v>
      </c>
      <c r="J171" s="116">
        <v>0.12464980821203847</v>
      </c>
      <c r="L171" s="116">
        <v>40.806451612903224</v>
      </c>
      <c r="M171" s="116">
        <v>265000</v>
      </c>
    </row>
    <row r="172" spans="1:13" x14ac:dyDescent="0.3">
      <c r="A172" s="113">
        <v>339900</v>
      </c>
      <c r="B172" s="113">
        <v>2828</v>
      </c>
      <c r="C172" s="113">
        <v>12197</v>
      </c>
      <c r="D172" s="113">
        <v>4</v>
      </c>
      <c r="E172" s="113">
        <v>4</v>
      </c>
      <c r="G172" s="116">
        <v>128</v>
      </c>
      <c r="H172" s="116">
        <v>748191.85184083623</v>
      </c>
      <c r="I172" s="116">
        <v>-173191.85184083623</v>
      </c>
      <c r="J172" s="116">
        <v>-1.4826184709647507</v>
      </c>
      <c r="L172" s="116">
        <v>41.12903225806452</v>
      </c>
      <c r="M172" s="116">
        <v>267000</v>
      </c>
    </row>
    <row r="173" spans="1:13" x14ac:dyDescent="0.3">
      <c r="A173" s="112">
        <v>472000</v>
      </c>
      <c r="B173" s="112">
        <v>3158</v>
      </c>
      <c r="C173" s="112">
        <v>12197</v>
      </c>
      <c r="D173" s="112">
        <v>4</v>
      </c>
      <c r="E173" s="112">
        <v>3</v>
      </c>
      <c r="G173" s="116">
        <v>129</v>
      </c>
      <c r="H173" s="116">
        <v>60569.184054464953</v>
      </c>
      <c r="I173" s="116">
        <v>79330.815945535054</v>
      </c>
      <c r="J173" s="116">
        <v>0.67911585786175377</v>
      </c>
      <c r="L173" s="116">
        <v>41.451612903225808</v>
      </c>
      <c r="M173" s="116">
        <v>272000</v>
      </c>
    </row>
    <row r="174" spans="1:13" x14ac:dyDescent="0.3">
      <c r="A174" s="113">
        <v>518000</v>
      </c>
      <c r="B174" s="113">
        <v>3498</v>
      </c>
      <c r="C174" s="113">
        <v>12197</v>
      </c>
      <c r="D174" s="113">
        <v>4</v>
      </c>
      <c r="E174" s="113">
        <v>3</v>
      </c>
      <c r="G174" s="116">
        <v>130</v>
      </c>
      <c r="H174" s="116">
        <v>115411.48963010887</v>
      </c>
      <c r="I174" s="116">
        <v>14488.510369891126</v>
      </c>
      <c r="J174" s="116">
        <v>0.12402969806516043</v>
      </c>
      <c r="L174" s="116">
        <v>41.774193548387096</v>
      </c>
      <c r="M174" s="116">
        <v>274900</v>
      </c>
    </row>
    <row r="175" spans="1:13" x14ac:dyDescent="0.3">
      <c r="A175" s="112">
        <v>539885</v>
      </c>
      <c r="B175" s="112">
        <v>2735</v>
      </c>
      <c r="C175" s="112">
        <v>12415</v>
      </c>
      <c r="D175" s="112">
        <v>3</v>
      </c>
      <c r="E175" s="112">
        <v>4</v>
      </c>
      <c r="G175" s="116">
        <v>131</v>
      </c>
      <c r="H175" s="116">
        <v>300304.91893050814</v>
      </c>
      <c r="I175" s="116">
        <v>-10404.918930508138</v>
      </c>
      <c r="J175" s="116">
        <v>-8.9071886646487172E-2</v>
      </c>
      <c r="L175" s="116">
        <v>42.096774193548391</v>
      </c>
      <c r="M175" s="116">
        <v>274900</v>
      </c>
    </row>
    <row r="176" spans="1:13" x14ac:dyDescent="0.3">
      <c r="A176" s="113">
        <v>114900</v>
      </c>
      <c r="B176" s="113">
        <v>1311</v>
      </c>
      <c r="C176" s="113">
        <v>12502</v>
      </c>
      <c r="D176" s="113">
        <v>3</v>
      </c>
      <c r="E176" s="113">
        <v>2</v>
      </c>
      <c r="G176" s="116">
        <v>132</v>
      </c>
      <c r="H176" s="116">
        <v>325715.22534494486</v>
      </c>
      <c r="I176" s="116">
        <v>14184.774655055138</v>
      </c>
      <c r="J176" s="116">
        <v>0.12142955160144939</v>
      </c>
      <c r="L176" s="116">
        <v>42.41935483870968</v>
      </c>
      <c r="M176" s="116">
        <v>275000</v>
      </c>
    </row>
    <row r="177" spans="1:13" x14ac:dyDescent="0.3">
      <c r="A177" s="112">
        <v>274900</v>
      </c>
      <c r="B177" s="112">
        <v>2534</v>
      </c>
      <c r="C177" s="112">
        <v>12502</v>
      </c>
      <c r="D177" s="112">
        <v>4</v>
      </c>
      <c r="E177" s="112">
        <v>3</v>
      </c>
      <c r="G177" s="116">
        <v>133</v>
      </c>
      <c r="H177" s="116">
        <v>323603.00065964763</v>
      </c>
      <c r="I177" s="116">
        <v>-28603.000659647631</v>
      </c>
      <c r="J177" s="116">
        <v>-0.24485757645217041</v>
      </c>
      <c r="L177" s="116">
        <v>42.741935483870968</v>
      </c>
      <c r="M177" s="116">
        <v>275000</v>
      </c>
    </row>
    <row r="178" spans="1:13" x14ac:dyDescent="0.3">
      <c r="A178" s="113">
        <v>279900</v>
      </c>
      <c r="B178" s="113">
        <v>2466</v>
      </c>
      <c r="C178" s="113">
        <v>12545</v>
      </c>
      <c r="D178" s="113">
        <v>5</v>
      </c>
      <c r="E178" s="113">
        <v>3</v>
      </c>
      <c r="G178" s="116">
        <v>134</v>
      </c>
      <c r="H178" s="116">
        <v>635869.18755223451</v>
      </c>
      <c r="I178" s="116">
        <v>209130.81244776549</v>
      </c>
      <c r="J178" s="116">
        <v>1.7902759401629889</v>
      </c>
      <c r="L178" s="116">
        <v>43.064516129032256</v>
      </c>
      <c r="M178" s="116">
        <v>276500</v>
      </c>
    </row>
    <row r="179" spans="1:13" x14ac:dyDescent="0.3">
      <c r="A179" s="112">
        <v>345900</v>
      </c>
      <c r="B179" s="112">
        <v>2279</v>
      </c>
      <c r="C179" s="112">
        <v>12632</v>
      </c>
      <c r="D179" s="112">
        <v>4</v>
      </c>
      <c r="E179" s="112">
        <v>3</v>
      </c>
      <c r="G179" s="116">
        <v>135</v>
      </c>
      <c r="H179" s="116">
        <v>75775.888552586257</v>
      </c>
      <c r="I179" s="116">
        <v>49124.111447413743</v>
      </c>
      <c r="J179" s="116">
        <v>0.42052968559167359</v>
      </c>
      <c r="L179" s="116">
        <v>43.387096774193552</v>
      </c>
      <c r="M179" s="116">
        <v>279000</v>
      </c>
    </row>
    <row r="180" spans="1:13" x14ac:dyDescent="0.3">
      <c r="A180" s="113">
        <v>319900</v>
      </c>
      <c r="B180" s="113">
        <v>2379</v>
      </c>
      <c r="C180" s="113">
        <v>12632</v>
      </c>
      <c r="D180" s="113">
        <v>4</v>
      </c>
      <c r="E180" s="113">
        <v>3</v>
      </c>
      <c r="G180" s="116">
        <v>136</v>
      </c>
      <c r="H180" s="116">
        <v>339870.94055607193</v>
      </c>
      <c r="I180" s="116">
        <v>-24970.940556071931</v>
      </c>
      <c r="J180" s="116">
        <v>-0.21376512412269091</v>
      </c>
      <c r="L180" s="116">
        <v>43.70967741935484</v>
      </c>
      <c r="M180" s="116">
        <v>279000</v>
      </c>
    </row>
    <row r="181" spans="1:13" x14ac:dyDescent="0.3">
      <c r="A181" s="112">
        <v>499900</v>
      </c>
      <c r="B181" s="112">
        <v>2800</v>
      </c>
      <c r="C181" s="112">
        <v>12632</v>
      </c>
      <c r="D181" s="112">
        <v>4</v>
      </c>
      <c r="E181" s="112">
        <v>3</v>
      </c>
      <c r="G181" s="116">
        <v>137</v>
      </c>
      <c r="H181" s="116">
        <v>348068.18619007978</v>
      </c>
      <c r="I181" s="116">
        <v>1831.8138099202188</v>
      </c>
      <c r="J181" s="116">
        <v>1.5681343903245121E-2</v>
      </c>
      <c r="L181" s="116">
        <v>44.032258064516128</v>
      </c>
      <c r="M181" s="116">
        <v>279900</v>
      </c>
    </row>
    <row r="182" spans="1:13" x14ac:dyDescent="0.3">
      <c r="A182" s="113">
        <v>310000</v>
      </c>
      <c r="B182" s="113">
        <v>1640</v>
      </c>
      <c r="C182" s="113">
        <v>12763</v>
      </c>
      <c r="D182" s="113">
        <v>3</v>
      </c>
      <c r="E182" s="113">
        <v>3</v>
      </c>
      <c r="G182" s="116">
        <v>138</v>
      </c>
      <c r="H182" s="116">
        <v>365525.28337361501</v>
      </c>
      <c r="I182" s="116">
        <v>-15625.283373615006</v>
      </c>
      <c r="J182" s="116">
        <v>-0.13376110652751694</v>
      </c>
      <c r="L182" s="116">
        <v>44.354838709677423</v>
      </c>
      <c r="M182" s="116">
        <v>279900</v>
      </c>
    </row>
    <row r="183" spans="1:13" x14ac:dyDescent="0.3">
      <c r="A183" s="112">
        <v>289900</v>
      </c>
      <c r="B183" s="112">
        <v>1832</v>
      </c>
      <c r="C183" s="112">
        <v>12894</v>
      </c>
      <c r="D183" s="112">
        <v>3</v>
      </c>
      <c r="E183" s="112">
        <v>2</v>
      </c>
      <c r="G183" s="116">
        <v>139</v>
      </c>
      <c r="H183" s="116">
        <v>671042.7568695345</v>
      </c>
      <c r="I183" s="116">
        <v>-111042.7568695345</v>
      </c>
      <c r="J183" s="116">
        <v>-0.9505876901929482</v>
      </c>
      <c r="L183" s="116">
        <v>44.677419354838712</v>
      </c>
      <c r="M183" s="116">
        <v>283300</v>
      </c>
    </row>
    <row r="184" spans="1:13" x14ac:dyDescent="0.3">
      <c r="A184" s="113">
        <v>459000</v>
      </c>
      <c r="B184" s="113">
        <v>3108</v>
      </c>
      <c r="C184" s="113">
        <v>12981</v>
      </c>
      <c r="D184" s="113">
        <v>4</v>
      </c>
      <c r="E184" s="113">
        <v>3</v>
      </c>
      <c r="G184" s="116">
        <v>140</v>
      </c>
      <c r="H184" s="116">
        <v>308359.8508733419</v>
      </c>
      <c r="I184" s="116">
        <v>-23459.8508733419</v>
      </c>
      <c r="J184" s="116">
        <v>-0.20082935693106393</v>
      </c>
      <c r="L184" s="116">
        <v>45</v>
      </c>
      <c r="M184" s="116">
        <v>284500</v>
      </c>
    </row>
    <row r="185" spans="1:13" x14ac:dyDescent="0.3">
      <c r="A185" s="112">
        <v>345000</v>
      </c>
      <c r="B185" s="112">
        <v>2872</v>
      </c>
      <c r="C185" s="112">
        <v>13024</v>
      </c>
      <c r="D185" s="112">
        <v>4</v>
      </c>
      <c r="E185" s="112">
        <v>4</v>
      </c>
      <c r="G185" s="116">
        <v>141</v>
      </c>
      <c r="H185" s="116">
        <v>316739.24928135728</v>
      </c>
      <c r="I185" s="116">
        <v>77704.750718642725</v>
      </c>
      <c r="J185" s="116">
        <v>0.66519583613579158</v>
      </c>
      <c r="L185" s="116">
        <v>45.322580645161288</v>
      </c>
      <c r="M185" s="116">
        <v>284900</v>
      </c>
    </row>
    <row r="186" spans="1:13" x14ac:dyDescent="0.3">
      <c r="A186" s="113">
        <v>265000</v>
      </c>
      <c r="B186" s="113">
        <v>2154</v>
      </c>
      <c r="C186" s="113">
        <v>13068</v>
      </c>
      <c r="D186" s="113">
        <v>5</v>
      </c>
      <c r="E186" s="113">
        <v>4</v>
      </c>
      <c r="G186" s="116">
        <v>142</v>
      </c>
      <c r="H186" s="116">
        <v>510417.91838323313</v>
      </c>
      <c r="I186" s="116">
        <v>-70517.918383233133</v>
      </c>
      <c r="J186" s="116">
        <v>-0.60367255859732361</v>
      </c>
      <c r="L186" s="116">
        <v>45.645161290322584</v>
      </c>
      <c r="M186" s="116">
        <v>285000</v>
      </c>
    </row>
    <row r="187" spans="1:13" x14ac:dyDescent="0.3">
      <c r="A187" s="112">
        <v>415000</v>
      </c>
      <c r="B187" s="112">
        <v>2683</v>
      </c>
      <c r="C187" s="112">
        <v>13068</v>
      </c>
      <c r="D187" s="112">
        <v>3</v>
      </c>
      <c r="E187" s="112">
        <v>3</v>
      </c>
      <c r="G187" s="116">
        <v>143</v>
      </c>
      <c r="H187" s="116">
        <v>309399.28369140753</v>
      </c>
      <c r="I187" s="116">
        <v>-9499.2836914075306</v>
      </c>
      <c r="J187" s="116">
        <v>-8.131914586119264E-2</v>
      </c>
      <c r="L187" s="116">
        <v>45.967741935483872</v>
      </c>
      <c r="M187" s="116">
        <v>285000</v>
      </c>
    </row>
    <row r="188" spans="1:13" x14ac:dyDescent="0.3">
      <c r="A188" s="113">
        <v>189900</v>
      </c>
      <c r="B188" s="113">
        <v>1647</v>
      </c>
      <c r="C188" s="113">
        <v>13112</v>
      </c>
      <c r="D188" s="113">
        <v>3</v>
      </c>
      <c r="E188" s="113">
        <v>2</v>
      </c>
      <c r="G188" s="116">
        <v>144</v>
      </c>
      <c r="H188" s="116">
        <v>132061.58083116004</v>
      </c>
      <c r="I188" s="116">
        <v>9938.4191688399587</v>
      </c>
      <c r="J188" s="116">
        <v>8.5078389516001399E-2</v>
      </c>
      <c r="L188" s="116">
        <v>46.29032258064516</v>
      </c>
      <c r="M188" s="116">
        <v>289900</v>
      </c>
    </row>
    <row r="189" spans="1:13" x14ac:dyDescent="0.3">
      <c r="A189" s="112">
        <v>259900</v>
      </c>
      <c r="B189" s="112">
        <v>2278</v>
      </c>
      <c r="C189" s="112">
        <v>13112</v>
      </c>
      <c r="D189" s="112">
        <v>4</v>
      </c>
      <c r="E189" s="112">
        <v>3</v>
      </c>
      <c r="G189" s="116">
        <v>145</v>
      </c>
      <c r="H189" s="116">
        <v>428138.60232719267</v>
      </c>
      <c r="I189" s="116">
        <v>-83138.602327192668</v>
      </c>
      <c r="J189" s="116">
        <v>-0.71171262475885833</v>
      </c>
      <c r="L189" s="116">
        <v>46.612903225806456</v>
      </c>
      <c r="M189" s="116">
        <v>289900</v>
      </c>
    </row>
    <row r="190" spans="1:13" x14ac:dyDescent="0.3">
      <c r="A190" s="113">
        <v>425000</v>
      </c>
      <c r="B190" s="113">
        <v>2834</v>
      </c>
      <c r="C190" s="113">
        <v>13155</v>
      </c>
      <c r="D190" s="113">
        <v>4</v>
      </c>
      <c r="E190" s="113">
        <v>3</v>
      </c>
      <c r="G190" s="116">
        <v>146</v>
      </c>
      <c r="H190" s="116">
        <v>521580.70486197039</v>
      </c>
      <c r="I190" s="116">
        <v>-81580.704861970386</v>
      </c>
      <c r="J190" s="116">
        <v>-0.6983761569443655</v>
      </c>
      <c r="L190" s="116">
        <v>46.935483870967744</v>
      </c>
      <c r="M190" s="116">
        <v>295000</v>
      </c>
    </row>
    <row r="191" spans="1:13" x14ac:dyDescent="0.3">
      <c r="A191" s="112">
        <v>374900</v>
      </c>
      <c r="B191" s="112">
        <v>2538</v>
      </c>
      <c r="C191" s="112">
        <v>13199</v>
      </c>
      <c r="D191" s="112">
        <v>4</v>
      </c>
      <c r="E191" s="112">
        <v>4</v>
      </c>
      <c r="G191" s="116">
        <v>147</v>
      </c>
      <c r="H191" s="116">
        <v>63764.601446326684</v>
      </c>
      <c r="I191" s="116">
        <v>29235.398553673316</v>
      </c>
      <c r="J191" s="116">
        <v>0.25027125376271359</v>
      </c>
      <c r="L191" s="116">
        <v>47.258064516129032</v>
      </c>
      <c r="M191" s="116">
        <v>298900</v>
      </c>
    </row>
    <row r="192" spans="1:13" x14ac:dyDescent="0.3">
      <c r="A192" s="113">
        <v>229900</v>
      </c>
      <c r="B192" s="113">
        <v>840</v>
      </c>
      <c r="C192" s="113">
        <v>13329</v>
      </c>
      <c r="D192" s="113">
        <v>4</v>
      </c>
      <c r="E192" s="113">
        <v>2</v>
      </c>
      <c r="G192" s="116">
        <v>148</v>
      </c>
      <c r="H192" s="116">
        <v>495361.35916798108</v>
      </c>
      <c r="I192" s="116">
        <v>-85861.359167981078</v>
      </c>
      <c r="J192" s="116">
        <v>-0.73502093598246232</v>
      </c>
      <c r="L192" s="116">
        <v>47.58064516129032</v>
      </c>
      <c r="M192" s="116">
        <v>299900</v>
      </c>
    </row>
    <row r="193" spans="1:13" x14ac:dyDescent="0.3">
      <c r="A193" s="112">
        <v>350000</v>
      </c>
      <c r="B193" s="112">
        <v>2072</v>
      </c>
      <c r="C193" s="112">
        <v>13504</v>
      </c>
      <c r="D193" s="112">
        <v>4</v>
      </c>
      <c r="E193" s="112">
        <v>2</v>
      </c>
      <c r="G193" s="116">
        <v>149</v>
      </c>
      <c r="H193" s="116">
        <v>379890.47720826138</v>
      </c>
      <c r="I193" s="116">
        <v>-30390.477208261378</v>
      </c>
      <c r="J193" s="116">
        <v>-0.26015936876643331</v>
      </c>
      <c r="L193" s="116">
        <v>47.903225806451616</v>
      </c>
      <c r="M193" s="116">
        <v>309000</v>
      </c>
    </row>
    <row r="194" spans="1:13" x14ac:dyDescent="0.3">
      <c r="A194" s="113">
        <v>469500</v>
      </c>
      <c r="B194" s="113">
        <v>2430</v>
      </c>
      <c r="C194" s="113">
        <v>13504</v>
      </c>
      <c r="D194" s="113">
        <v>3</v>
      </c>
      <c r="E194" s="113">
        <v>2</v>
      </c>
      <c r="G194" s="116">
        <v>150</v>
      </c>
      <c r="H194" s="116">
        <v>402789.46366340655</v>
      </c>
      <c r="I194" s="116">
        <v>-14839.463663406554</v>
      </c>
      <c r="J194" s="116">
        <v>-0.12703405323476777</v>
      </c>
      <c r="L194" s="116">
        <v>48.225806451612904</v>
      </c>
      <c r="M194" s="116">
        <v>310000</v>
      </c>
    </row>
    <row r="195" spans="1:13" x14ac:dyDescent="0.3">
      <c r="A195" s="112">
        <v>369900</v>
      </c>
      <c r="B195" s="112">
        <v>2666</v>
      </c>
      <c r="C195" s="112">
        <v>13504</v>
      </c>
      <c r="D195" s="112">
        <v>4</v>
      </c>
      <c r="E195" s="112">
        <v>3</v>
      </c>
      <c r="G195" s="116">
        <v>151</v>
      </c>
      <c r="H195" s="116">
        <v>114958.06729335847</v>
      </c>
      <c r="I195" s="116">
        <v>29941.932706641528</v>
      </c>
      <c r="J195" s="116">
        <v>0.2563195786372624</v>
      </c>
      <c r="L195" s="116">
        <v>48.548387096774192</v>
      </c>
      <c r="M195" s="116">
        <v>314900</v>
      </c>
    </row>
    <row r="196" spans="1:13" x14ac:dyDescent="0.3">
      <c r="A196" s="113">
        <v>529900</v>
      </c>
      <c r="B196" s="113">
        <v>3585</v>
      </c>
      <c r="C196" s="113">
        <v>13504</v>
      </c>
      <c r="D196" s="113">
        <v>4</v>
      </c>
      <c r="E196" s="113">
        <v>5</v>
      </c>
      <c r="G196" s="116">
        <v>152</v>
      </c>
      <c r="H196" s="116">
        <v>220221.42653109724</v>
      </c>
      <c r="I196" s="116">
        <v>56278.573468902759</v>
      </c>
      <c r="J196" s="116">
        <v>0.4817758552591912</v>
      </c>
      <c r="L196" s="116">
        <v>48.870967741935488</v>
      </c>
      <c r="M196" s="116">
        <v>319900</v>
      </c>
    </row>
    <row r="197" spans="1:13" x14ac:dyDescent="0.3">
      <c r="A197" s="112">
        <v>309000</v>
      </c>
      <c r="B197" s="112">
        <v>2535</v>
      </c>
      <c r="C197" s="112">
        <v>13547</v>
      </c>
      <c r="D197" s="112">
        <v>5</v>
      </c>
      <c r="E197" s="112">
        <v>3</v>
      </c>
      <c r="G197" s="116">
        <v>153</v>
      </c>
      <c r="H197" s="116">
        <v>257844.86301204958</v>
      </c>
      <c r="I197" s="116">
        <v>155.13698795042001</v>
      </c>
      <c r="J197" s="116">
        <v>1.3280588054252547E-3</v>
      </c>
      <c r="L197" s="116">
        <v>49.193548387096776</v>
      </c>
      <c r="M197" s="116">
        <v>322000</v>
      </c>
    </row>
    <row r="198" spans="1:13" x14ac:dyDescent="0.3">
      <c r="A198" s="113">
        <v>359900</v>
      </c>
      <c r="B198" s="113">
        <v>2234</v>
      </c>
      <c r="C198" s="113">
        <v>13678</v>
      </c>
      <c r="D198" s="113">
        <v>4</v>
      </c>
      <c r="E198" s="113">
        <v>3</v>
      </c>
      <c r="G198" s="116">
        <v>154</v>
      </c>
      <c r="H198" s="116">
        <v>490449.92205423047</v>
      </c>
      <c r="I198" s="116">
        <v>-150549.92205423047</v>
      </c>
      <c r="J198" s="116">
        <v>-1.2887909729438913</v>
      </c>
      <c r="L198" s="116">
        <v>49.516129032258064</v>
      </c>
      <c r="M198" s="116">
        <v>325000</v>
      </c>
    </row>
    <row r="199" spans="1:13" x14ac:dyDescent="0.3">
      <c r="A199" s="112">
        <v>400000</v>
      </c>
      <c r="B199" s="112">
        <v>2544</v>
      </c>
      <c r="C199" s="112">
        <v>13939</v>
      </c>
      <c r="D199" s="112">
        <v>4</v>
      </c>
      <c r="E199" s="112">
        <v>3</v>
      </c>
      <c r="G199" s="116">
        <v>155</v>
      </c>
      <c r="H199" s="116">
        <v>486825.91098527727</v>
      </c>
      <c r="I199" s="116">
        <v>-14825.910985277267</v>
      </c>
      <c r="J199" s="116">
        <v>-0.12691803478059716</v>
      </c>
      <c r="L199" s="116">
        <v>49.838709677419359</v>
      </c>
      <c r="M199" s="116">
        <v>329000</v>
      </c>
    </row>
    <row r="200" spans="1:13" x14ac:dyDescent="0.3">
      <c r="A200" s="113">
        <v>399900</v>
      </c>
      <c r="B200" s="113">
        <v>2953</v>
      </c>
      <c r="C200" s="113">
        <v>13939</v>
      </c>
      <c r="D200" s="113">
        <v>4</v>
      </c>
      <c r="E200" s="113">
        <v>4</v>
      </c>
      <c r="G200" s="116">
        <v>156</v>
      </c>
      <c r="H200" s="116">
        <v>538438.19831051189</v>
      </c>
      <c r="I200" s="116">
        <v>-20438.198310511885</v>
      </c>
      <c r="J200" s="116">
        <v>-0.17496233227099592</v>
      </c>
      <c r="L200" s="116">
        <v>50.161290322580648</v>
      </c>
      <c r="M200" s="116">
        <v>329900</v>
      </c>
    </row>
    <row r="201" spans="1:13" x14ac:dyDescent="0.3">
      <c r="A201" s="112">
        <v>549900</v>
      </c>
      <c r="B201" s="112">
        <v>3180</v>
      </c>
      <c r="C201" s="112">
        <v>13939</v>
      </c>
      <c r="D201" s="112">
        <v>5</v>
      </c>
      <c r="E201" s="112">
        <v>4</v>
      </c>
      <c r="G201" s="116">
        <v>157</v>
      </c>
      <c r="H201" s="116">
        <v>500386.27139102505</v>
      </c>
      <c r="I201" s="116">
        <v>39498.728608974954</v>
      </c>
      <c r="J201" s="116">
        <v>0.338131060975711</v>
      </c>
      <c r="L201" s="116">
        <v>50.483870967741936</v>
      </c>
      <c r="M201" s="116">
        <v>329900</v>
      </c>
    </row>
    <row r="202" spans="1:13" x14ac:dyDescent="0.3">
      <c r="A202" s="113">
        <v>589000</v>
      </c>
      <c r="B202" s="113">
        <v>4226</v>
      </c>
      <c r="C202" s="113">
        <v>13939</v>
      </c>
      <c r="D202" s="113">
        <v>4</v>
      </c>
      <c r="E202" s="113">
        <v>4</v>
      </c>
      <c r="G202" s="116">
        <v>158</v>
      </c>
      <c r="H202" s="116">
        <v>176846.6978351241</v>
      </c>
      <c r="I202" s="116">
        <v>-61946.697835124098</v>
      </c>
      <c r="J202" s="116">
        <v>-0.53029814884150195</v>
      </c>
      <c r="L202" s="116">
        <v>50.806451612903224</v>
      </c>
      <c r="M202" s="116">
        <v>329900</v>
      </c>
    </row>
    <row r="203" spans="1:13" x14ac:dyDescent="0.3">
      <c r="A203" s="112">
        <v>198900</v>
      </c>
      <c r="B203" s="112">
        <v>1794</v>
      </c>
      <c r="C203" s="112">
        <v>13983</v>
      </c>
      <c r="D203" s="112">
        <v>3</v>
      </c>
      <c r="E203" s="112">
        <v>2</v>
      </c>
      <c r="G203" s="116">
        <v>159</v>
      </c>
      <c r="H203" s="116">
        <v>392317.47059674619</v>
      </c>
      <c r="I203" s="116">
        <v>-117417.47059674619</v>
      </c>
      <c r="J203" s="116">
        <v>-1.0051587812611489</v>
      </c>
      <c r="L203" s="116">
        <v>51.12903225806452</v>
      </c>
      <c r="M203" s="116">
        <v>337900</v>
      </c>
    </row>
    <row r="204" spans="1:13" x14ac:dyDescent="0.3">
      <c r="A204" s="113">
        <v>419000</v>
      </c>
      <c r="B204" s="113">
        <v>2242</v>
      </c>
      <c r="C204" s="113">
        <v>14375</v>
      </c>
      <c r="D204" s="113">
        <v>4</v>
      </c>
      <c r="E204" s="113">
        <v>3</v>
      </c>
      <c r="G204" s="116">
        <v>160</v>
      </c>
      <c r="H204" s="116">
        <v>358125.41435303853</v>
      </c>
      <c r="I204" s="116">
        <v>-78225.414353038534</v>
      </c>
      <c r="J204" s="116">
        <v>-0.66965300610833911</v>
      </c>
      <c r="L204" s="116">
        <v>51.451612903225808</v>
      </c>
      <c r="M204" s="116">
        <v>339000</v>
      </c>
    </row>
    <row r="205" spans="1:13" x14ac:dyDescent="0.3">
      <c r="A205" s="112">
        <v>325000</v>
      </c>
      <c r="B205" s="112">
        <v>2449</v>
      </c>
      <c r="C205" s="112">
        <v>14375</v>
      </c>
      <c r="D205" s="112">
        <v>4</v>
      </c>
      <c r="E205" s="112">
        <v>3</v>
      </c>
      <c r="G205" s="116">
        <v>161</v>
      </c>
      <c r="H205" s="116">
        <v>353700.01674843219</v>
      </c>
      <c r="I205" s="116">
        <v>-7800.0167484321864</v>
      </c>
      <c r="J205" s="116">
        <v>-6.6772476777300901E-2</v>
      </c>
      <c r="L205" s="116">
        <v>51.774193548387096</v>
      </c>
      <c r="M205" s="116">
        <v>339900</v>
      </c>
    </row>
    <row r="206" spans="1:13" x14ac:dyDescent="0.3">
      <c r="A206" s="113">
        <v>389900</v>
      </c>
      <c r="B206" s="113">
        <v>2908</v>
      </c>
      <c r="C206" s="113">
        <v>14375</v>
      </c>
      <c r="D206" s="113">
        <v>5</v>
      </c>
      <c r="E206" s="113">
        <v>4</v>
      </c>
      <c r="G206" s="116">
        <v>162</v>
      </c>
      <c r="H206" s="116">
        <v>368880.10125585413</v>
      </c>
      <c r="I206" s="116">
        <v>-48980.101255854126</v>
      </c>
      <c r="J206" s="116">
        <v>-0.41929687834500429</v>
      </c>
      <c r="L206" s="116">
        <v>52.096774193548391</v>
      </c>
      <c r="M206" s="116">
        <v>339900</v>
      </c>
    </row>
    <row r="207" spans="1:13" x14ac:dyDescent="0.3">
      <c r="A207" s="112">
        <v>475000</v>
      </c>
      <c r="B207" s="112">
        <v>3317</v>
      </c>
      <c r="C207" s="112">
        <v>14375</v>
      </c>
      <c r="D207" s="112">
        <v>4</v>
      </c>
      <c r="E207" s="112">
        <v>6</v>
      </c>
      <c r="G207" s="116">
        <v>163</v>
      </c>
      <c r="H207" s="116">
        <v>432788.25703210046</v>
      </c>
      <c r="I207" s="116">
        <v>67111.74296789954</v>
      </c>
      <c r="J207" s="116">
        <v>0.57451380469266167</v>
      </c>
      <c r="L207" s="116">
        <v>52.41935483870968</v>
      </c>
      <c r="M207" s="116">
        <v>342500</v>
      </c>
    </row>
    <row r="208" spans="1:13" x14ac:dyDescent="0.3">
      <c r="A208" s="113">
        <v>469000</v>
      </c>
      <c r="B208" s="113">
        <v>3390</v>
      </c>
      <c r="C208" s="113">
        <v>14375</v>
      </c>
      <c r="D208" s="113">
        <v>5</v>
      </c>
      <c r="E208" s="113">
        <v>5</v>
      </c>
      <c r="G208" s="116">
        <v>164</v>
      </c>
      <c r="H208" s="116">
        <v>280691.69495802419</v>
      </c>
      <c r="I208" s="116">
        <v>29308.305041975807</v>
      </c>
      <c r="J208" s="116">
        <v>0.25089537380682392</v>
      </c>
      <c r="L208" s="116">
        <v>52.741935483870968</v>
      </c>
      <c r="M208" s="116">
        <v>345000</v>
      </c>
    </row>
    <row r="209" spans="1:13" x14ac:dyDescent="0.3">
      <c r="A209" s="112">
        <v>475000</v>
      </c>
      <c r="B209" s="112">
        <v>3810</v>
      </c>
      <c r="C209" s="112">
        <v>14375</v>
      </c>
      <c r="D209" s="112">
        <v>5</v>
      </c>
      <c r="E209" s="112">
        <v>6</v>
      </c>
      <c r="G209" s="116">
        <v>165</v>
      </c>
      <c r="H209" s="116">
        <v>256211.63477325306</v>
      </c>
      <c r="I209" s="116">
        <v>33688.365226746944</v>
      </c>
      <c r="J209" s="116">
        <v>0.28839112239346604</v>
      </c>
      <c r="L209" s="116">
        <v>53.064516129032256</v>
      </c>
      <c r="M209" s="116">
        <v>345000</v>
      </c>
    </row>
    <row r="210" spans="1:13" x14ac:dyDescent="0.3">
      <c r="A210" s="113">
        <v>434900</v>
      </c>
      <c r="B210" s="113">
        <v>3057</v>
      </c>
      <c r="C210" s="113">
        <v>14462</v>
      </c>
      <c r="D210" s="113">
        <v>5</v>
      </c>
      <c r="E210" s="113">
        <v>4</v>
      </c>
      <c r="G210" s="116">
        <v>166</v>
      </c>
      <c r="H210" s="116">
        <v>479789.26204048749</v>
      </c>
      <c r="I210" s="116">
        <v>-20789.262040487491</v>
      </c>
      <c r="J210" s="116">
        <v>-0.17796763283805694</v>
      </c>
      <c r="L210" s="116">
        <v>53.387096774193552</v>
      </c>
      <c r="M210" s="116">
        <v>345900</v>
      </c>
    </row>
    <row r="211" spans="1:13" x14ac:dyDescent="0.3">
      <c r="A211" s="112">
        <v>359900</v>
      </c>
      <c r="B211" s="112">
        <v>2658</v>
      </c>
      <c r="C211" s="112">
        <v>14593</v>
      </c>
      <c r="D211" s="112">
        <v>4</v>
      </c>
      <c r="E211" s="112">
        <v>3</v>
      </c>
      <c r="G211" s="116">
        <v>167</v>
      </c>
      <c r="H211" s="116">
        <v>497712.9044753504</v>
      </c>
      <c r="I211" s="116">
        <v>-152712.9044753504</v>
      </c>
      <c r="J211" s="116">
        <v>-1.3073073041444583</v>
      </c>
      <c r="L211" s="116">
        <v>53.70967741935484</v>
      </c>
      <c r="M211" s="116">
        <v>348000</v>
      </c>
    </row>
    <row r="212" spans="1:13" x14ac:dyDescent="0.3">
      <c r="A212" s="113">
        <v>579000</v>
      </c>
      <c r="B212" s="113">
        <v>3282</v>
      </c>
      <c r="C212" s="113">
        <v>14810</v>
      </c>
      <c r="D212" s="113">
        <v>4</v>
      </c>
      <c r="E212" s="113">
        <v>5</v>
      </c>
      <c r="G212" s="116">
        <v>168</v>
      </c>
      <c r="H212" s="116">
        <v>364851.00479221263</v>
      </c>
      <c r="I212" s="116">
        <v>-99851.004792212625</v>
      </c>
      <c r="J212" s="116">
        <v>-0.85478007467334149</v>
      </c>
      <c r="L212" s="116">
        <v>54.032258064516128</v>
      </c>
      <c r="M212" s="116">
        <v>349500</v>
      </c>
    </row>
    <row r="213" spans="1:13" x14ac:dyDescent="0.3">
      <c r="A213" s="112">
        <v>792000</v>
      </c>
      <c r="B213" s="112">
        <v>3829</v>
      </c>
      <c r="C213" s="112">
        <v>14810</v>
      </c>
      <c r="D213" s="112">
        <v>4</v>
      </c>
      <c r="E213" s="112">
        <v>5</v>
      </c>
      <c r="G213" s="116">
        <v>169</v>
      </c>
      <c r="H213" s="116">
        <v>439235.26330821693</v>
      </c>
      <c r="I213" s="116">
        <v>-24235.263308216934</v>
      </c>
      <c r="J213" s="116">
        <v>-0.20746731816504854</v>
      </c>
      <c r="L213" s="116">
        <v>54.354838709677423</v>
      </c>
      <c r="M213" s="116">
        <v>349900</v>
      </c>
    </row>
    <row r="214" spans="1:13" x14ac:dyDescent="0.3">
      <c r="A214" s="113">
        <v>474800</v>
      </c>
      <c r="B214" s="113">
        <v>3272</v>
      </c>
      <c r="C214" s="113">
        <v>14985</v>
      </c>
      <c r="D214" s="113">
        <v>5</v>
      </c>
      <c r="E214" s="113">
        <v>5</v>
      </c>
      <c r="G214" s="116">
        <v>170</v>
      </c>
      <c r="H214" s="116">
        <v>228282.35565562555</v>
      </c>
      <c r="I214" s="116">
        <v>-38382.35565562555</v>
      </c>
      <c r="J214" s="116">
        <v>-0.32857428827809942</v>
      </c>
      <c r="L214" s="116">
        <v>54.677419354838712</v>
      </c>
      <c r="M214" s="116">
        <v>349900</v>
      </c>
    </row>
    <row r="215" spans="1:13" x14ac:dyDescent="0.3">
      <c r="A215" s="112">
        <v>487000</v>
      </c>
      <c r="B215" s="112">
        <v>3208</v>
      </c>
      <c r="C215" s="112">
        <v>15028</v>
      </c>
      <c r="D215" s="112">
        <v>5</v>
      </c>
      <c r="E215" s="112">
        <v>5</v>
      </c>
      <c r="G215" s="116">
        <v>171</v>
      </c>
      <c r="H215" s="116">
        <v>353887.02813330968</v>
      </c>
      <c r="I215" s="116">
        <v>-93987.028133309679</v>
      </c>
      <c r="J215" s="116">
        <v>-0.80458117665713735</v>
      </c>
      <c r="L215" s="116">
        <v>55</v>
      </c>
      <c r="M215" s="116">
        <v>349900</v>
      </c>
    </row>
    <row r="216" spans="1:13" x14ac:dyDescent="0.3">
      <c r="A216" s="113">
        <v>394800</v>
      </c>
      <c r="B216" s="113">
        <v>2283</v>
      </c>
      <c r="C216" s="113">
        <v>15246</v>
      </c>
      <c r="D216" s="113">
        <v>4</v>
      </c>
      <c r="E216" s="113">
        <v>3</v>
      </c>
      <c r="G216" s="116">
        <v>172</v>
      </c>
      <c r="H216" s="116">
        <v>438318.64992350887</v>
      </c>
      <c r="I216" s="116">
        <v>-13318.64992350887</v>
      </c>
      <c r="J216" s="116">
        <v>-0.11401504271144684</v>
      </c>
      <c r="L216" s="116">
        <v>55.322580645161288</v>
      </c>
      <c r="M216" s="116">
        <v>350000</v>
      </c>
    </row>
    <row r="217" spans="1:13" x14ac:dyDescent="0.3">
      <c r="A217" s="112">
        <v>339000</v>
      </c>
      <c r="B217" s="112">
        <v>2796</v>
      </c>
      <c r="C217" s="112">
        <v>15246</v>
      </c>
      <c r="D217" s="112">
        <v>4</v>
      </c>
      <c r="E217" s="112">
        <v>3</v>
      </c>
      <c r="G217" s="116">
        <v>173</v>
      </c>
      <c r="H217" s="116">
        <v>447134.94751273107</v>
      </c>
      <c r="I217" s="116">
        <v>-72234.947512731072</v>
      </c>
      <c r="J217" s="116">
        <v>-0.61837128186588519</v>
      </c>
      <c r="L217" s="116">
        <v>55.645161290322584</v>
      </c>
      <c r="M217" s="116">
        <v>354900</v>
      </c>
    </row>
    <row r="218" spans="1:13" x14ac:dyDescent="0.3">
      <c r="A218" s="113">
        <v>385000</v>
      </c>
      <c r="B218" s="113">
        <v>2846</v>
      </c>
      <c r="C218" s="113">
        <v>15246</v>
      </c>
      <c r="D218" s="113">
        <v>4</v>
      </c>
      <c r="E218" s="113">
        <v>5</v>
      </c>
      <c r="G218" s="116">
        <v>174</v>
      </c>
      <c r="H218" s="116">
        <v>82032.294335427243</v>
      </c>
      <c r="I218" s="116">
        <v>147867.70566457277</v>
      </c>
      <c r="J218" s="116">
        <v>1.2658297105047929</v>
      </c>
      <c r="L218" s="116">
        <v>55.967741935483872</v>
      </c>
      <c r="M218" s="116">
        <v>359900</v>
      </c>
    </row>
    <row r="219" spans="1:13" x14ac:dyDescent="0.3">
      <c r="A219" s="112">
        <v>207000</v>
      </c>
      <c r="B219" s="112">
        <v>1330</v>
      </c>
      <c r="C219" s="112">
        <v>15507</v>
      </c>
      <c r="D219" s="112">
        <v>3</v>
      </c>
      <c r="E219" s="112">
        <v>3</v>
      </c>
      <c r="G219" s="116">
        <v>175</v>
      </c>
      <c r="H219" s="116">
        <v>269174.46075903554</v>
      </c>
      <c r="I219" s="116">
        <v>80825.539240964456</v>
      </c>
      <c r="J219" s="116">
        <v>0.69191151968550713</v>
      </c>
      <c r="L219" s="116">
        <v>56.29032258064516</v>
      </c>
      <c r="M219" s="116">
        <v>359900</v>
      </c>
    </row>
    <row r="220" spans="1:13" x14ac:dyDescent="0.3">
      <c r="A220" s="113">
        <v>374900</v>
      </c>
      <c r="B220" s="113">
        <v>2538</v>
      </c>
      <c r="C220" s="113">
        <v>15682</v>
      </c>
      <c r="D220" s="113">
        <v>4</v>
      </c>
      <c r="E220" s="113">
        <v>3</v>
      </c>
      <c r="G220" s="116">
        <v>176</v>
      </c>
      <c r="H220" s="116">
        <v>347419.11400319997</v>
      </c>
      <c r="I220" s="116">
        <v>122080.88599680003</v>
      </c>
      <c r="J220" s="116">
        <v>1.0450802079126484</v>
      </c>
      <c r="L220" s="116">
        <v>56.612903225806456</v>
      </c>
      <c r="M220" s="116">
        <v>362750</v>
      </c>
    </row>
    <row r="221" spans="1:13" x14ac:dyDescent="0.3">
      <c r="A221" s="112">
        <v>510000</v>
      </c>
      <c r="B221" s="112">
        <v>2664</v>
      </c>
      <c r="C221" s="112">
        <v>15682</v>
      </c>
      <c r="D221" s="112">
        <v>4</v>
      </c>
      <c r="E221" s="112">
        <v>5</v>
      </c>
      <c r="G221" s="116">
        <v>177</v>
      </c>
      <c r="H221" s="116">
        <v>413062.45267656748</v>
      </c>
      <c r="I221" s="116">
        <v>-43162.452676567482</v>
      </c>
      <c r="J221" s="116">
        <v>-0.36949457442854206</v>
      </c>
      <c r="L221" s="116">
        <v>56.935483870967744</v>
      </c>
      <c r="M221" s="116">
        <v>369900</v>
      </c>
    </row>
    <row r="222" spans="1:13" x14ac:dyDescent="0.3">
      <c r="A222" s="113">
        <v>395000</v>
      </c>
      <c r="B222" s="113">
        <v>2722</v>
      </c>
      <c r="C222" s="113">
        <v>15682</v>
      </c>
      <c r="D222" s="113">
        <v>4</v>
      </c>
      <c r="E222" s="113">
        <v>4</v>
      </c>
      <c r="G222" s="116">
        <v>178</v>
      </c>
      <c r="H222" s="116">
        <v>660004.00918666623</v>
      </c>
      <c r="I222" s="116">
        <v>-130104.00918666623</v>
      </c>
      <c r="J222" s="116">
        <v>-1.1137625997785947</v>
      </c>
      <c r="L222" s="116">
        <v>57.258064516129032</v>
      </c>
      <c r="M222" s="116">
        <v>369900</v>
      </c>
    </row>
    <row r="223" spans="1:13" x14ac:dyDescent="0.3">
      <c r="A223" s="112">
        <v>825000</v>
      </c>
      <c r="B223" s="112">
        <v>4309</v>
      </c>
      <c r="C223" s="112">
        <v>15682</v>
      </c>
      <c r="D223" s="112">
        <v>5</v>
      </c>
      <c r="E223" s="112">
        <v>6</v>
      </c>
      <c r="G223" s="116">
        <v>179</v>
      </c>
      <c r="H223" s="116">
        <v>369306.94319318398</v>
      </c>
      <c r="I223" s="116">
        <v>-60306.943193183979</v>
      </c>
      <c r="J223" s="116">
        <v>-0.51626093811738072</v>
      </c>
      <c r="L223" s="116">
        <v>57.58064516129032</v>
      </c>
      <c r="M223" s="116">
        <v>369900</v>
      </c>
    </row>
    <row r="224" spans="1:13" x14ac:dyDescent="0.3">
      <c r="A224" s="113">
        <v>825000</v>
      </c>
      <c r="B224" s="113">
        <v>4309</v>
      </c>
      <c r="C224" s="113">
        <v>15682</v>
      </c>
      <c r="D224" s="113">
        <v>5</v>
      </c>
      <c r="E224" s="113">
        <v>6</v>
      </c>
      <c r="G224" s="116">
        <v>180</v>
      </c>
      <c r="H224" s="116">
        <v>347607.30703786213</v>
      </c>
      <c r="I224" s="116">
        <v>12292.692962137866</v>
      </c>
      <c r="J224" s="116">
        <v>0.1052322811370662</v>
      </c>
      <c r="L224" s="116">
        <v>57.903225806451616</v>
      </c>
      <c r="M224" s="116">
        <v>369900</v>
      </c>
    </row>
    <row r="225" spans="1:13" x14ac:dyDescent="0.3">
      <c r="A225" s="112">
        <v>799000</v>
      </c>
      <c r="B225" s="112">
        <v>6709</v>
      </c>
      <c r="C225" s="112">
        <v>15725</v>
      </c>
      <c r="D225" s="112">
        <v>4</v>
      </c>
      <c r="E225" s="112">
        <v>5</v>
      </c>
      <c r="G225" s="116">
        <v>181</v>
      </c>
      <c r="H225" s="116">
        <v>394849.79816090642</v>
      </c>
      <c r="I225" s="116">
        <v>5150.2018390935846</v>
      </c>
      <c r="J225" s="116">
        <v>4.4088589010839167E-2</v>
      </c>
      <c r="L225" s="116">
        <v>58.225806451612904</v>
      </c>
      <c r="M225" s="116">
        <v>374900</v>
      </c>
    </row>
    <row r="226" spans="1:13" x14ac:dyDescent="0.3">
      <c r="A226" s="113">
        <v>182000</v>
      </c>
      <c r="B226" s="113">
        <v>1244</v>
      </c>
      <c r="C226" s="113">
        <v>15987</v>
      </c>
      <c r="D226" s="113">
        <v>4</v>
      </c>
      <c r="E226" s="113">
        <v>2</v>
      </c>
      <c r="G226" s="116">
        <v>182</v>
      </c>
      <c r="H226" s="116">
        <v>510654.63373970776</v>
      </c>
      <c r="I226" s="116">
        <v>-110754.63373970776</v>
      </c>
      <c r="J226" s="116">
        <v>-0.94812119613071089</v>
      </c>
      <c r="L226" s="116">
        <v>58.548387096774192</v>
      </c>
      <c r="M226" s="116">
        <v>374900</v>
      </c>
    </row>
    <row r="227" spans="1:13" x14ac:dyDescent="0.3">
      <c r="A227" s="112">
        <v>369900</v>
      </c>
      <c r="B227" s="112">
        <v>2488</v>
      </c>
      <c r="C227" s="112">
        <v>16074</v>
      </c>
      <c r="D227" s="112">
        <v>4</v>
      </c>
      <c r="E227" s="112">
        <v>3</v>
      </c>
      <c r="G227" s="116">
        <v>183</v>
      </c>
      <c r="H227" s="116">
        <v>521213.47486396169</v>
      </c>
      <c r="I227" s="116">
        <v>28686.525136038312</v>
      </c>
      <c r="J227" s="116">
        <v>0.24557259237329057</v>
      </c>
      <c r="L227" s="116">
        <v>58.870967741935488</v>
      </c>
      <c r="M227" s="116">
        <v>374900</v>
      </c>
    </row>
    <row r="228" spans="1:13" x14ac:dyDescent="0.3">
      <c r="A228" s="113">
        <v>487900</v>
      </c>
      <c r="B228" s="113">
        <v>2512</v>
      </c>
      <c r="C228" s="113">
        <v>16117</v>
      </c>
      <c r="D228" s="113">
        <v>4</v>
      </c>
      <c r="E228" s="113">
        <v>3</v>
      </c>
      <c r="G228" s="116">
        <v>184</v>
      </c>
      <c r="H228" s="116">
        <v>703897.10951918911</v>
      </c>
      <c r="I228" s="116">
        <v>-114897.10951918911</v>
      </c>
      <c r="J228" s="116">
        <v>-0.98358309021466239</v>
      </c>
      <c r="L228" s="116">
        <v>59.193548387096776</v>
      </c>
      <c r="M228" s="116">
        <v>375000</v>
      </c>
    </row>
    <row r="229" spans="1:13" x14ac:dyDescent="0.3">
      <c r="A229" s="112">
        <v>679900</v>
      </c>
      <c r="B229" s="112">
        <v>3852</v>
      </c>
      <c r="C229" s="112">
        <v>16117</v>
      </c>
      <c r="D229" s="112">
        <v>4</v>
      </c>
      <c r="E229" s="112">
        <v>5</v>
      </c>
      <c r="G229" s="116">
        <v>185</v>
      </c>
      <c r="H229" s="116">
        <v>251211.88290713582</v>
      </c>
      <c r="I229" s="116">
        <v>-52311.88290713582</v>
      </c>
      <c r="J229" s="116">
        <v>-0.44781878029886368</v>
      </c>
      <c r="L229" s="116">
        <v>59.516129032258064</v>
      </c>
      <c r="M229" s="116">
        <v>375000</v>
      </c>
    </row>
    <row r="230" spans="1:13" x14ac:dyDescent="0.3">
      <c r="A230" s="113">
        <v>780000</v>
      </c>
      <c r="B230" s="113">
        <v>4158</v>
      </c>
      <c r="C230" s="113">
        <v>16117</v>
      </c>
      <c r="D230" s="113">
        <v>4</v>
      </c>
      <c r="E230" s="113">
        <v>5</v>
      </c>
      <c r="G230" s="116">
        <v>186</v>
      </c>
      <c r="H230" s="116">
        <v>349313.69739069848</v>
      </c>
      <c r="I230" s="116">
        <v>69686.302609301521</v>
      </c>
      <c r="J230" s="116">
        <v>0.59655346555644684</v>
      </c>
      <c r="L230" s="116">
        <v>59.838709677419352</v>
      </c>
      <c r="M230" s="116">
        <v>379000</v>
      </c>
    </row>
    <row r="231" spans="1:13" x14ac:dyDescent="0.3">
      <c r="A231" s="112">
        <v>795000</v>
      </c>
      <c r="B231" s="112">
        <v>5173</v>
      </c>
      <c r="C231" s="112">
        <v>16117</v>
      </c>
      <c r="D231" s="112">
        <v>4</v>
      </c>
      <c r="E231" s="112">
        <v>5</v>
      </c>
      <c r="G231" s="116">
        <v>187</v>
      </c>
      <c r="H231" s="116">
        <v>380736.47232106188</v>
      </c>
      <c r="I231" s="116">
        <v>-55736.472321061883</v>
      </c>
      <c r="J231" s="116">
        <v>-0.47713516826163715</v>
      </c>
      <c r="L231" s="116">
        <v>60.161290322580648</v>
      </c>
      <c r="M231" s="116">
        <v>379900</v>
      </c>
    </row>
    <row r="232" spans="1:13" x14ac:dyDescent="0.3">
      <c r="A232" s="113">
        <v>240000</v>
      </c>
      <c r="B232" s="113">
        <v>2165</v>
      </c>
      <c r="C232" s="113">
        <v>16335</v>
      </c>
      <c r="D232" s="113">
        <v>4</v>
      </c>
      <c r="E232" s="113">
        <v>3</v>
      </c>
      <c r="G232" s="116">
        <v>188</v>
      </c>
      <c r="H232" s="116">
        <v>480231.39944598032</v>
      </c>
      <c r="I232" s="116">
        <v>-90331.399445980322</v>
      </c>
      <c r="J232" s="116">
        <v>-0.77328696415686315</v>
      </c>
      <c r="L232" s="116">
        <v>60.483870967741936</v>
      </c>
      <c r="M232" s="116">
        <v>379900</v>
      </c>
    </row>
    <row r="233" spans="1:13" x14ac:dyDescent="0.3">
      <c r="A233" s="112">
        <v>135000</v>
      </c>
      <c r="B233" s="112">
        <v>1505</v>
      </c>
      <c r="C233" s="112">
        <v>16553</v>
      </c>
      <c r="D233" s="112">
        <v>3</v>
      </c>
      <c r="E233" s="112">
        <v>1</v>
      </c>
      <c r="G233" s="116">
        <v>189</v>
      </c>
      <c r="H233" s="116">
        <v>673654.47567582107</v>
      </c>
      <c r="I233" s="116">
        <v>-198654.47567582107</v>
      </c>
      <c r="J233" s="116">
        <v>-1.7005926771166051</v>
      </c>
      <c r="L233" s="116">
        <v>60.806451612903224</v>
      </c>
      <c r="M233" s="116">
        <v>385000</v>
      </c>
    </row>
    <row r="234" spans="1:13" x14ac:dyDescent="0.3">
      <c r="A234" s="113">
        <v>264900</v>
      </c>
      <c r="B234" s="113">
        <v>1652</v>
      </c>
      <c r="C234" s="113">
        <v>16553</v>
      </c>
      <c r="D234" s="113">
        <v>3</v>
      </c>
      <c r="E234" s="113">
        <v>2</v>
      </c>
      <c r="G234" s="116">
        <v>190</v>
      </c>
      <c r="H234" s="116">
        <v>607117.69671519962</v>
      </c>
      <c r="I234" s="116">
        <v>-138117.69671519962</v>
      </c>
      <c r="J234" s="116">
        <v>-1.1823642171414162</v>
      </c>
      <c r="L234" s="116">
        <v>61.12903225806452</v>
      </c>
      <c r="M234" s="116">
        <v>387950</v>
      </c>
    </row>
    <row r="235" spans="1:13" x14ac:dyDescent="0.3">
      <c r="A235" s="112">
        <v>374900</v>
      </c>
      <c r="B235" s="112">
        <v>2784</v>
      </c>
      <c r="C235" s="112">
        <v>16553</v>
      </c>
      <c r="D235" s="112">
        <v>4</v>
      </c>
      <c r="E235" s="112">
        <v>4</v>
      </c>
      <c r="G235" s="116">
        <v>191</v>
      </c>
      <c r="H235" s="116">
        <v>724592.34158981743</v>
      </c>
      <c r="I235" s="116">
        <v>-249592.34158981743</v>
      </c>
      <c r="J235" s="116">
        <v>-2.1366491085994279</v>
      </c>
      <c r="L235" s="116">
        <v>61.451612903225808</v>
      </c>
      <c r="M235" s="116">
        <v>389900</v>
      </c>
    </row>
    <row r="236" spans="1:13" x14ac:dyDescent="0.3">
      <c r="A236" s="113">
        <v>519900</v>
      </c>
      <c r="B236" s="113">
        <v>2784</v>
      </c>
      <c r="C236" s="113">
        <v>16553</v>
      </c>
      <c r="D236" s="113">
        <v>4</v>
      </c>
      <c r="E236" s="113">
        <v>4</v>
      </c>
      <c r="G236" s="116">
        <v>192</v>
      </c>
      <c r="H236" s="116">
        <v>502911.13507871772</v>
      </c>
      <c r="I236" s="116">
        <v>-68011.135078717722</v>
      </c>
      <c r="J236" s="116">
        <v>-0.58221310083139954</v>
      </c>
      <c r="L236" s="116">
        <v>61.774193548387096</v>
      </c>
      <c r="M236" s="116">
        <v>389900</v>
      </c>
    </row>
    <row r="237" spans="1:13" x14ac:dyDescent="0.3">
      <c r="A237" s="112">
        <v>774500</v>
      </c>
      <c r="B237" s="112">
        <v>3888</v>
      </c>
      <c r="C237" s="112">
        <v>16553</v>
      </c>
      <c r="D237" s="112">
        <v>6</v>
      </c>
      <c r="E237" s="112">
        <v>5</v>
      </c>
      <c r="G237" s="116">
        <v>193</v>
      </c>
      <c r="H237" s="116">
        <v>412616.72616267682</v>
      </c>
      <c r="I237" s="116">
        <v>-52716.726162676816</v>
      </c>
      <c r="J237" s="116">
        <v>-0.45128446348274809</v>
      </c>
      <c r="L237" s="116">
        <v>62.096774193548391</v>
      </c>
      <c r="M237" s="116">
        <v>394444</v>
      </c>
    </row>
    <row r="238" spans="1:13" x14ac:dyDescent="0.3">
      <c r="A238" s="113">
        <v>520000</v>
      </c>
      <c r="B238" s="113">
        <v>3085</v>
      </c>
      <c r="C238" s="113">
        <v>16683</v>
      </c>
      <c r="D238" s="113">
        <v>4</v>
      </c>
      <c r="E238" s="113">
        <v>4</v>
      </c>
      <c r="G238" s="116">
        <v>194</v>
      </c>
      <c r="H238" s="116">
        <v>614930.20473817165</v>
      </c>
      <c r="I238" s="116">
        <v>-35930.204738171655</v>
      </c>
      <c r="J238" s="116">
        <v>-0.30758251409722492</v>
      </c>
      <c r="L238" s="116">
        <v>62.41935483870968</v>
      </c>
      <c r="M238" s="116">
        <v>394800</v>
      </c>
    </row>
    <row r="239" spans="1:13" x14ac:dyDescent="0.3">
      <c r="A239" s="112">
        <v>215000</v>
      </c>
      <c r="B239" s="112">
        <v>2250</v>
      </c>
      <c r="C239" s="112">
        <v>16814</v>
      </c>
      <c r="D239" s="112">
        <v>3</v>
      </c>
      <c r="E239" s="112">
        <v>2</v>
      </c>
      <c r="G239" s="116">
        <v>195</v>
      </c>
      <c r="H239" s="116">
        <v>697965.26699376968</v>
      </c>
      <c r="I239" s="116">
        <v>94034.733006230323</v>
      </c>
      <c r="J239" s="116">
        <v>0.80498955687246165</v>
      </c>
      <c r="L239" s="116">
        <v>62.741935483870968</v>
      </c>
      <c r="M239" s="116">
        <v>395000</v>
      </c>
    </row>
    <row r="240" spans="1:13" x14ac:dyDescent="0.3">
      <c r="A240" s="113">
        <v>444900</v>
      </c>
      <c r="B240" s="113">
        <v>2754</v>
      </c>
      <c r="C240" s="113">
        <v>16814</v>
      </c>
      <c r="D240" s="113">
        <v>4</v>
      </c>
      <c r="E240" s="113">
        <v>4</v>
      </c>
      <c r="G240" s="116">
        <v>196</v>
      </c>
      <c r="H240" s="116">
        <v>589635.77087200549</v>
      </c>
      <c r="I240" s="116">
        <v>-114835.77087200549</v>
      </c>
      <c r="J240" s="116">
        <v>-0.98305799731720911</v>
      </c>
      <c r="L240" s="116">
        <v>63.064516129032256</v>
      </c>
      <c r="M240" s="116">
        <v>398500</v>
      </c>
    </row>
    <row r="241" spans="1:13" x14ac:dyDescent="0.3">
      <c r="A241" s="112">
        <v>204900</v>
      </c>
      <c r="B241" s="112">
        <v>1998</v>
      </c>
      <c r="C241" s="112">
        <v>16858</v>
      </c>
      <c r="D241" s="112">
        <v>3</v>
      </c>
      <c r="E241" s="112">
        <v>2</v>
      </c>
      <c r="G241" s="116">
        <v>197</v>
      </c>
      <c r="H241" s="116">
        <v>579950.86871618859</v>
      </c>
      <c r="I241" s="116">
        <v>-92950.86871618859</v>
      </c>
      <c r="J241" s="116">
        <v>-0.79571107639341598</v>
      </c>
      <c r="L241" s="116">
        <v>63.387096774193552</v>
      </c>
      <c r="M241" s="116">
        <v>399000</v>
      </c>
    </row>
    <row r="242" spans="1:13" x14ac:dyDescent="0.3">
      <c r="A242" s="113">
        <v>179900</v>
      </c>
      <c r="B242" s="113">
        <v>1318</v>
      </c>
      <c r="C242" s="113">
        <v>16988</v>
      </c>
      <c r="D242" s="113">
        <v>3</v>
      </c>
      <c r="E242" s="113">
        <v>2</v>
      </c>
      <c r="G242" s="116">
        <v>198</v>
      </c>
      <c r="H242" s="116">
        <v>356152.33506434143</v>
      </c>
      <c r="I242" s="116">
        <v>38647.664935658569</v>
      </c>
      <c r="J242" s="116">
        <v>0.33084548311154233</v>
      </c>
      <c r="L242" s="116">
        <v>63.70967741935484</v>
      </c>
      <c r="M242" s="116">
        <v>399500</v>
      </c>
    </row>
    <row r="243" spans="1:13" x14ac:dyDescent="0.3">
      <c r="A243" s="112">
        <v>398500</v>
      </c>
      <c r="B243" s="112">
        <v>2907</v>
      </c>
      <c r="C243" s="112">
        <v>16988</v>
      </c>
      <c r="D243" s="112">
        <v>4</v>
      </c>
      <c r="E243" s="112">
        <v>4</v>
      </c>
      <c r="G243" s="116">
        <v>199</v>
      </c>
      <c r="H243" s="116">
        <v>434026.16858741594</v>
      </c>
      <c r="I243" s="116">
        <v>-95026.168587415945</v>
      </c>
      <c r="J243" s="116">
        <v>-0.81347679625360947</v>
      </c>
      <c r="L243" s="116">
        <v>64.032258064516128</v>
      </c>
      <c r="M243" s="116">
        <v>399900</v>
      </c>
    </row>
    <row r="244" spans="1:13" x14ac:dyDescent="0.3">
      <c r="A244" s="113">
        <v>524900</v>
      </c>
      <c r="B244" s="113">
        <v>2950</v>
      </c>
      <c r="C244" s="113">
        <v>16988</v>
      </c>
      <c r="D244" s="113">
        <v>4</v>
      </c>
      <c r="E244" s="113">
        <v>5</v>
      </c>
      <c r="G244" s="116">
        <v>200</v>
      </c>
      <c r="H244" s="116">
        <v>549052.79072801815</v>
      </c>
      <c r="I244" s="116">
        <v>-164052.79072801815</v>
      </c>
      <c r="J244" s="116">
        <v>-1.4043830305030829</v>
      </c>
      <c r="L244" s="116">
        <v>64.354838709677409</v>
      </c>
      <c r="M244" s="116">
        <v>400000</v>
      </c>
    </row>
    <row r="245" spans="1:13" x14ac:dyDescent="0.3">
      <c r="A245" s="112">
        <v>274900</v>
      </c>
      <c r="B245" s="112">
        <v>1608</v>
      </c>
      <c r="C245" s="112">
        <v>17032</v>
      </c>
      <c r="D245" s="112">
        <v>3</v>
      </c>
      <c r="E245" s="112">
        <v>3</v>
      </c>
      <c r="G245" s="116">
        <v>201</v>
      </c>
      <c r="H245" s="116">
        <v>235570.30956624047</v>
      </c>
      <c r="I245" s="116">
        <v>-28570.309566240467</v>
      </c>
      <c r="J245" s="116">
        <v>-0.24457772253060117</v>
      </c>
      <c r="L245" s="116">
        <v>64.677419354838705</v>
      </c>
      <c r="M245" s="116">
        <v>405000</v>
      </c>
    </row>
    <row r="246" spans="1:13" x14ac:dyDescent="0.3">
      <c r="A246" s="113">
        <v>239900</v>
      </c>
      <c r="B246" s="113">
        <v>1701</v>
      </c>
      <c r="C246" s="113">
        <v>17250</v>
      </c>
      <c r="D246" s="113">
        <v>3</v>
      </c>
      <c r="E246" s="113">
        <v>2</v>
      </c>
      <c r="G246" s="116">
        <v>202</v>
      </c>
      <c r="H246" s="116">
        <v>395169.30500047351</v>
      </c>
      <c r="I246" s="116">
        <v>-20269.305000473512</v>
      </c>
      <c r="J246" s="116">
        <v>-0.17351651170597654</v>
      </c>
      <c r="L246" s="116">
        <v>65</v>
      </c>
      <c r="M246" s="116">
        <v>409500</v>
      </c>
    </row>
    <row r="247" spans="1:13" x14ac:dyDescent="0.3">
      <c r="A247" s="112">
        <v>342500</v>
      </c>
      <c r="B247" s="112">
        <v>2190</v>
      </c>
      <c r="C247" s="112">
        <v>17380</v>
      </c>
      <c r="D247" s="112">
        <v>4</v>
      </c>
      <c r="E247" s="112">
        <v>3</v>
      </c>
      <c r="G247" s="116">
        <v>203</v>
      </c>
      <c r="H247" s="116">
        <v>521732.79136671638</v>
      </c>
      <c r="I247" s="116">
        <v>-11732.791366716381</v>
      </c>
      <c r="J247" s="116">
        <v>-0.10043921241892922</v>
      </c>
      <c r="L247" s="116">
        <v>65.322580645161281</v>
      </c>
      <c r="M247" s="116">
        <v>410000</v>
      </c>
    </row>
    <row r="248" spans="1:13" x14ac:dyDescent="0.3">
      <c r="A248" s="113">
        <v>135000</v>
      </c>
      <c r="B248" s="113">
        <v>1436</v>
      </c>
      <c r="C248" s="113">
        <v>17424</v>
      </c>
      <c r="D248" s="113">
        <v>4</v>
      </c>
      <c r="E248" s="113">
        <v>2</v>
      </c>
      <c r="G248" s="116">
        <v>204</v>
      </c>
      <c r="H248" s="116">
        <v>476818.95043757546</v>
      </c>
      <c r="I248" s="116">
        <v>-81818.950437575462</v>
      </c>
      <c r="J248" s="116">
        <v>-0.70041567143227768</v>
      </c>
      <c r="L248" s="116">
        <v>65.645161290322577</v>
      </c>
      <c r="M248" s="116">
        <v>415000</v>
      </c>
    </row>
    <row r="249" spans="1:13" x14ac:dyDescent="0.3">
      <c r="A249" s="112">
        <v>587000</v>
      </c>
      <c r="B249" s="112">
        <v>2990</v>
      </c>
      <c r="C249" s="112">
        <v>17424</v>
      </c>
      <c r="D249" s="112">
        <v>4</v>
      </c>
      <c r="E249" s="112">
        <v>4</v>
      </c>
      <c r="G249" s="116">
        <v>205</v>
      </c>
      <c r="H249" s="116">
        <v>801263.52074965904</v>
      </c>
      <c r="I249" s="116">
        <v>23736.479250340955</v>
      </c>
      <c r="J249" s="116">
        <v>0.2031974495230221</v>
      </c>
      <c r="L249" s="116">
        <v>65.967741935483858</v>
      </c>
      <c r="M249" s="116">
        <v>419000</v>
      </c>
    </row>
    <row r="250" spans="1:13" x14ac:dyDescent="0.3">
      <c r="A250" s="113">
        <v>424900</v>
      </c>
      <c r="B250" s="113">
        <v>3428</v>
      </c>
      <c r="C250" s="113">
        <v>17424</v>
      </c>
      <c r="D250" s="113">
        <v>5</v>
      </c>
      <c r="E250" s="113">
        <v>4</v>
      </c>
      <c r="G250" s="116">
        <v>206</v>
      </c>
      <c r="H250" s="116">
        <v>801263.52074965904</v>
      </c>
      <c r="I250" s="116">
        <v>23736.479250340955</v>
      </c>
      <c r="J250" s="116">
        <v>0.2031974495230221</v>
      </c>
      <c r="L250" s="116">
        <v>66.290322580645153</v>
      </c>
      <c r="M250" s="116">
        <v>419000</v>
      </c>
    </row>
    <row r="251" spans="1:13" x14ac:dyDescent="0.3">
      <c r="A251" s="112">
        <v>850000</v>
      </c>
      <c r="B251" s="112">
        <v>3747</v>
      </c>
      <c r="C251" s="112">
        <v>17424</v>
      </c>
      <c r="D251" s="112">
        <v>5</v>
      </c>
      <c r="E251" s="112">
        <v>5</v>
      </c>
      <c r="G251" s="116">
        <v>207</v>
      </c>
      <c r="H251" s="116">
        <v>1135797.5616208671</v>
      </c>
      <c r="I251" s="116">
        <v>-336797.56162086711</v>
      </c>
      <c r="J251" s="116">
        <v>-2.883174240170856</v>
      </c>
      <c r="L251" s="116">
        <v>66.612903225806448</v>
      </c>
      <c r="M251" s="116">
        <v>419500</v>
      </c>
    </row>
    <row r="252" spans="1:13" x14ac:dyDescent="0.3">
      <c r="A252" s="113">
        <v>575000</v>
      </c>
      <c r="B252" s="113">
        <v>3509</v>
      </c>
      <c r="C252" s="113">
        <v>17860</v>
      </c>
      <c r="D252" s="113">
        <v>4</v>
      </c>
      <c r="E252" s="113">
        <v>4</v>
      </c>
      <c r="G252" s="116">
        <v>208</v>
      </c>
      <c r="H252" s="116">
        <v>145236.00846876987</v>
      </c>
      <c r="I252" s="116">
        <v>36763.991531230131</v>
      </c>
      <c r="J252" s="116">
        <v>0.31472019226796832</v>
      </c>
      <c r="L252" s="116">
        <v>66.93548387096773</v>
      </c>
      <c r="M252" s="116">
        <v>424900</v>
      </c>
    </row>
    <row r="253" spans="1:13" x14ac:dyDescent="0.3">
      <c r="A253" s="112">
        <v>815000</v>
      </c>
      <c r="B253" s="112">
        <v>3796</v>
      </c>
      <c r="C253" s="112">
        <v>17860</v>
      </c>
      <c r="D253" s="112">
        <v>4</v>
      </c>
      <c r="E253" s="112">
        <v>6</v>
      </c>
      <c r="G253" s="116">
        <v>209</v>
      </c>
      <c r="H253" s="116">
        <v>387855.95940122323</v>
      </c>
      <c r="I253" s="116">
        <v>-17955.959401223226</v>
      </c>
      <c r="J253" s="116">
        <v>-0.1537129881642022</v>
      </c>
      <c r="L253" s="116">
        <v>67.258064516129025</v>
      </c>
      <c r="M253" s="116">
        <v>425000</v>
      </c>
    </row>
    <row r="254" spans="1:13" x14ac:dyDescent="0.3">
      <c r="A254" s="113">
        <v>250000</v>
      </c>
      <c r="B254" s="113">
        <v>1774</v>
      </c>
      <c r="C254" s="113">
        <v>17903</v>
      </c>
      <c r="D254" s="113">
        <v>3</v>
      </c>
      <c r="E254" s="113">
        <v>2</v>
      </c>
      <c r="G254" s="116">
        <v>210</v>
      </c>
      <c r="H254" s="116">
        <v>391529.53161193768</v>
      </c>
      <c r="I254" s="116">
        <v>96370.46838806232</v>
      </c>
      <c r="J254" s="116">
        <v>0.82498474939209898</v>
      </c>
      <c r="L254" s="116">
        <v>67.58064516129032</v>
      </c>
      <c r="M254" s="116">
        <v>425000</v>
      </c>
    </row>
    <row r="255" spans="1:13" x14ac:dyDescent="0.3">
      <c r="A255" s="112">
        <v>229900</v>
      </c>
      <c r="B255" s="112">
        <v>1944</v>
      </c>
      <c r="C255" s="112">
        <v>18295</v>
      </c>
      <c r="D255" s="112">
        <v>4</v>
      </c>
      <c r="E255" s="112">
        <v>3</v>
      </c>
      <c r="G255" s="116">
        <v>211</v>
      </c>
      <c r="H255" s="116">
        <v>702379.24389828299</v>
      </c>
      <c r="I255" s="116">
        <v>-22479.243898282992</v>
      </c>
      <c r="J255" s="116">
        <v>-0.19243481643434751</v>
      </c>
      <c r="L255" s="116">
        <v>67.903225806451601</v>
      </c>
      <c r="M255" s="116">
        <v>425000</v>
      </c>
    </row>
    <row r="256" spans="1:13" x14ac:dyDescent="0.3">
      <c r="A256" s="113">
        <v>459000</v>
      </c>
      <c r="B256" s="113">
        <v>2283</v>
      </c>
      <c r="C256" s="113">
        <v>18295</v>
      </c>
      <c r="D256" s="113">
        <v>4</v>
      </c>
      <c r="E256" s="113">
        <v>4</v>
      </c>
      <c r="G256" s="116">
        <v>212</v>
      </c>
      <c r="H256" s="116">
        <v>748830.3024909941</v>
      </c>
      <c r="I256" s="116">
        <v>31169.697509005899</v>
      </c>
      <c r="J256" s="116">
        <v>0.26682992744777501</v>
      </c>
      <c r="L256" s="116">
        <v>68.225806451612897</v>
      </c>
      <c r="M256" s="116">
        <v>425000</v>
      </c>
    </row>
    <row r="257" spans="1:13" x14ac:dyDescent="0.3">
      <c r="A257" s="112">
        <v>738000</v>
      </c>
      <c r="B257" s="112">
        <v>4110</v>
      </c>
      <c r="C257" s="112">
        <v>18295</v>
      </c>
      <c r="D257" s="112">
        <v>5</v>
      </c>
      <c r="E257" s="112">
        <v>5</v>
      </c>
      <c r="G257" s="116">
        <v>213</v>
      </c>
      <c r="H257" s="116">
        <v>902908.16024132678</v>
      </c>
      <c r="I257" s="116">
        <v>-107908.16024132678</v>
      </c>
      <c r="J257" s="116">
        <v>-0.9237538015855582</v>
      </c>
      <c r="L257" s="116">
        <v>68.548387096774192</v>
      </c>
      <c r="M257" s="116">
        <v>429900</v>
      </c>
    </row>
    <row r="258" spans="1:13" x14ac:dyDescent="0.3">
      <c r="A258" s="113">
        <v>200000</v>
      </c>
      <c r="B258" s="113">
        <v>1134</v>
      </c>
      <c r="C258" s="113">
        <v>18731</v>
      </c>
      <c r="D258" s="113">
        <v>3</v>
      </c>
      <c r="E258" s="113">
        <v>2</v>
      </c>
      <c r="G258" s="116">
        <v>214</v>
      </c>
      <c r="H258" s="116">
        <v>339008.5155922866</v>
      </c>
      <c r="I258" s="116">
        <v>-99008.515592286596</v>
      </c>
      <c r="J258" s="116">
        <v>-0.84756789906506536</v>
      </c>
      <c r="L258" s="116">
        <v>68.870967741935473</v>
      </c>
      <c r="M258" s="116">
        <v>434900</v>
      </c>
    </row>
    <row r="259" spans="1:13" x14ac:dyDescent="0.3">
      <c r="A259" s="112">
        <v>348000</v>
      </c>
      <c r="B259" s="112">
        <v>2366</v>
      </c>
      <c r="C259" s="112">
        <v>19166</v>
      </c>
      <c r="D259" s="112">
        <v>4</v>
      </c>
      <c r="E259" s="112">
        <v>3</v>
      </c>
      <c r="G259" s="116">
        <v>215</v>
      </c>
      <c r="H259" s="116">
        <v>155437.2058851076</v>
      </c>
      <c r="I259" s="116">
        <v>-20437.2058851076</v>
      </c>
      <c r="J259" s="116">
        <v>-0.17495383655817912</v>
      </c>
      <c r="L259" s="116">
        <v>69.193548387096769</v>
      </c>
      <c r="M259" s="116">
        <v>439900</v>
      </c>
    </row>
    <row r="260" spans="1:13" x14ac:dyDescent="0.3">
      <c r="A260" s="113">
        <v>349900</v>
      </c>
      <c r="B260" s="113">
        <v>2536</v>
      </c>
      <c r="C260" s="113">
        <v>19166</v>
      </c>
      <c r="D260" s="113">
        <v>4</v>
      </c>
      <c r="E260" s="113">
        <v>3</v>
      </c>
      <c r="G260" s="116">
        <v>216</v>
      </c>
      <c r="H260" s="116">
        <v>231470.2200544634</v>
      </c>
      <c r="I260" s="116">
        <v>33429.779945536604</v>
      </c>
      <c r="J260" s="116">
        <v>0.28617748872555887</v>
      </c>
      <c r="L260" s="116">
        <v>69.516129032258064</v>
      </c>
      <c r="M260" s="116">
        <v>440000</v>
      </c>
    </row>
    <row r="261" spans="1:13" x14ac:dyDescent="0.3">
      <c r="A261" s="112">
        <v>475000</v>
      </c>
      <c r="B261" s="112">
        <v>2785</v>
      </c>
      <c r="C261" s="112">
        <v>19166</v>
      </c>
      <c r="D261" s="112">
        <v>4</v>
      </c>
      <c r="E261" s="112">
        <v>3</v>
      </c>
      <c r="G261" s="116">
        <v>217</v>
      </c>
      <c r="H261" s="116">
        <v>486845.40585777711</v>
      </c>
      <c r="I261" s="116">
        <v>-111945.40585777711</v>
      </c>
      <c r="J261" s="116">
        <v>-0.95831486701184398</v>
      </c>
      <c r="L261" s="116">
        <v>69.838709677419345</v>
      </c>
      <c r="M261" s="116">
        <v>444900</v>
      </c>
    </row>
    <row r="262" spans="1:13" x14ac:dyDescent="0.3">
      <c r="A262" s="113">
        <v>425000</v>
      </c>
      <c r="B262" s="113">
        <v>2818</v>
      </c>
      <c r="C262" s="113">
        <v>19602</v>
      </c>
      <c r="D262" s="113">
        <v>4</v>
      </c>
      <c r="E262" s="113">
        <v>4</v>
      </c>
      <c r="G262" s="116">
        <v>218</v>
      </c>
      <c r="H262" s="116">
        <v>486845.40585777711</v>
      </c>
      <c r="I262" s="116">
        <v>33054.594142222893</v>
      </c>
      <c r="J262" s="116">
        <v>0.28296568980936126</v>
      </c>
      <c r="L262" s="116">
        <v>70.161290322580641</v>
      </c>
      <c r="M262" s="116">
        <v>449000</v>
      </c>
    </row>
    <row r="263" spans="1:13" x14ac:dyDescent="0.3">
      <c r="A263" s="112">
        <v>719500</v>
      </c>
      <c r="B263" s="112">
        <v>3347</v>
      </c>
      <c r="C263" s="112">
        <v>19602</v>
      </c>
      <c r="D263" s="112">
        <v>5</v>
      </c>
      <c r="E263" s="112">
        <v>5</v>
      </c>
      <c r="G263" s="116">
        <v>219</v>
      </c>
      <c r="H263" s="116">
        <v>660351.92734797322</v>
      </c>
      <c r="I263" s="116">
        <v>114148.07265202678</v>
      </c>
      <c r="J263" s="116">
        <v>0.97717091849362192</v>
      </c>
      <c r="L263" s="116">
        <v>70.483870967741936</v>
      </c>
      <c r="M263" s="116">
        <v>449990</v>
      </c>
    </row>
    <row r="264" spans="1:13" x14ac:dyDescent="0.3">
      <c r="A264" s="113">
        <v>759900</v>
      </c>
      <c r="B264" s="113">
        <v>3348</v>
      </c>
      <c r="C264" s="113">
        <v>19602</v>
      </c>
      <c r="D264" s="113">
        <v>4</v>
      </c>
      <c r="E264" s="113">
        <v>5</v>
      </c>
      <c r="G264" s="116">
        <v>220</v>
      </c>
      <c r="H264" s="116">
        <v>532629.22187072912</v>
      </c>
      <c r="I264" s="116">
        <v>-12629.221870729118</v>
      </c>
      <c r="J264" s="116">
        <v>-0.10811315555804953</v>
      </c>
      <c r="L264" s="116">
        <v>70.806451612903217</v>
      </c>
      <c r="M264" s="116">
        <v>450000</v>
      </c>
    </row>
    <row r="265" spans="1:13" x14ac:dyDescent="0.3">
      <c r="A265" s="112">
        <v>875000</v>
      </c>
      <c r="B265" s="112">
        <v>5618</v>
      </c>
      <c r="C265" s="112">
        <v>19602</v>
      </c>
      <c r="D265" s="112">
        <v>5</v>
      </c>
      <c r="E265" s="112">
        <v>7</v>
      </c>
      <c r="G265" s="116">
        <v>221</v>
      </c>
      <c r="H265" s="116">
        <v>322431.35455888294</v>
      </c>
      <c r="I265" s="116">
        <v>-107431.35455888294</v>
      </c>
      <c r="J265" s="116">
        <v>-0.91967208004763135</v>
      </c>
      <c r="L265" s="116">
        <v>71.129032258064512</v>
      </c>
      <c r="M265" s="116">
        <v>459000</v>
      </c>
    </row>
    <row r="266" spans="1:13" x14ac:dyDescent="0.3">
      <c r="A266" s="113">
        <v>285000</v>
      </c>
      <c r="B266" s="113">
        <v>1842</v>
      </c>
      <c r="C266" s="113">
        <v>19863</v>
      </c>
      <c r="D266" s="113">
        <v>4</v>
      </c>
      <c r="E266" s="113">
        <v>3</v>
      </c>
      <c r="G266" s="116">
        <v>222</v>
      </c>
      <c r="H266" s="116">
        <v>482475.60965558677</v>
      </c>
      <c r="I266" s="116">
        <v>-37575.60965558677</v>
      </c>
      <c r="J266" s="116">
        <v>-0.32166809431850346</v>
      </c>
      <c r="L266" s="116">
        <v>71.451612903225794</v>
      </c>
      <c r="M266" s="116">
        <v>459000</v>
      </c>
    </row>
    <row r="267" spans="1:13" x14ac:dyDescent="0.3">
      <c r="A267" s="112">
        <v>215000</v>
      </c>
      <c r="B267" s="112">
        <v>1326</v>
      </c>
      <c r="C267" s="112">
        <v>19994</v>
      </c>
      <c r="D267" s="112">
        <v>3</v>
      </c>
      <c r="E267" s="112">
        <v>2</v>
      </c>
      <c r="G267" s="116">
        <v>223</v>
      </c>
      <c r="H267" s="116">
        <v>284208.59938792523</v>
      </c>
      <c r="I267" s="116">
        <v>-79308.599387925235</v>
      </c>
      <c r="J267" s="116">
        <v>-0.67892567178588781</v>
      </c>
      <c r="L267" s="116">
        <v>71.774193548387089</v>
      </c>
      <c r="M267" s="116">
        <v>469000</v>
      </c>
    </row>
    <row r="268" spans="1:13" x14ac:dyDescent="0.3">
      <c r="A268" s="113">
        <v>399500</v>
      </c>
      <c r="B268" s="113">
        <v>1800</v>
      </c>
      <c r="C268" s="113">
        <v>20038</v>
      </c>
      <c r="D268" s="113">
        <v>4</v>
      </c>
      <c r="E268" s="113">
        <v>3</v>
      </c>
      <c r="G268" s="116">
        <v>224</v>
      </c>
      <c r="H268" s="116">
        <v>181075.78638306793</v>
      </c>
      <c r="I268" s="116">
        <v>-1175.7863830679271</v>
      </c>
      <c r="J268" s="116">
        <v>-1.0065384663981707E-2</v>
      </c>
      <c r="L268" s="116">
        <v>72.096774193548384</v>
      </c>
      <c r="M268" s="116">
        <v>469500</v>
      </c>
    </row>
    <row r="269" spans="1:13" x14ac:dyDescent="0.3">
      <c r="A269" s="112">
        <v>570000</v>
      </c>
      <c r="B269" s="112">
        <v>3465</v>
      </c>
      <c r="C269" s="112">
        <v>20038</v>
      </c>
      <c r="D269" s="112">
        <v>5</v>
      </c>
      <c r="E269" s="112">
        <v>4</v>
      </c>
      <c r="G269" s="116">
        <v>225</v>
      </c>
      <c r="H269" s="116">
        <v>505823.95838529989</v>
      </c>
      <c r="I269" s="116">
        <v>-107323.95838529989</v>
      </c>
      <c r="J269" s="116">
        <v>-0.91875270913628204</v>
      </c>
      <c r="L269" s="116">
        <v>72.419354838709666</v>
      </c>
      <c r="M269" s="116">
        <v>469990</v>
      </c>
    </row>
    <row r="270" spans="1:13" x14ac:dyDescent="0.3">
      <c r="A270" s="113">
        <v>537900</v>
      </c>
      <c r="B270" s="113">
        <v>3310</v>
      </c>
      <c r="C270" s="113">
        <v>20822</v>
      </c>
      <c r="D270" s="113">
        <v>4</v>
      </c>
      <c r="E270" s="113">
        <v>4</v>
      </c>
      <c r="G270" s="116">
        <v>226</v>
      </c>
      <c r="H270" s="116">
        <v>566069.68466693698</v>
      </c>
      <c r="I270" s="116">
        <v>-41169.684666936984</v>
      </c>
      <c r="J270" s="116">
        <v>-0.35243537315537221</v>
      </c>
      <c r="L270" s="116">
        <v>72.741935483870961</v>
      </c>
      <c r="M270" s="116">
        <v>472000</v>
      </c>
    </row>
    <row r="271" spans="1:13" x14ac:dyDescent="0.3">
      <c r="A271" s="112">
        <v>369900</v>
      </c>
      <c r="B271" s="112">
        <v>2398</v>
      </c>
      <c r="C271" s="112">
        <v>21127</v>
      </c>
      <c r="D271" s="112">
        <v>4</v>
      </c>
      <c r="E271" s="112">
        <v>3</v>
      </c>
      <c r="G271" s="116">
        <v>227</v>
      </c>
      <c r="H271" s="116">
        <v>278847.37918578275</v>
      </c>
      <c r="I271" s="116">
        <v>-3947.3791857827455</v>
      </c>
      <c r="J271" s="116">
        <v>-3.3791758853192015E-2</v>
      </c>
      <c r="L271" s="116">
        <v>73.064516129032256</v>
      </c>
      <c r="M271" s="116">
        <v>474800</v>
      </c>
    </row>
    <row r="272" spans="1:13" x14ac:dyDescent="0.3">
      <c r="A272" s="113">
        <v>599000</v>
      </c>
      <c r="B272" s="113">
        <v>3352</v>
      </c>
      <c r="C272" s="113">
        <v>21301</v>
      </c>
      <c r="D272" s="113">
        <v>5</v>
      </c>
      <c r="E272" s="113">
        <v>4</v>
      </c>
      <c r="G272" s="116">
        <v>228</v>
      </c>
      <c r="H272" s="116">
        <v>239400.44505534269</v>
      </c>
      <c r="I272" s="116">
        <v>499.55494465731317</v>
      </c>
      <c r="J272" s="116">
        <v>4.2764678611518347E-3</v>
      </c>
      <c r="L272" s="116">
        <v>73.387096774193537</v>
      </c>
      <c r="M272" s="116">
        <v>474900</v>
      </c>
    </row>
    <row r="273" spans="1:13" x14ac:dyDescent="0.3">
      <c r="A273" s="112">
        <v>419500</v>
      </c>
      <c r="B273" s="112">
        <v>2453</v>
      </c>
      <c r="C273" s="112">
        <v>21344</v>
      </c>
      <c r="D273" s="112">
        <v>4</v>
      </c>
      <c r="E273" s="112">
        <v>4</v>
      </c>
      <c r="G273" s="116">
        <v>229</v>
      </c>
      <c r="H273" s="116">
        <v>343541.1591780996</v>
      </c>
      <c r="I273" s="116">
        <v>-1041.159178099595</v>
      </c>
      <c r="J273" s="116">
        <v>-8.912900995386025E-3</v>
      </c>
      <c r="L273" s="116">
        <v>73.709677419354833</v>
      </c>
      <c r="M273" s="116">
        <v>475000</v>
      </c>
    </row>
    <row r="274" spans="1:13" x14ac:dyDescent="0.3">
      <c r="A274" s="113">
        <v>789000</v>
      </c>
      <c r="B274" s="113">
        <v>4451</v>
      </c>
      <c r="C274" s="113">
        <v>21344</v>
      </c>
      <c r="D274" s="113">
        <v>5</v>
      </c>
      <c r="E274" s="113">
        <v>6</v>
      </c>
      <c r="G274" s="116">
        <v>230</v>
      </c>
      <c r="H274" s="116">
        <v>175396.0898364381</v>
      </c>
      <c r="I274" s="116">
        <v>-40396.089836438099</v>
      </c>
      <c r="J274" s="116">
        <v>-0.34581297162464353</v>
      </c>
      <c r="L274" s="116">
        <v>74.032258064516128</v>
      </c>
      <c r="M274" s="116">
        <v>475000</v>
      </c>
    </row>
    <row r="275" spans="1:13" x14ac:dyDescent="0.3">
      <c r="A275" s="112">
        <v>449990</v>
      </c>
      <c r="B275" s="112">
        <v>1800</v>
      </c>
      <c r="C275" s="112">
        <v>21519</v>
      </c>
      <c r="D275" s="112">
        <v>3</v>
      </c>
      <c r="E275" s="112">
        <v>2</v>
      </c>
      <c r="G275" s="116">
        <v>231</v>
      </c>
      <c r="H275" s="116">
        <v>518731.18296866631</v>
      </c>
      <c r="I275" s="116">
        <v>68268.817031333689</v>
      </c>
      <c r="J275" s="116">
        <v>0.58441900150468173</v>
      </c>
      <c r="L275" s="116">
        <v>74.354838709677409</v>
      </c>
      <c r="M275" s="116">
        <v>475000</v>
      </c>
    </row>
    <row r="276" spans="1:13" x14ac:dyDescent="0.3">
      <c r="A276" s="113">
        <v>499990</v>
      </c>
      <c r="B276" s="113">
        <v>2400</v>
      </c>
      <c r="C276" s="113">
        <v>21519</v>
      </c>
      <c r="D276" s="113">
        <v>3</v>
      </c>
      <c r="E276" s="113">
        <v>3</v>
      </c>
      <c r="G276" s="116">
        <v>232</v>
      </c>
      <c r="H276" s="116">
        <v>561320.00240358058</v>
      </c>
      <c r="I276" s="116">
        <v>-136420.00240358058</v>
      </c>
      <c r="J276" s="116">
        <v>-1.1678310106556322</v>
      </c>
      <c r="L276" s="116">
        <v>74.677419354838705</v>
      </c>
      <c r="M276" s="116">
        <v>479900</v>
      </c>
    </row>
    <row r="277" spans="1:13" x14ac:dyDescent="0.3">
      <c r="A277" s="112">
        <v>519990</v>
      </c>
      <c r="B277" s="112">
        <v>3200</v>
      </c>
      <c r="C277" s="112">
        <v>21519</v>
      </c>
      <c r="D277" s="112">
        <v>5</v>
      </c>
      <c r="E277" s="112">
        <v>4</v>
      </c>
      <c r="G277" s="116">
        <v>233</v>
      </c>
      <c r="H277" s="116">
        <v>663462.76192570222</v>
      </c>
      <c r="I277" s="116">
        <v>186537.23807429778</v>
      </c>
      <c r="J277" s="116">
        <v>1.5968623913431315</v>
      </c>
      <c r="L277" s="116">
        <v>75</v>
      </c>
      <c r="M277" s="116">
        <v>487000</v>
      </c>
    </row>
    <row r="278" spans="1:13" x14ac:dyDescent="0.3">
      <c r="A278" s="113">
        <v>469990</v>
      </c>
      <c r="B278" s="113">
        <v>3282</v>
      </c>
      <c r="C278" s="113">
        <v>21519</v>
      </c>
      <c r="D278" s="113">
        <v>4</v>
      </c>
      <c r="E278" s="113">
        <v>4</v>
      </c>
      <c r="G278" s="116">
        <v>234</v>
      </c>
      <c r="H278" s="116">
        <v>597823.57600439235</v>
      </c>
      <c r="I278" s="116">
        <v>-22823.576004392351</v>
      </c>
      <c r="J278" s="116">
        <v>-0.19538249056126369</v>
      </c>
      <c r="L278" s="116">
        <v>75.322580645161281</v>
      </c>
      <c r="M278" s="116">
        <v>487900</v>
      </c>
    </row>
    <row r="279" spans="1:13" x14ac:dyDescent="0.3">
      <c r="A279" s="112">
        <v>534990</v>
      </c>
      <c r="B279" s="112">
        <v>3282</v>
      </c>
      <c r="C279" s="112">
        <v>21519</v>
      </c>
      <c r="D279" s="112">
        <v>4</v>
      </c>
      <c r="E279" s="112">
        <v>4</v>
      </c>
      <c r="G279" s="116">
        <v>235</v>
      </c>
      <c r="H279" s="116">
        <v>748826.99842758453</v>
      </c>
      <c r="I279" s="116">
        <v>66173.001572415465</v>
      </c>
      <c r="J279" s="116">
        <v>0.56647765681612661</v>
      </c>
      <c r="L279" s="116">
        <v>75.645161290322577</v>
      </c>
      <c r="M279" s="116">
        <v>499900</v>
      </c>
    </row>
    <row r="280" spans="1:13" x14ac:dyDescent="0.3">
      <c r="A280" s="113">
        <v>609990</v>
      </c>
      <c r="B280" s="113">
        <v>3800</v>
      </c>
      <c r="C280" s="113">
        <v>21519</v>
      </c>
      <c r="D280" s="113">
        <v>6</v>
      </c>
      <c r="E280" s="113">
        <v>4</v>
      </c>
      <c r="G280" s="116">
        <v>236</v>
      </c>
      <c r="H280" s="116">
        <v>250942.83255025756</v>
      </c>
      <c r="I280" s="116">
        <v>-942.8325502575608</v>
      </c>
      <c r="J280" s="116">
        <v>-8.0711704342956003E-3</v>
      </c>
      <c r="L280" s="116">
        <v>75.967741935483858</v>
      </c>
      <c r="M280" s="116">
        <v>499990</v>
      </c>
    </row>
    <row r="281" spans="1:13" x14ac:dyDescent="0.3">
      <c r="A281" s="112">
        <v>329900</v>
      </c>
      <c r="B281" s="112">
        <v>2520</v>
      </c>
      <c r="C281" s="112">
        <v>21780</v>
      </c>
      <c r="D281" s="112">
        <v>4</v>
      </c>
      <c r="E281" s="112">
        <v>3</v>
      </c>
      <c r="G281" s="116">
        <v>237</v>
      </c>
      <c r="H281" s="116">
        <v>306844.01210318715</v>
      </c>
      <c r="I281" s="116">
        <v>-76944.012103187153</v>
      </c>
      <c r="J281" s="116">
        <v>-0.6586834909482876</v>
      </c>
      <c r="L281" s="116">
        <v>76.290322580645153</v>
      </c>
      <c r="M281" s="116">
        <v>510000</v>
      </c>
    </row>
    <row r="282" spans="1:13" x14ac:dyDescent="0.3">
      <c r="A282" s="113">
        <v>329000</v>
      </c>
      <c r="B282" s="113">
        <v>2144</v>
      </c>
      <c r="C282" s="113">
        <v>21824</v>
      </c>
      <c r="D282" s="113">
        <v>3</v>
      </c>
      <c r="E282" s="113">
        <v>3</v>
      </c>
      <c r="G282" s="116">
        <v>238</v>
      </c>
      <c r="H282" s="116">
        <v>412022.78852679313</v>
      </c>
      <c r="I282" s="116">
        <v>46977.211473206873</v>
      </c>
      <c r="J282" s="116">
        <v>0.4021510290715154</v>
      </c>
      <c r="L282" s="116">
        <v>76.612903225806448</v>
      </c>
      <c r="M282" s="116">
        <v>510000</v>
      </c>
    </row>
    <row r="283" spans="1:13" x14ac:dyDescent="0.3">
      <c r="A283" s="112">
        <v>425000</v>
      </c>
      <c r="B283" s="112">
        <v>2438</v>
      </c>
      <c r="C283" s="112">
        <v>22216</v>
      </c>
      <c r="D283" s="112">
        <v>4</v>
      </c>
      <c r="E283" s="112">
        <v>4</v>
      </c>
      <c r="G283" s="116">
        <v>239</v>
      </c>
      <c r="H283" s="116">
        <v>719181.2717132438</v>
      </c>
      <c r="I283" s="116">
        <v>18818.728286756203</v>
      </c>
      <c r="J283" s="116">
        <v>0.16109876914794277</v>
      </c>
      <c r="L283" s="116">
        <v>76.93548387096773</v>
      </c>
      <c r="M283" s="116">
        <v>518000</v>
      </c>
    </row>
    <row r="284" spans="1:13" x14ac:dyDescent="0.3">
      <c r="A284" s="113">
        <v>450000</v>
      </c>
      <c r="B284" s="113">
        <v>3044</v>
      </c>
      <c r="C284" s="113">
        <v>22216</v>
      </c>
      <c r="D284" s="113">
        <v>3</v>
      </c>
      <c r="E284" s="113">
        <v>4</v>
      </c>
      <c r="G284" s="116">
        <v>240</v>
      </c>
      <c r="H284" s="116">
        <v>154374.74279942393</v>
      </c>
      <c r="I284" s="116">
        <v>45625.257200576074</v>
      </c>
      <c r="J284" s="116">
        <v>0.39057754940028805</v>
      </c>
      <c r="L284" s="116">
        <v>77.258064516129025</v>
      </c>
      <c r="M284" s="116">
        <v>519900</v>
      </c>
    </row>
    <row r="285" spans="1:13" x14ac:dyDescent="0.3">
      <c r="A285" s="112">
        <v>774900</v>
      </c>
      <c r="B285" s="112">
        <v>3703</v>
      </c>
      <c r="C285" s="112">
        <v>22651</v>
      </c>
      <c r="D285" s="112">
        <v>4</v>
      </c>
      <c r="E285" s="112">
        <v>6</v>
      </c>
      <c r="G285" s="116">
        <v>241</v>
      </c>
      <c r="H285" s="116">
        <v>371518.77175010787</v>
      </c>
      <c r="I285" s="116">
        <v>-23518.771750107873</v>
      </c>
      <c r="J285" s="116">
        <v>-0.20133375237051537</v>
      </c>
      <c r="L285" s="116">
        <v>77.58064516129032</v>
      </c>
      <c r="M285" s="116">
        <v>519900</v>
      </c>
    </row>
    <row r="286" spans="1:13" x14ac:dyDescent="0.3">
      <c r="A286" s="113">
        <v>479900</v>
      </c>
      <c r="B286" s="113">
        <v>3110</v>
      </c>
      <c r="C286" s="113">
        <v>22695</v>
      </c>
      <c r="D286" s="113">
        <v>4</v>
      </c>
      <c r="E286" s="113">
        <v>4</v>
      </c>
      <c r="G286" s="116">
        <v>242</v>
      </c>
      <c r="H286" s="116">
        <v>397324.91541272507</v>
      </c>
      <c r="I286" s="116">
        <v>-47424.915412725066</v>
      </c>
      <c r="J286" s="116">
        <v>-0.40598362352210982</v>
      </c>
      <c r="L286" s="116">
        <v>77.903225806451601</v>
      </c>
      <c r="M286" s="116">
        <v>519990</v>
      </c>
    </row>
    <row r="287" spans="1:13" x14ac:dyDescent="0.3">
      <c r="A287" s="112">
        <v>669000</v>
      </c>
      <c r="B287" s="112">
        <v>4182</v>
      </c>
      <c r="C287" s="112">
        <v>23522</v>
      </c>
      <c r="D287" s="112">
        <v>6</v>
      </c>
      <c r="E287" s="112">
        <v>5</v>
      </c>
      <c r="G287" s="116">
        <v>243</v>
      </c>
      <c r="H287" s="116">
        <v>435123.32583620574</v>
      </c>
      <c r="I287" s="116">
        <v>39876.674163794261</v>
      </c>
      <c r="J287" s="116">
        <v>0.34136648489801591</v>
      </c>
      <c r="L287" s="116">
        <v>78.225806451612897</v>
      </c>
      <c r="M287" s="116">
        <v>520000</v>
      </c>
    </row>
    <row r="288" spans="1:13" x14ac:dyDescent="0.3">
      <c r="A288" s="113">
        <v>205000</v>
      </c>
      <c r="B288" s="113">
        <v>1451</v>
      </c>
      <c r="C288" s="113">
        <v>24481</v>
      </c>
      <c r="D288" s="113">
        <v>4</v>
      </c>
      <c r="E288" s="113">
        <v>2</v>
      </c>
      <c r="G288" s="116">
        <v>244</v>
      </c>
      <c r="H288" s="116">
        <v>494158.79810930672</v>
      </c>
      <c r="I288" s="116">
        <v>-69158.798109306721</v>
      </c>
      <c r="J288" s="116">
        <v>-0.59203773397383141</v>
      </c>
      <c r="L288" s="116">
        <v>78.548387096774192</v>
      </c>
      <c r="M288" s="116">
        <v>520000</v>
      </c>
    </row>
    <row r="289" spans="1:13" x14ac:dyDescent="0.3">
      <c r="A289" s="112">
        <v>379900</v>
      </c>
      <c r="B289" s="112">
        <v>2462</v>
      </c>
      <c r="C289" s="112">
        <v>24786</v>
      </c>
      <c r="D289" s="112">
        <v>3</v>
      </c>
      <c r="E289" s="112">
        <v>2</v>
      </c>
      <c r="G289" s="116">
        <v>245</v>
      </c>
      <c r="H289" s="116">
        <v>604279.78438942065</v>
      </c>
      <c r="I289" s="116">
        <v>115220.21561057935</v>
      </c>
      <c r="J289" s="116">
        <v>0.98634905786316729</v>
      </c>
      <c r="L289" s="116">
        <v>78.870967741935473</v>
      </c>
      <c r="M289" s="116">
        <v>524900</v>
      </c>
    </row>
    <row r="290" spans="1:13" x14ac:dyDescent="0.3">
      <c r="A290" s="113">
        <v>399000</v>
      </c>
      <c r="B290" s="113">
        <v>3084</v>
      </c>
      <c r="C290" s="113">
        <v>24829</v>
      </c>
      <c r="D290" s="113">
        <v>4</v>
      </c>
      <c r="E290" s="113">
        <v>3</v>
      </c>
      <c r="G290" s="116">
        <v>246</v>
      </c>
      <c r="H290" s="116">
        <v>628331.5359420887</v>
      </c>
      <c r="I290" s="116">
        <v>131568.4640579113</v>
      </c>
      <c r="J290" s="116">
        <v>1.126299147075275</v>
      </c>
      <c r="L290" s="116">
        <v>79.193548387096769</v>
      </c>
      <c r="M290" s="116">
        <v>529000</v>
      </c>
    </row>
    <row r="291" spans="1:13" x14ac:dyDescent="0.3">
      <c r="A291" s="112">
        <v>329900</v>
      </c>
      <c r="B291" s="112">
        <v>2280</v>
      </c>
      <c r="C291" s="112">
        <v>24873</v>
      </c>
      <c r="D291" s="112">
        <v>4</v>
      </c>
      <c r="E291" s="112">
        <v>3</v>
      </c>
      <c r="G291" s="116">
        <v>247</v>
      </c>
      <c r="H291" s="116">
        <v>1056456.083439864</v>
      </c>
      <c r="I291" s="116">
        <v>-181456.08343986399</v>
      </c>
      <c r="J291" s="116">
        <v>-1.5533648847643409</v>
      </c>
      <c r="L291" s="116">
        <v>79.516129032258064</v>
      </c>
      <c r="M291" s="116">
        <v>529900</v>
      </c>
    </row>
    <row r="292" spans="1:13" x14ac:dyDescent="0.3">
      <c r="A292" s="113">
        <v>799000</v>
      </c>
      <c r="B292" s="113">
        <v>4254</v>
      </c>
      <c r="C292" s="113">
        <v>26136</v>
      </c>
      <c r="D292" s="113">
        <v>5</v>
      </c>
      <c r="E292" s="113">
        <v>7</v>
      </c>
      <c r="G292" s="116">
        <v>248</v>
      </c>
      <c r="H292" s="116">
        <v>292467.11252345925</v>
      </c>
      <c r="I292" s="116">
        <v>-7467.1125234592473</v>
      </c>
      <c r="J292" s="116">
        <v>-6.3922631661835094E-2</v>
      </c>
      <c r="L292" s="116">
        <v>79.838709677419345</v>
      </c>
      <c r="M292" s="116">
        <v>534990</v>
      </c>
    </row>
    <row r="293" spans="1:13" x14ac:dyDescent="0.3">
      <c r="A293" s="112">
        <v>474900</v>
      </c>
      <c r="B293" s="112">
        <v>2957</v>
      </c>
      <c r="C293" s="112">
        <v>26572</v>
      </c>
      <c r="D293" s="112">
        <v>4</v>
      </c>
      <c r="E293" s="112">
        <v>4</v>
      </c>
      <c r="G293" s="116">
        <v>249</v>
      </c>
      <c r="H293" s="116">
        <v>184412.00473373471</v>
      </c>
      <c r="I293" s="116">
        <v>30587.995266265294</v>
      </c>
      <c r="J293" s="116">
        <v>0.26185023307692534</v>
      </c>
      <c r="L293" s="116">
        <v>80.161290322580641</v>
      </c>
      <c r="M293" s="116">
        <v>537900</v>
      </c>
    </row>
    <row r="294" spans="1:13" x14ac:dyDescent="0.3">
      <c r="A294" s="113">
        <v>639900</v>
      </c>
      <c r="B294" s="113">
        <v>2770</v>
      </c>
      <c r="C294" s="113">
        <v>27007</v>
      </c>
      <c r="D294" s="113">
        <v>4</v>
      </c>
      <c r="E294" s="113">
        <v>5</v>
      </c>
      <c r="G294" s="116">
        <v>250</v>
      </c>
      <c r="H294" s="116">
        <v>286215.00232251198</v>
      </c>
      <c r="I294" s="116">
        <v>113284.99767748802</v>
      </c>
      <c r="J294" s="116">
        <v>0.96978251721793973</v>
      </c>
      <c r="L294" s="116">
        <v>80.483870967741922</v>
      </c>
      <c r="M294" s="116">
        <v>539885</v>
      </c>
    </row>
    <row r="295" spans="1:13" x14ac:dyDescent="0.3">
      <c r="A295" s="112">
        <v>375000</v>
      </c>
      <c r="B295" s="112">
        <v>2995</v>
      </c>
      <c r="C295" s="112">
        <v>27007</v>
      </c>
      <c r="D295" s="112">
        <v>4</v>
      </c>
      <c r="E295" s="112">
        <v>3</v>
      </c>
      <c r="G295" s="116">
        <v>251</v>
      </c>
      <c r="H295" s="116">
        <v>568781.7486069391</v>
      </c>
      <c r="I295" s="116">
        <v>1218.2513930608984</v>
      </c>
      <c r="J295" s="116">
        <v>1.042890874156442E-2</v>
      </c>
      <c r="L295" s="116">
        <v>80.806451612903217</v>
      </c>
      <c r="M295" s="116">
        <v>549900</v>
      </c>
    </row>
    <row r="296" spans="1:13" x14ac:dyDescent="0.3">
      <c r="A296" s="113">
        <v>369900</v>
      </c>
      <c r="B296" s="113">
        <v>2427</v>
      </c>
      <c r="C296" s="113">
        <v>27878</v>
      </c>
      <c r="D296" s="113">
        <v>3</v>
      </c>
      <c r="E296" s="113">
        <v>3</v>
      </c>
      <c r="G296" s="116">
        <v>252</v>
      </c>
      <c r="H296" s="116">
        <v>569705.96163695015</v>
      </c>
      <c r="I296" s="116">
        <v>-31805.961636950145</v>
      </c>
      <c r="J296" s="116">
        <v>-0.27227670186860253</v>
      </c>
      <c r="L296" s="116">
        <v>81.129032258064512</v>
      </c>
      <c r="M296" s="116">
        <v>549900</v>
      </c>
    </row>
    <row r="297" spans="1:13" x14ac:dyDescent="0.3">
      <c r="A297" s="112">
        <v>337900</v>
      </c>
      <c r="B297" s="112">
        <v>2578</v>
      </c>
      <c r="C297" s="112">
        <v>28750</v>
      </c>
      <c r="D297" s="112">
        <v>4</v>
      </c>
      <c r="E297" s="112">
        <v>3</v>
      </c>
      <c r="G297" s="116">
        <v>253</v>
      </c>
      <c r="H297" s="116">
        <v>377760.58792359824</v>
      </c>
      <c r="I297" s="116">
        <v>-7860.5879235982429</v>
      </c>
      <c r="J297" s="116">
        <v>-6.7290999687903919E-2</v>
      </c>
      <c r="L297" s="116">
        <v>81.451612903225794</v>
      </c>
      <c r="M297" s="116">
        <v>560000</v>
      </c>
    </row>
    <row r="298" spans="1:13" x14ac:dyDescent="0.3">
      <c r="A298" s="113">
        <v>999000</v>
      </c>
      <c r="B298" s="113">
        <v>4600</v>
      </c>
      <c r="C298" s="113">
        <v>28750</v>
      </c>
      <c r="D298" s="113">
        <v>5</v>
      </c>
      <c r="E298" s="113">
        <v>6</v>
      </c>
      <c r="G298" s="116">
        <v>254</v>
      </c>
      <c r="H298" s="116">
        <v>552519.75279361289</v>
      </c>
      <c r="I298" s="116">
        <v>46480.24720638711</v>
      </c>
      <c r="J298" s="116">
        <v>0.3978967388519411</v>
      </c>
      <c r="L298" s="116">
        <v>81.774193548387089</v>
      </c>
      <c r="M298" s="116">
        <v>570000</v>
      </c>
    </row>
    <row r="299" spans="1:13" x14ac:dyDescent="0.3">
      <c r="A299" s="112">
        <v>410000</v>
      </c>
      <c r="B299" s="112">
        <v>2525</v>
      </c>
      <c r="C299" s="112">
        <v>29185</v>
      </c>
      <c r="D299" s="112">
        <v>3</v>
      </c>
      <c r="E299" s="112">
        <v>3</v>
      </c>
      <c r="G299" s="116">
        <v>255</v>
      </c>
      <c r="H299" s="116">
        <v>439981.09570841666</v>
      </c>
      <c r="I299" s="116">
        <v>-20481.095708416658</v>
      </c>
      <c r="J299" s="116">
        <v>-0.17532955782932294</v>
      </c>
      <c r="L299" s="116">
        <v>82.096774193548384</v>
      </c>
      <c r="M299" s="116">
        <v>575000</v>
      </c>
    </row>
    <row r="300" spans="1:13" x14ac:dyDescent="0.3">
      <c r="A300" s="113">
        <v>375000</v>
      </c>
      <c r="B300" s="113">
        <v>2608</v>
      </c>
      <c r="C300" s="113">
        <v>31102</v>
      </c>
      <c r="D300" s="113">
        <v>4</v>
      </c>
      <c r="E300" s="113">
        <v>4</v>
      </c>
      <c r="G300" s="116">
        <v>256</v>
      </c>
      <c r="H300" s="116">
        <v>826815.81334600435</v>
      </c>
      <c r="I300" s="116">
        <v>-37815.813346004346</v>
      </c>
      <c r="J300" s="116">
        <v>-0.32372437135706922</v>
      </c>
      <c r="L300" s="116">
        <v>82.419354838709666</v>
      </c>
      <c r="M300" s="116">
        <v>575000</v>
      </c>
    </row>
    <row r="301" spans="1:13" x14ac:dyDescent="0.3">
      <c r="A301" s="112">
        <v>575000</v>
      </c>
      <c r="B301" s="112">
        <v>2930</v>
      </c>
      <c r="C301" s="112">
        <v>31712</v>
      </c>
      <c r="D301" s="112">
        <v>4</v>
      </c>
      <c r="E301" s="112">
        <v>4</v>
      </c>
      <c r="G301" s="116">
        <v>257</v>
      </c>
      <c r="H301" s="116">
        <v>257442.03998782398</v>
      </c>
      <c r="I301" s="116">
        <v>192547.96001217602</v>
      </c>
      <c r="J301" s="116">
        <v>1.6483175104737999</v>
      </c>
      <c r="L301" s="116">
        <v>82.741935483870961</v>
      </c>
      <c r="M301" s="116">
        <v>575000</v>
      </c>
    </row>
    <row r="302" spans="1:13" x14ac:dyDescent="0.3">
      <c r="A302" s="113">
        <v>1450000</v>
      </c>
      <c r="B302" s="113">
        <v>4576</v>
      </c>
      <c r="C302" s="113">
        <v>33236</v>
      </c>
      <c r="D302" s="113">
        <v>5</v>
      </c>
      <c r="E302" s="113">
        <v>5</v>
      </c>
      <c r="G302" s="116">
        <v>258</v>
      </c>
      <c r="H302" s="116">
        <v>402240.83697580127</v>
      </c>
      <c r="I302" s="116">
        <v>97749.16302419873</v>
      </c>
      <c r="J302" s="116">
        <v>0.83678714143092525</v>
      </c>
      <c r="L302" s="116">
        <v>83.064516129032256</v>
      </c>
      <c r="M302" s="116">
        <v>579000</v>
      </c>
    </row>
    <row r="303" spans="1:13" x14ac:dyDescent="0.3">
      <c r="A303" s="112">
        <v>362750</v>
      </c>
      <c r="B303" s="112">
        <v>2128</v>
      </c>
      <c r="C303" s="112">
        <v>34412</v>
      </c>
      <c r="D303" s="112">
        <v>3</v>
      </c>
      <c r="E303" s="112">
        <v>4</v>
      </c>
      <c r="G303" s="116">
        <v>259</v>
      </c>
      <c r="H303" s="116">
        <v>529599.90156343463</v>
      </c>
      <c r="I303" s="116">
        <v>-9609.9015634346288</v>
      </c>
      <c r="J303" s="116">
        <v>-8.2266096301083488E-2</v>
      </c>
      <c r="L303" s="116">
        <v>83.387096774193537</v>
      </c>
      <c r="M303" s="116">
        <v>579900</v>
      </c>
    </row>
    <row r="304" spans="1:13" x14ac:dyDescent="0.3">
      <c r="A304" s="113">
        <v>279900</v>
      </c>
      <c r="B304" s="113">
        <v>3086</v>
      </c>
      <c r="C304" s="113">
        <v>34412</v>
      </c>
      <c r="D304" s="113">
        <v>5</v>
      </c>
      <c r="E304" s="113">
        <v>3</v>
      </c>
      <c r="G304" s="116">
        <v>260</v>
      </c>
      <c r="H304" s="116">
        <v>565947.52156711451</v>
      </c>
      <c r="I304" s="116">
        <v>-95957.521567114512</v>
      </c>
      <c r="J304" s="116">
        <v>-0.82144969518628075</v>
      </c>
      <c r="L304" s="116">
        <v>83.709677419354833</v>
      </c>
      <c r="M304" s="116">
        <v>579900</v>
      </c>
    </row>
    <row r="305" spans="1:13" x14ac:dyDescent="0.3">
      <c r="A305" s="112">
        <v>609000</v>
      </c>
      <c r="B305" s="112">
        <v>3356</v>
      </c>
      <c r="C305" s="112">
        <v>35719</v>
      </c>
      <c r="D305" s="112">
        <v>4</v>
      </c>
      <c r="E305" s="112">
        <v>4</v>
      </c>
      <c r="G305" s="116">
        <v>261</v>
      </c>
      <c r="H305" s="116">
        <v>565947.52156711451</v>
      </c>
      <c r="I305" s="116">
        <v>-30957.521567114512</v>
      </c>
      <c r="J305" s="116">
        <v>-0.26501358350780946</v>
      </c>
      <c r="L305" s="116">
        <v>84.032258064516128</v>
      </c>
      <c r="M305" s="116">
        <v>587000</v>
      </c>
    </row>
    <row r="306" spans="1:13" x14ac:dyDescent="0.3">
      <c r="A306" s="113">
        <v>859900</v>
      </c>
      <c r="B306" s="113">
        <v>2848</v>
      </c>
      <c r="C306" s="113">
        <v>37462</v>
      </c>
      <c r="D306" s="113">
        <v>5</v>
      </c>
      <c r="E306" s="113">
        <v>6</v>
      </c>
      <c r="G306" s="116">
        <v>262</v>
      </c>
      <c r="H306" s="116">
        <v>596780.45790037233</v>
      </c>
      <c r="I306" s="116">
        <v>13209.542099627666</v>
      </c>
      <c r="J306" s="116">
        <v>0.11308101912261366</v>
      </c>
      <c r="L306" s="116">
        <v>84.354838709677409</v>
      </c>
      <c r="M306" s="116">
        <v>589000</v>
      </c>
    </row>
    <row r="307" spans="1:13" x14ac:dyDescent="0.3">
      <c r="A307" s="112">
        <v>150000</v>
      </c>
      <c r="B307" s="112">
        <v>864</v>
      </c>
      <c r="C307" s="112">
        <v>40075</v>
      </c>
      <c r="D307" s="112">
        <v>3</v>
      </c>
      <c r="E307" s="112">
        <v>2</v>
      </c>
      <c r="G307" s="116">
        <v>263</v>
      </c>
      <c r="H307" s="116">
        <v>396741.21682714997</v>
      </c>
      <c r="I307" s="116">
        <v>-66841.216827149969</v>
      </c>
      <c r="J307" s="116">
        <v>-0.57219795063318357</v>
      </c>
      <c r="L307" s="116">
        <v>84.677419354838705</v>
      </c>
      <c r="M307" s="116">
        <v>594900</v>
      </c>
    </row>
    <row r="308" spans="1:13" x14ac:dyDescent="0.3">
      <c r="A308" s="113">
        <v>249900</v>
      </c>
      <c r="B308" s="113">
        <v>2080</v>
      </c>
      <c r="C308" s="113">
        <v>41992</v>
      </c>
      <c r="D308" s="113">
        <v>4</v>
      </c>
      <c r="E308" s="113">
        <v>2</v>
      </c>
      <c r="G308" s="116">
        <v>264</v>
      </c>
      <c r="H308" s="116">
        <v>363595.10757458291</v>
      </c>
      <c r="I308" s="116">
        <v>-34595.107574582915</v>
      </c>
      <c r="J308" s="116">
        <v>-0.29615334064460536</v>
      </c>
      <c r="L308" s="116">
        <v>85</v>
      </c>
      <c r="M308" s="116">
        <v>599000</v>
      </c>
    </row>
    <row r="309" spans="1:13" x14ac:dyDescent="0.3">
      <c r="A309" s="112">
        <v>975000</v>
      </c>
      <c r="B309" s="112">
        <v>4102</v>
      </c>
      <c r="C309" s="112">
        <v>43560</v>
      </c>
      <c r="D309" s="112">
        <v>5</v>
      </c>
      <c r="E309" s="112">
        <v>6</v>
      </c>
      <c r="G309" s="116">
        <v>265</v>
      </c>
      <c r="H309" s="116">
        <v>438319.59191671573</v>
      </c>
      <c r="I309" s="116">
        <v>-13319.591916715726</v>
      </c>
      <c r="J309" s="116">
        <v>-0.11402310669663532</v>
      </c>
      <c r="L309" s="116">
        <v>85.322580645161281</v>
      </c>
      <c r="M309" s="116">
        <v>599000</v>
      </c>
    </row>
    <row r="310" spans="1:13" x14ac:dyDescent="0.3">
      <c r="A310" s="113">
        <v>449000</v>
      </c>
      <c r="B310" s="113">
        <v>4258</v>
      </c>
      <c r="C310" s="113">
        <v>43691</v>
      </c>
      <c r="D310" s="113">
        <v>3</v>
      </c>
      <c r="E310" s="113">
        <v>3</v>
      </c>
      <c r="G310" s="116">
        <v>266</v>
      </c>
      <c r="H310" s="116">
        <v>554210.8547392867</v>
      </c>
      <c r="I310" s="116">
        <v>-104210.8547392867</v>
      </c>
      <c r="J310" s="116">
        <v>-0.89210281239721057</v>
      </c>
      <c r="L310" s="116">
        <v>85.645161290322577</v>
      </c>
      <c r="M310" s="116">
        <v>599900</v>
      </c>
    </row>
    <row r="311" spans="1:13" x14ac:dyDescent="0.3">
      <c r="A311" s="112">
        <v>419000</v>
      </c>
      <c r="B311" s="112">
        <v>3200</v>
      </c>
      <c r="C311" s="112">
        <v>44867</v>
      </c>
      <c r="D311" s="112">
        <v>4</v>
      </c>
      <c r="E311" s="112">
        <v>4</v>
      </c>
      <c r="G311" s="116">
        <v>267</v>
      </c>
      <c r="H311" s="116">
        <v>738091.28940588841</v>
      </c>
      <c r="I311" s="116">
        <v>36808.710594111588</v>
      </c>
      <c r="J311" s="116">
        <v>0.31510301229054777</v>
      </c>
      <c r="L311" s="116">
        <v>85.967741935483858</v>
      </c>
      <c r="M311" s="116">
        <v>599900</v>
      </c>
    </row>
    <row r="312" spans="1:13" x14ac:dyDescent="0.3">
      <c r="A312" s="113">
        <v>529000</v>
      </c>
      <c r="B312" s="113">
        <v>3101</v>
      </c>
      <c r="C312" s="113">
        <v>45302</v>
      </c>
      <c r="D312" s="113">
        <v>4</v>
      </c>
      <c r="E312" s="113">
        <v>3</v>
      </c>
      <c r="G312" s="116">
        <v>268</v>
      </c>
      <c r="H312" s="116">
        <v>540667.86617773061</v>
      </c>
      <c r="I312" s="116">
        <v>-60767.866177730612</v>
      </c>
      <c r="J312" s="116">
        <v>-0.52020669493744787</v>
      </c>
      <c r="L312" s="116">
        <v>86.290322580645153</v>
      </c>
      <c r="M312" s="116">
        <v>609000</v>
      </c>
    </row>
    <row r="313" spans="1:13" x14ac:dyDescent="0.3">
      <c r="A313" s="112">
        <v>925000</v>
      </c>
      <c r="B313" s="112">
        <v>3617</v>
      </c>
      <c r="C313" s="112">
        <v>46609</v>
      </c>
      <c r="D313" s="112">
        <v>6</v>
      </c>
      <c r="E313" s="112">
        <v>4</v>
      </c>
      <c r="G313" s="116">
        <v>269</v>
      </c>
      <c r="H313" s="116">
        <v>709900.505863406</v>
      </c>
      <c r="I313" s="116">
        <v>-40900.505863405997</v>
      </c>
      <c r="J313" s="116">
        <v>-0.35013105305101766</v>
      </c>
      <c r="L313" s="116">
        <v>86.612903225806448</v>
      </c>
      <c r="M313" s="116">
        <v>609990</v>
      </c>
    </row>
    <row r="314" spans="1:13" x14ac:dyDescent="0.3">
      <c r="A314" s="113">
        <v>204900</v>
      </c>
      <c r="B314" s="113">
        <v>1131</v>
      </c>
      <c r="C314" s="113">
        <v>48787</v>
      </c>
      <c r="D314" s="113">
        <v>3</v>
      </c>
      <c r="E314" s="113">
        <v>2</v>
      </c>
      <c r="G314" s="116">
        <v>270</v>
      </c>
      <c r="H314" s="116">
        <v>182654.34815165497</v>
      </c>
      <c r="I314" s="116">
        <v>22345.651848345035</v>
      </c>
      <c r="J314" s="116">
        <v>0.19129119426790703</v>
      </c>
      <c r="L314" s="116">
        <v>86.93548387096773</v>
      </c>
      <c r="M314" s="116">
        <v>634900</v>
      </c>
    </row>
    <row r="315" spans="1:13" x14ac:dyDescent="0.3">
      <c r="A315" s="112">
        <v>1249900</v>
      </c>
      <c r="B315" s="112">
        <v>3800</v>
      </c>
      <c r="C315" s="112">
        <v>49658</v>
      </c>
      <c r="D315" s="112">
        <v>4</v>
      </c>
      <c r="E315" s="112">
        <v>4</v>
      </c>
      <c r="G315" s="116">
        <v>271</v>
      </c>
      <c r="H315" s="116">
        <v>360240.24016706657</v>
      </c>
      <c r="I315" s="116">
        <v>19659.759832933429</v>
      </c>
      <c r="J315" s="116">
        <v>0.16829846643030877</v>
      </c>
      <c r="L315" s="116">
        <v>87.258064516129025</v>
      </c>
      <c r="M315" s="116">
        <v>635000</v>
      </c>
    </row>
    <row r="316" spans="1:13" x14ac:dyDescent="0.3">
      <c r="A316" s="113">
        <v>1725000</v>
      </c>
      <c r="B316" s="113">
        <v>6512</v>
      </c>
      <c r="C316" s="113">
        <v>52272</v>
      </c>
      <c r="D316" s="113">
        <v>5</v>
      </c>
      <c r="E316" s="113">
        <v>6</v>
      </c>
      <c r="G316" s="116">
        <v>272</v>
      </c>
      <c r="H316" s="116">
        <v>484509.05696801585</v>
      </c>
      <c r="I316" s="116">
        <v>-85509.056968015851</v>
      </c>
      <c r="J316" s="116">
        <v>-0.7320050334242405</v>
      </c>
      <c r="L316" s="116">
        <v>87.58064516129032</v>
      </c>
      <c r="M316" s="116">
        <v>635000</v>
      </c>
    </row>
    <row r="317" spans="1:13" x14ac:dyDescent="0.3">
      <c r="A317" s="112">
        <v>519900</v>
      </c>
      <c r="B317" s="112">
        <v>3272</v>
      </c>
      <c r="C317" s="112">
        <v>60113</v>
      </c>
      <c r="D317" s="112">
        <v>4</v>
      </c>
      <c r="E317" s="112">
        <v>5</v>
      </c>
      <c r="G317" s="116">
        <v>273</v>
      </c>
      <c r="H317" s="116">
        <v>362492.23531608912</v>
      </c>
      <c r="I317" s="116">
        <v>-32592.235316089122</v>
      </c>
      <c r="J317" s="116">
        <v>-0.27900764138760586</v>
      </c>
      <c r="L317" s="116">
        <v>87.903225806451601</v>
      </c>
      <c r="M317" s="116">
        <v>639900</v>
      </c>
    </row>
    <row r="318" spans="1:13" x14ac:dyDescent="0.3">
      <c r="A318" s="113">
        <v>579900</v>
      </c>
      <c r="B318" s="113">
        <v>3378</v>
      </c>
      <c r="C318" s="113">
        <v>66560</v>
      </c>
      <c r="D318" s="113">
        <v>5</v>
      </c>
      <c r="E318" s="113">
        <v>5</v>
      </c>
      <c r="G318" s="116">
        <v>274</v>
      </c>
      <c r="H318" s="116">
        <v>854011.81223884737</v>
      </c>
      <c r="I318" s="116">
        <v>-55011.812238847371</v>
      </c>
      <c r="J318" s="116">
        <v>-0.47093167536262109</v>
      </c>
      <c r="L318" s="116">
        <v>88.225806451612897</v>
      </c>
      <c r="M318" s="116">
        <v>649900</v>
      </c>
    </row>
    <row r="319" spans="1:13" x14ac:dyDescent="0.3">
      <c r="A319" s="112">
        <v>800000</v>
      </c>
      <c r="B319" s="112">
        <v>5248</v>
      </c>
      <c r="C319" s="112">
        <v>66647</v>
      </c>
      <c r="D319" s="112">
        <v>5</v>
      </c>
      <c r="E319" s="112">
        <v>5</v>
      </c>
      <c r="G319" s="116">
        <v>275</v>
      </c>
      <c r="H319" s="116">
        <v>520178.95149704802</v>
      </c>
      <c r="I319" s="116">
        <v>-45278.951497048023</v>
      </c>
      <c r="J319" s="116">
        <v>-0.38761298018300766</v>
      </c>
      <c r="L319" s="116">
        <v>88.548387096774192</v>
      </c>
      <c r="M319" s="116">
        <v>669000</v>
      </c>
    </row>
    <row r="320" spans="1:13" x14ac:dyDescent="0.3">
      <c r="A320" s="113">
        <v>749900</v>
      </c>
      <c r="B320" s="113">
        <v>3932</v>
      </c>
      <c r="C320" s="113">
        <v>73181</v>
      </c>
      <c r="D320" s="113">
        <v>4</v>
      </c>
      <c r="E320" s="113">
        <v>7</v>
      </c>
      <c r="G320" s="116">
        <v>276</v>
      </c>
      <c r="H320" s="116">
        <v>545817.53199500847</v>
      </c>
      <c r="I320" s="116">
        <v>94082.468004991533</v>
      </c>
      <c r="J320" s="116">
        <v>0.80539819498171805</v>
      </c>
      <c r="L320" s="116">
        <v>88.870967741935473</v>
      </c>
      <c r="M320" s="116">
        <v>679900</v>
      </c>
    </row>
    <row r="321" spans="1:13" x14ac:dyDescent="0.3">
      <c r="A321" s="112">
        <v>849000</v>
      </c>
      <c r="B321" s="112">
        <v>4298</v>
      </c>
      <c r="C321" s="112">
        <v>75794</v>
      </c>
      <c r="D321" s="112">
        <v>4</v>
      </c>
      <c r="E321" s="112">
        <v>5</v>
      </c>
      <c r="G321" s="116">
        <v>277</v>
      </c>
      <c r="H321" s="116">
        <v>472536.14224981656</v>
      </c>
      <c r="I321" s="116">
        <v>-97536.142249816563</v>
      </c>
      <c r="J321" s="116">
        <v>-0.83496356525547988</v>
      </c>
      <c r="L321" s="116">
        <v>89.193548387096769</v>
      </c>
      <c r="M321" s="116">
        <v>719500</v>
      </c>
    </row>
    <row r="322" spans="1:13" x14ac:dyDescent="0.3">
      <c r="A322" s="113">
        <v>594900</v>
      </c>
      <c r="B322" s="113">
        <v>2670</v>
      </c>
      <c r="C322" s="113">
        <v>88122</v>
      </c>
      <c r="D322" s="113">
        <v>4</v>
      </c>
      <c r="E322" s="113">
        <v>3</v>
      </c>
      <c r="G322" s="116">
        <v>278</v>
      </c>
      <c r="H322" s="116">
        <v>410828.01598085382</v>
      </c>
      <c r="I322" s="116">
        <v>-40928.015980853816</v>
      </c>
      <c r="J322" s="116">
        <v>-0.35036655494000973</v>
      </c>
      <c r="L322" s="116">
        <v>89.516129032258064</v>
      </c>
      <c r="M322" s="116">
        <v>738000</v>
      </c>
    </row>
    <row r="323" spans="1:13" x14ac:dyDescent="0.3">
      <c r="A323" s="112">
        <v>275000</v>
      </c>
      <c r="B323" s="112">
        <v>1472</v>
      </c>
      <c r="C323" s="112">
        <v>117612</v>
      </c>
      <c r="D323" s="112">
        <v>3</v>
      </c>
      <c r="E323" s="112">
        <v>3</v>
      </c>
      <c r="G323" s="116">
        <v>279</v>
      </c>
      <c r="H323" s="116">
        <v>410465.50176387944</v>
      </c>
      <c r="I323" s="116">
        <v>-72565.501763879438</v>
      </c>
      <c r="J323" s="116">
        <v>-0.62120100989985116</v>
      </c>
      <c r="L323" s="116">
        <v>89.838709677419345</v>
      </c>
      <c r="M323" s="116">
        <v>749900</v>
      </c>
    </row>
    <row r="324" spans="1:13" x14ac:dyDescent="0.3">
      <c r="A324" s="113">
        <v>249900</v>
      </c>
      <c r="B324" s="113">
        <v>2160</v>
      </c>
      <c r="C324" s="113">
        <v>130724</v>
      </c>
      <c r="D324" s="113">
        <v>4</v>
      </c>
      <c r="E324" s="113">
        <v>3</v>
      </c>
      <c r="G324" s="116">
        <v>280</v>
      </c>
      <c r="H324" s="116">
        <v>854661.729626694</v>
      </c>
      <c r="I324" s="116">
        <v>144338.270373306</v>
      </c>
      <c r="J324" s="116">
        <v>1.2356157835833581</v>
      </c>
      <c r="L324" s="116">
        <v>90.161290322580641</v>
      </c>
      <c r="M324" s="116">
        <v>759900</v>
      </c>
    </row>
    <row r="325" spans="1:13" x14ac:dyDescent="0.3">
      <c r="A325" s="112">
        <v>1295000</v>
      </c>
      <c r="B325" s="112">
        <v>5316</v>
      </c>
      <c r="C325" s="112">
        <v>148104</v>
      </c>
      <c r="D325" s="112">
        <v>4</v>
      </c>
      <c r="E325" s="112">
        <v>7</v>
      </c>
      <c r="G325" s="116">
        <v>281</v>
      </c>
      <c r="H325" s="116">
        <v>426627.05626593356</v>
      </c>
      <c r="I325" s="116">
        <v>-16627.056265933556</v>
      </c>
      <c r="J325" s="116">
        <v>-0.14233683903500352</v>
      </c>
      <c r="L325" s="116">
        <v>90.483870967741922</v>
      </c>
      <c r="M325" s="116">
        <v>774500</v>
      </c>
    </row>
    <row r="326" spans="1:13" x14ac:dyDescent="0.3">
      <c r="A326" s="113">
        <v>1195000</v>
      </c>
      <c r="B326" s="113">
        <v>5372</v>
      </c>
      <c r="C326" s="113">
        <v>152024</v>
      </c>
      <c r="D326" s="113">
        <v>5</v>
      </c>
      <c r="E326" s="113">
        <v>6</v>
      </c>
      <c r="G326" s="116">
        <v>282</v>
      </c>
      <c r="H326" s="116">
        <v>470397.99698631535</v>
      </c>
      <c r="I326" s="116">
        <v>-95397.996986315353</v>
      </c>
      <c r="J326" s="116">
        <v>-0.81665985392276674</v>
      </c>
      <c r="L326" s="116">
        <v>90.806451612903217</v>
      </c>
      <c r="M326" s="116">
        <v>774900</v>
      </c>
    </row>
    <row r="327" spans="1:13" x14ac:dyDescent="0.3">
      <c r="A327" s="112">
        <v>1149000</v>
      </c>
      <c r="B327" s="112">
        <v>6014</v>
      </c>
      <c r="C327" s="112">
        <v>230868</v>
      </c>
      <c r="D327" s="112">
        <v>5</v>
      </c>
      <c r="E327" s="112">
        <v>6</v>
      </c>
      <c r="G327" s="116">
        <v>283</v>
      </c>
      <c r="H327" s="116">
        <v>519708.44297577767</v>
      </c>
      <c r="I327" s="116">
        <v>55291.557024222333</v>
      </c>
      <c r="J327" s="116">
        <v>0.47332644614164215</v>
      </c>
      <c r="L327" s="116">
        <v>91.129032258064512</v>
      </c>
      <c r="M327" s="116">
        <v>780000</v>
      </c>
    </row>
    <row r="328" spans="1:13" x14ac:dyDescent="0.3">
      <c r="A328" s="113">
        <v>549900</v>
      </c>
      <c r="B328" s="113">
        <v>2828</v>
      </c>
      <c r="C328" s="113">
        <v>295772</v>
      </c>
      <c r="D328" s="113">
        <v>4</v>
      </c>
      <c r="E328" s="113">
        <v>4</v>
      </c>
      <c r="G328" s="116">
        <v>284</v>
      </c>
      <c r="H328" s="116">
        <v>800466.70203389134</v>
      </c>
      <c r="I328" s="116">
        <v>649533.29796610866</v>
      </c>
      <c r="J328" s="116">
        <v>5.5603658880916216</v>
      </c>
      <c r="L328" s="116">
        <v>91.451612903225794</v>
      </c>
      <c r="M328" s="116">
        <v>789000</v>
      </c>
    </row>
    <row r="329" spans="1:13" x14ac:dyDescent="0.3">
      <c r="G329" s="116">
        <v>285</v>
      </c>
      <c r="H329" s="116">
        <v>423769.93472732638</v>
      </c>
      <c r="I329" s="116">
        <v>-61019.934727326385</v>
      </c>
      <c r="J329" s="116">
        <v>-0.52236454176227098</v>
      </c>
      <c r="L329" s="116">
        <v>91.774193548387089</v>
      </c>
      <c r="M329" s="116">
        <v>792000</v>
      </c>
    </row>
    <row r="330" spans="1:13" x14ac:dyDescent="0.3">
      <c r="G330" s="116">
        <v>286</v>
      </c>
      <c r="H330" s="116">
        <v>467676.95294979529</v>
      </c>
      <c r="I330" s="116">
        <v>-187776.95294979529</v>
      </c>
      <c r="J330" s="116">
        <v>-1.6074750394186976</v>
      </c>
      <c r="L330" s="116">
        <v>92.096774193548384</v>
      </c>
      <c r="M330" s="116">
        <v>795000</v>
      </c>
    </row>
    <row r="331" spans="1:13" x14ac:dyDescent="0.3">
      <c r="G331" s="116">
        <v>287</v>
      </c>
      <c r="H331" s="116">
        <v>587203.9792386801</v>
      </c>
      <c r="I331" s="116">
        <v>21796.020761319902</v>
      </c>
      <c r="J331" s="116">
        <v>0.18658604680757046</v>
      </c>
      <c r="L331" s="116">
        <v>92.419354838709666</v>
      </c>
      <c r="M331" s="116">
        <v>799000</v>
      </c>
    </row>
    <row r="332" spans="1:13" x14ac:dyDescent="0.3">
      <c r="G332" s="116">
        <v>288</v>
      </c>
      <c r="H332" s="116">
        <v>594856.09103028639</v>
      </c>
      <c r="I332" s="116">
        <v>265043.90896971361</v>
      </c>
      <c r="J332" s="116">
        <v>2.2689231097103097</v>
      </c>
      <c r="L332" s="116">
        <v>92.741935483870961</v>
      </c>
      <c r="M332" s="116">
        <v>799000</v>
      </c>
    </row>
    <row r="333" spans="1:13" x14ac:dyDescent="0.3">
      <c r="G333" s="116">
        <v>289</v>
      </c>
      <c r="H333" s="116">
        <v>128454.36512124038</v>
      </c>
      <c r="I333" s="116">
        <v>21545.634878759622</v>
      </c>
      <c r="J333" s="116">
        <v>0.18444260454740086</v>
      </c>
      <c r="L333" s="116">
        <v>93.064516129032256</v>
      </c>
      <c r="M333" s="116">
        <v>800000</v>
      </c>
    </row>
    <row r="334" spans="1:13" x14ac:dyDescent="0.3">
      <c r="G334" s="116">
        <v>290</v>
      </c>
      <c r="H334" s="116">
        <v>290497.3733672672</v>
      </c>
      <c r="I334" s="116">
        <v>-40597.373367267195</v>
      </c>
      <c r="J334" s="116">
        <v>-0.34753607047448132</v>
      </c>
      <c r="L334" s="116">
        <v>93.387096774193537</v>
      </c>
      <c r="M334" s="116">
        <v>815000</v>
      </c>
    </row>
    <row r="335" spans="1:13" x14ac:dyDescent="0.3">
      <c r="G335" s="116">
        <v>291</v>
      </c>
      <c r="H335" s="116">
        <v>789518.67779136985</v>
      </c>
      <c r="I335" s="116">
        <v>185481.32220863015</v>
      </c>
      <c r="J335" s="116">
        <v>1.5878231649038745</v>
      </c>
      <c r="L335" s="116">
        <v>93.709677419354833</v>
      </c>
      <c r="M335" s="116">
        <v>825000</v>
      </c>
    </row>
    <row r="336" spans="1:13" x14ac:dyDescent="0.3">
      <c r="G336" s="116">
        <v>292</v>
      </c>
      <c r="H336" s="116">
        <v>699937.10871222336</v>
      </c>
      <c r="I336" s="116">
        <v>-250937.10871222336</v>
      </c>
      <c r="J336" s="116">
        <v>-2.1481610622718064</v>
      </c>
      <c r="L336" s="116">
        <v>94.032258064516128</v>
      </c>
      <c r="M336" s="116">
        <v>825000</v>
      </c>
    </row>
    <row r="337" spans="7:13" x14ac:dyDescent="0.3">
      <c r="G337" s="116">
        <v>293</v>
      </c>
      <c r="H337" s="116">
        <v>569980.24382293283</v>
      </c>
      <c r="I337" s="116">
        <v>-150980.24382293283</v>
      </c>
      <c r="J337" s="116">
        <v>-1.2924747663553888</v>
      </c>
      <c r="L337" s="116">
        <v>94.354838709677409</v>
      </c>
      <c r="M337" s="116">
        <v>845000</v>
      </c>
    </row>
    <row r="338" spans="7:13" x14ac:dyDescent="0.3">
      <c r="G338" s="116">
        <v>294</v>
      </c>
      <c r="H338" s="116">
        <v>501540.71880053333</v>
      </c>
      <c r="I338" s="116">
        <v>27459.28119946667</v>
      </c>
      <c r="J338" s="116">
        <v>0.23506670246333819</v>
      </c>
      <c r="L338" s="116">
        <v>94.677419354838705</v>
      </c>
      <c r="M338" s="116">
        <v>849000</v>
      </c>
    </row>
    <row r="339" spans="7:13" x14ac:dyDescent="0.3">
      <c r="G339" s="116">
        <v>295</v>
      </c>
      <c r="H339" s="116">
        <v>586710.90085489454</v>
      </c>
      <c r="I339" s="116">
        <v>338289.09914510546</v>
      </c>
      <c r="J339" s="116">
        <v>2.8959426300233129</v>
      </c>
      <c r="L339" s="116">
        <v>94.999999999999986</v>
      </c>
      <c r="M339" s="116">
        <v>850000</v>
      </c>
    </row>
    <row r="340" spans="7:13" x14ac:dyDescent="0.3">
      <c r="G340" s="116">
        <v>296</v>
      </c>
      <c r="H340" s="116">
        <v>175134.63272968173</v>
      </c>
      <c r="I340" s="116">
        <v>29765.367270318267</v>
      </c>
      <c r="J340" s="116">
        <v>0.25480808040888508</v>
      </c>
      <c r="L340" s="116">
        <v>95.322580645161281</v>
      </c>
      <c r="M340" s="116">
        <v>859900</v>
      </c>
    </row>
    <row r="341" spans="7:13" x14ac:dyDescent="0.3">
      <c r="G341" s="116">
        <v>297</v>
      </c>
      <c r="H341" s="116">
        <v>664442.52043767064</v>
      </c>
      <c r="I341" s="116">
        <v>585457.47956232936</v>
      </c>
      <c r="J341" s="116">
        <v>5.011841284319086</v>
      </c>
      <c r="L341" s="116">
        <v>95.645161290322577</v>
      </c>
      <c r="M341" s="116">
        <v>875000</v>
      </c>
    </row>
    <row r="342" spans="7:13" x14ac:dyDescent="0.3">
      <c r="G342" s="116">
        <v>298</v>
      </c>
      <c r="H342" s="116">
        <v>1161508.1563938635</v>
      </c>
      <c r="I342" s="116">
        <v>563491.84360613651</v>
      </c>
      <c r="J342" s="116">
        <v>4.8238032372112594</v>
      </c>
      <c r="L342" s="116">
        <v>95.967741935483858</v>
      </c>
      <c r="M342" s="116">
        <v>925000</v>
      </c>
    </row>
    <row r="343" spans="7:13" x14ac:dyDescent="0.3">
      <c r="G343" s="116">
        <v>299</v>
      </c>
      <c r="H343" s="116">
        <v>645389.71806556557</v>
      </c>
      <c r="I343" s="116">
        <v>-125489.71806556557</v>
      </c>
      <c r="J343" s="116">
        <v>-1.0742617042466296</v>
      </c>
      <c r="L343" s="116">
        <v>96.290322580645153</v>
      </c>
      <c r="M343" s="116">
        <v>954000</v>
      </c>
    </row>
    <row r="344" spans="7:13" x14ac:dyDescent="0.3">
      <c r="G344" s="116">
        <v>300</v>
      </c>
      <c r="H344" s="116">
        <v>642131.32869937876</v>
      </c>
      <c r="I344" s="116">
        <v>-62231.328699378762</v>
      </c>
      <c r="J344" s="116">
        <v>-0.53273474717026426</v>
      </c>
      <c r="L344" s="116">
        <v>96.612903225806448</v>
      </c>
      <c r="M344" s="116">
        <v>954000</v>
      </c>
    </row>
    <row r="345" spans="7:13" x14ac:dyDescent="0.3">
      <c r="G345" s="116">
        <v>301</v>
      </c>
      <c r="H345" s="116">
        <v>926060.31870484771</v>
      </c>
      <c r="I345" s="116">
        <v>-126060.31870484771</v>
      </c>
      <c r="J345" s="116">
        <v>-1.0791463627242204</v>
      </c>
      <c r="L345" s="116">
        <v>96.93548387096773</v>
      </c>
      <c r="M345" s="116">
        <v>975000</v>
      </c>
    </row>
    <row r="346" spans="7:13" x14ac:dyDescent="0.3">
      <c r="G346" s="116">
        <v>302</v>
      </c>
      <c r="H346" s="116">
        <v>862239.01866187854</v>
      </c>
      <c r="I346" s="116">
        <v>-112339.01866187854</v>
      </c>
      <c r="J346" s="116">
        <v>-0.96168441129216797</v>
      </c>
      <c r="L346" s="116">
        <v>97.258064516129025</v>
      </c>
      <c r="M346" s="116">
        <v>997000</v>
      </c>
    </row>
    <row r="347" spans="7:13" x14ac:dyDescent="0.3">
      <c r="G347" s="116">
        <v>303</v>
      </c>
      <c r="H347" s="116">
        <v>812205.95714895171</v>
      </c>
      <c r="I347" s="116">
        <v>36794.042851048289</v>
      </c>
      <c r="J347" s="116">
        <v>0.31497744826105173</v>
      </c>
      <c r="L347" s="116">
        <v>97.58064516129032</v>
      </c>
      <c r="M347" s="116">
        <v>997000</v>
      </c>
    </row>
    <row r="348" spans="7:13" x14ac:dyDescent="0.3">
      <c r="G348" s="116">
        <v>304</v>
      </c>
      <c r="H348" s="116">
        <v>466339.42892049288</v>
      </c>
      <c r="I348" s="116">
        <v>128560.57107950712</v>
      </c>
      <c r="J348" s="116">
        <v>1.1005499121022257</v>
      </c>
      <c r="L348" s="116">
        <v>97.903225806451601</v>
      </c>
      <c r="M348" s="116">
        <v>999000</v>
      </c>
    </row>
    <row r="349" spans="7:13" x14ac:dyDescent="0.3">
      <c r="G349" s="116">
        <v>305</v>
      </c>
      <c r="H349" s="116">
        <v>329197.74360683409</v>
      </c>
      <c r="I349" s="116">
        <v>-54197.74360683409</v>
      </c>
      <c r="J349" s="116">
        <v>-0.4639627956051306</v>
      </c>
      <c r="L349" s="116">
        <v>98.225806451612897</v>
      </c>
      <c r="M349" s="116">
        <v>1149000</v>
      </c>
    </row>
    <row r="350" spans="7:13" x14ac:dyDescent="0.3">
      <c r="G350" s="116">
        <v>306</v>
      </c>
      <c r="H350" s="116">
        <v>418991.99505848589</v>
      </c>
      <c r="I350" s="116">
        <v>-169091.99505848589</v>
      </c>
      <c r="J350" s="116">
        <v>-1.4475214191738335</v>
      </c>
      <c r="L350" s="116">
        <v>98.548387096774192</v>
      </c>
      <c r="M350" s="116">
        <v>1195000</v>
      </c>
    </row>
    <row r="351" spans="7:13" x14ac:dyDescent="0.3">
      <c r="G351" s="116">
        <v>307</v>
      </c>
      <c r="H351" s="116">
        <v>1125216.4480460088</v>
      </c>
      <c r="I351" s="116">
        <v>169783.55195399118</v>
      </c>
      <c r="J351" s="116">
        <v>1.4534415304036703</v>
      </c>
      <c r="L351" s="116">
        <v>98.870967741935473</v>
      </c>
      <c r="M351" s="116">
        <v>1249900</v>
      </c>
    </row>
    <row r="352" spans="7:13" x14ac:dyDescent="0.3">
      <c r="G352" s="116">
        <v>308</v>
      </c>
      <c r="H352" s="116">
        <v>1058866.0212637316</v>
      </c>
      <c r="I352" s="116">
        <v>136133.97873626836</v>
      </c>
      <c r="J352" s="116">
        <v>1.1653824891589055</v>
      </c>
      <c r="L352" s="116">
        <v>99.193548387096769</v>
      </c>
      <c r="M352" s="116">
        <v>1295000</v>
      </c>
    </row>
    <row r="353" spans="7:13" x14ac:dyDescent="0.3">
      <c r="G353" s="116">
        <v>309</v>
      </c>
      <c r="H353" s="116">
        <v>1211974.8960062095</v>
      </c>
      <c r="I353" s="116">
        <v>-62974.896006209543</v>
      </c>
      <c r="J353" s="116">
        <v>-0.53910009641617429</v>
      </c>
      <c r="L353" s="116">
        <v>99.516129032258064</v>
      </c>
      <c r="M353" s="116">
        <v>1450000</v>
      </c>
    </row>
    <row r="354" spans="7:13" ht="15" thickBot="1" x14ac:dyDescent="0.35">
      <c r="G354" s="117">
        <v>310</v>
      </c>
      <c r="H354" s="117">
        <v>690613.83478042856</v>
      </c>
      <c r="I354" s="117">
        <v>-140713.83478042856</v>
      </c>
      <c r="J354" s="117">
        <v>-1.2045886013013616</v>
      </c>
      <c r="L354" s="117">
        <v>99.838709677419345</v>
      </c>
      <c r="M354" s="117">
        <v>1725000</v>
      </c>
    </row>
    <row r="358" spans="7:13" ht="15" thickBot="1" x14ac:dyDescent="0.35">
      <c r="G358" s="120" t="s">
        <v>1210</v>
      </c>
      <c r="H358" s="120"/>
      <c r="I358" s="121"/>
    </row>
    <row r="359" spans="7:13" ht="15" thickBot="1" x14ac:dyDescent="0.35">
      <c r="G359" s="122" t="s">
        <v>1204</v>
      </c>
      <c r="H359" s="123" t="s">
        <v>26</v>
      </c>
      <c r="I359" s="124" t="s">
        <v>6</v>
      </c>
      <c r="J359" s="125" t="s">
        <v>1205</v>
      </c>
      <c r="K359" s="125" t="s">
        <v>1206</v>
      </c>
      <c r="L359" s="125" t="s">
        <v>1207</v>
      </c>
      <c r="M359" s="126" t="s">
        <v>1211</v>
      </c>
    </row>
    <row r="360" spans="7:13" x14ac:dyDescent="0.3">
      <c r="G360" s="127">
        <v>1</v>
      </c>
      <c r="H360" s="128">
        <v>16033314</v>
      </c>
      <c r="I360" s="129">
        <v>285000</v>
      </c>
      <c r="J360" s="130">
        <v>296113.11856226512</v>
      </c>
      <c r="K360" s="130">
        <v>-11113.118562265125</v>
      </c>
      <c r="L360" s="130">
        <v>-9.5134468944748446E-2</v>
      </c>
      <c r="M360" s="131">
        <f>J360-I360</f>
        <v>11113.118562265125</v>
      </c>
    </row>
    <row r="361" spans="7:13" x14ac:dyDescent="0.3">
      <c r="G361" s="132">
        <v>2</v>
      </c>
      <c r="H361" s="133">
        <v>16037193</v>
      </c>
      <c r="I361" s="134">
        <v>149900</v>
      </c>
      <c r="J361" s="135">
        <v>211356.80542149275</v>
      </c>
      <c r="K361" s="135">
        <v>-61456.805421492754</v>
      </c>
      <c r="L361" s="135">
        <v>-0.52610439761408956</v>
      </c>
      <c r="M361" s="136">
        <f t="shared" ref="M361:M424" si="0">J361-I361</f>
        <v>61456.805421492754</v>
      </c>
    </row>
    <row r="362" spans="7:13" x14ac:dyDescent="0.3">
      <c r="G362" s="132">
        <v>3</v>
      </c>
      <c r="H362" s="133">
        <v>16033322</v>
      </c>
      <c r="I362" s="134">
        <v>429900</v>
      </c>
      <c r="J362" s="135">
        <v>272701.71161466872</v>
      </c>
      <c r="K362" s="135">
        <v>157198.28838533128</v>
      </c>
      <c r="L362" s="135">
        <v>1.3457046823329959</v>
      </c>
      <c r="M362" s="136">
        <f t="shared" si="0"/>
        <v>-157198.28838533128</v>
      </c>
    </row>
    <row r="363" spans="7:13" x14ac:dyDescent="0.3">
      <c r="G363" s="132">
        <v>4</v>
      </c>
      <c r="H363" s="133">
        <v>16011997</v>
      </c>
      <c r="I363" s="134">
        <v>49900</v>
      </c>
      <c r="J363" s="135">
        <v>45753.596835487682</v>
      </c>
      <c r="K363" s="135">
        <v>4146.4031645123177</v>
      </c>
      <c r="L363" s="135">
        <v>3.5495514681731427E-2</v>
      </c>
      <c r="M363" s="136">
        <f t="shared" si="0"/>
        <v>-4146.4031645123177</v>
      </c>
    </row>
    <row r="364" spans="7:13" x14ac:dyDescent="0.3">
      <c r="G364" s="132">
        <v>5</v>
      </c>
      <c r="H364" s="133">
        <v>16040753</v>
      </c>
      <c r="I364" s="134">
        <v>144900</v>
      </c>
      <c r="J364" s="135">
        <v>156731.1573008472</v>
      </c>
      <c r="K364" s="135">
        <v>-11831.157300847204</v>
      </c>
      <c r="L364" s="135">
        <v>-0.10128127946368885</v>
      </c>
      <c r="M364" s="136">
        <f t="shared" si="0"/>
        <v>11831.157300847204</v>
      </c>
    </row>
    <row r="365" spans="7:13" x14ac:dyDescent="0.3">
      <c r="G365" s="132">
        <v>6</v>
      </c>
      <c r="H365" s="133">
        <v>16041496</v>
      </c>
      <c r="I365" s="134">
        <v>79900</v>
      </c>
      <c r="J365" s="135">
        <v>177170.74635947961</v>
      </c>
      <c r="K365" s="135">
        <v>-97270.746359479614</v>
      </c>
      <c r="L365" s="135">
        <v>-0.83269162898971771</v>
      </c>
      <c r="M365" s="136">
        <f t="shared" si="0"/>
        <v>97270.746359479614</v>
      </c>
    </row>
    <row r="366" spans="7:13" x14ac:dyDescent="0.3">
      <c r="G366" s="132">
        <v>7</v>
      </c>
      <c r="H366" s="133">
        <v>16041474</v>
      </c>
      <c r="I366" s="134">
        <v>84900</v>
      </c>
      <c r="J366" s="135">
        <v>133263.43603102193</v>
      </c>
      <c r="K366" s="135">
        <v>-48363.436031021934</v>
      </c>
      <c r="L366" s="135">
        <v>-0.41401788142326651</v>
      </c>
      <c r="M366" s="136">
        <f t="shared" si="0"/>
        <v>48363.436031021934</v>
      </c>
    </row>
    <row r="367" spans="7:13" x14ac:dyDescent="0.3">
      <c r="G367" s="132">
        <v>8</v>
      </c>
      <c r="H367" s="133">
        <v>16017481</v>
      </c>
      <c r="I367" s="134">
        <v>127900</v>
      </c>
      <c r="J367" s="135">
        <v>277691.41329790931</v>
      </c>
      <c r="K367" s="135">
        <v>-149791.41329790931</v>
      </c>
      <c r="L367" s="135">
        <v>-1.2822977165894078</v>
      </c>
      <c r="M367" s="136">
        <f t="shared" si="0"/>
        <v>149791.41329790931</v>
      </c>
    </row>
    <row r="368" spans="7:13" x14ac:dyDescent="0.3">
      <c r="G368" s="132">
        <v>9</v>
      </c>
      <c r="H368" s="133">
        <v>16037295</v>
      </c>
      <c r="I368" s="134">
        <v>82500</v>
      </c>
      <c r="J368" s="135">
        <v>67828.205463957143</v>
      </c>
      <c r="K368" s="135">
        <v>14671.794536042857</v>
      </c>
      <c r="L368" s="135">
        <v>0.12559871235355582</v>
      </c>
      <c r="M368" s="136">
        <f t="shared" si="0"/>
        <v>-14671.794536042857</v>
      </c>
    </row>
    <row r="369" spans="7:13" x14ac:dyDescent="0.3">
      <c r="G369" s="132">
        <v>10</v>
      </c>
      <c r="H369" s="133">
        <v>16022284</v>
      </c>
      <c r="I369" s="134">
        <v>77900</v>
      </c>
      <c r="J369" s="135">
        <v>60116.714294105135</v>
      </c>
      <c r="K369" s="135">
        <v>17783.285705894865</v>
      </c>
      <c r="L369" s="135">
        <v>0.15223480540085349</v>
      </c>
      <c r="M369" s="136">
        <f t="shared" si="0"/>
        <v>-17783.285705894865</v>
      </c>
    </row>
    <row r="370" spans="7:13" x14ac:dyDescent="0.3">
      <c r="G370" s="132">
        <v>11</v>
      </c>
      <c r="H370" s="133">
        <v>16016721</v>
      </c>
      <c r="I370" s="134">
        <v>200000</v>
      </c>
      <c r="J370" s="135">
        <v>271325.73887111252</v>
      </c>
      <c r="K370" s="135">
        <v>-71325.738871112524</v>
      </c>
      <c r="L370" s="135">
        <v>-0.61058795076978234</v>
      </c>
      <c r="M370" s="136">
        <f t="shared" si="0"/>
        <v>71325.738871112524</v>
      </c>
    </row>
    <row r="371" spans="7:13" x14ac:dyDescent="0.3">
      <c r="G371" s="132">
        <v>12</v>
      </c>
      <c r="H371" s="133">
        <v>16036649</v>
      </c>
      <c r="I371" s="134">
        <v>38900</v>
      </c>
      <c r="J371" s="135">
        <v>126789.71358664951</v>
      </c>
      <c r="K371" s="135">
        <v>-87889.713586649508</v>
      </c>
      <c r="L371" s="135">
        <v>-0.75238477668753478</v>
      </c>
      <c r="M371" s="136">
        <f t="shared" si="0"/>
        <v>87889.713586649508</v>
      </c>
    </row>
    <row r="372" spans="7:13" x14ac:dyDescent="0.3">
      <c r="G372" s="132">
        <v>13</v>
      </c>
      <c r="H372" s="133">
        <v>16037817</v>
      </c>
      <c r="I372" s="134">
        <v>425000</v>
      </c>
      <c r="J372" s="135">
        <v>264734.53139522503</v>
      </c>
      <c r="K372" s="135">
        <v>160265.46860477497</v>
      </c>
      <c r="L372" s="135">
        <v>1.371961449027217</v>
      </c>
      <c r="M372" s="136">
        <f t="shared" si="0"/>
        <v>-160265.46860477497</v>
      </c>
    </row>
    <row r="373" spans="7:13" x14ac:dyDescent="0.3">
      <c r="G373" s="132">
        <v>14</v>
      </c>
      <c r="H373" s="133">
        <v>16037844</v>
      </c>
      <c r="I373" s="134">
        <v>109500</v>
      </c>
      <c r="J373" s="135">
        <v>179807.3829419814</v>
      </c>
      <c r="K373" s="135">
        <v>-70307.382941981399</v>
      </c>
      <c r="L373" s="135">
        <v>-0.60187025825423701</v>
      </c>
      <c r="M373" s="136">
        <f t="shared" si="0"/>
        <v>70307.382941981399</v>
      </c>
    </row>
    <row r="374" spans="7:13" x14ac:dyDescent="0.3">
      <c r="G374" s="132">
        <v>15</v>
      </c>
      <c r="H374" s="133">
        <v>16044658</v>
      </c>
      <c r="I374" s="134">
        <v>259900</v>
      </c>
      <c r="J374" s="135">
        <v>220551.41913855093</v>
      </c>
      <c r="K374" s="135">
        <v>39348.580861449067</v>
      </c>
      <c r="L374" s="135">
        <v>0.33684571284016357</v>
      </c>
      <c r="M374" s="136">
        <f t="shared" si="0"/>
        <v>-39348.580861449067</v>
      </c>
    </row>
    <row r="375" spans="7:13" x14ac:dyDescent="0.3">
      <c r="G375" s="132">
        <v>16</v>
      </c>
      <c r="H375" s="133">
        <v>16027401</v>
      </c>
      <c r="I375" s="134">
        <v>124900</v>
      </c>
      <c r="J375" s="135">
        <v>35288.729501710106</v>
      </c>
      <c r="K375" s="135">
        <v>89611.270498289901</v>
      </c>
      <c r="L375" s="135">
        <v>0.76712226028670982</v>
      </c>
      <c r="M375" s="136">
        <f t="shared" si="0"/>
        <v>-89611.270498289901</v>
      </c>
    </row>
    <row r="376" spans="7:13" x14ac:dyDescent="0.3">
      <c r="G376" s="132">
        <v>17</v>
      </c>
      <c r="H376" s="133">
        <v>16042642</v>
      </c>
      <c r="I376" s="134">
        <v>126500</v>
      </c>
      <c r="J376" s="135">
        <v>80744.400209843152</v>
      </c>
      <c r="K376" s="135">
        <v>45755.599790156848</v>
      </c>
      <c r="L376" s="135">
        <v>0.39169335438078695</v>
      </c>
      <c r="M376" s="136">
        <f t="shared" si="0"/>
        <v>-45755.599790156848</v>
      </c>
    </row>
    <row r="377" spans="7:13" x14ac:dyDescent="0.3">
      <c r="G377" s="132">
        <v>18</v>
      </c>
      <c r="H377" s="133">
        <v>16036795</v>
      </c>
      <c r="I377" s="134">
        <v>109900</v>
      </c>
      <c r="J377" s="135">
        <v>62862.95827883084</v>
      </c>
      <c r="K377" s="135">
        <v>47037.04172116916</v>
      </c>
      <c r="L377" s="135">
        <v>0.40266320923362148</v>
      </c>
      <c r="M377" s="136">
        <f t="shared" si="0"/>
        <v>-47037.04172116916</v>
      </c>
    </row>
    <row r="378" spans="7:13" x14ac:dyDescent="0.3">
      <c r="G378" s="132">
        <v>19</v>
      </c>
      <c r="H378" s="133">
        <v>16010581</v>
      </c>
      <c r="I378" s="134">
        <v>113000</v>
      </c>
      <c r="J378" s="135">
        <v>107402.01560225588</v>
      </c>
      <c r="K378" s="135">
        <v>5597.9843977441196</v>
      </c>
      <c r="L378" s="135">
        <v>4.7921856484884409E-2</v>
      </c>
      <c r="M378" s="136">
        <f t="shared" si="0"/>
        <v>-5597.9843977441196</v>
      </c>
    </row>
    <row r="379" spans="7:13" x14ac:dyDescent="0.3">
      <c r="G379" s="132">
        <v>20</v>
      </c>
      <c r="H379" s="133">
        <v>14023941</v>
      </c>
      <c r="I379" s="134">
        <v>92500</v>
      </c>
      <c r="J379" s="135">
        <v>94529.2956998804</v>
      </c>
      <c r="K379" s="135">
        <v>-2029.2956998804002</v>
      </c>
      <c r="L379" s="135">
        <v>-1.7371898595189107E-2</v>
      </c>
      <c r="M379" s="136">
        <f t="shared" si="0"/>
        <v>2029.2956998804002</v>
      </c>
    </row>
    <row r="380" spans="7:13" x14ac:dyDescent="0.3">
      <c r="G380" s="132">
        <v>21</v>
      </c>
      <c r="H380" s="133">
        <v>16044384</v>
      </c>
      <c r="I380" s="134">
        <v>139000</v>
      </c>
      <c r="J380" s="135">
        <v>108494.97344670861</v>
      </c>
      <c r="K380" s="135">
        <v>30505.026553291391</v>
      </c>
      <c r="L380" s="135">
        <v>0.26113997479941509</v>
      </c>
      <c r="M380" s="136">
        <f t="shared" si="0"/>
        <v>-30505.026553291391</v>
      </c>
    </row>
    <row r="381" spans="7:13" x14ac:dyDescent="0.3">
      <c r="G381" s="132">
        <v>22</v>
      </c>
      <c r="H381" s="133">
        <v>15046323</v>
      </c>
      <c r="I381" s="134">
        <v>114900</v>
      </c>
      <c r="J381" s="135">
        <v>110249.36555665778</v>
      </c>
      <c r="K381" s="135">
        <v>4650.63444334222</v>
      </c>
      <c r="L381" s="135">
        <v>3.9812014561404874E-2</v>
      </c>
      <c r="M381" s="136">
        <f t="shared" si="0"/>
        <v>-4650.63444334222</v>
      </c>
    </row>
    <row r="382" spans="7:13" x14ac:dyDescent="0.3">
      <c r="G382" s="132">
        <v>23</v>
      </c>
      <c r="H382" s="133">
        <v>16031021</v>
      </c>
      <c r="I382" s="134">
        <v>116900</v>
      </c>
      <c r="J382" s="135">
        <v>150859.25779733332</v>
      </c>
      <c r="K382" s="135">
        <v>-33959.257797333325</v>
      </c>
      <c r="L382" s="135">
        <v>-0.2907101132959225</v>
      </c>
      <c r="M382" s="136">
        <f t="shared" si="0"/>
        <v>33959.257797333325</v>
      </c>
    </row>
    <row r="383" spans="7:13" x14ac:dyDescent="0.3">
      <c r="G383" s="132">
        <v>24</v>
      </c>
      <c r="H383" s="133">
        <v>16042448</v>
      </c>
      <c r="I383" s="134">
        <v>125000</v>
      </c>
      <c r="J383" s="135">
        <v>220343.92071350402</v>
      </c>
      <c r="K383" s="135">
        <v>-95343.92071350402</v>
      </c>
      <c r="L383" s="135">
        <v>-0.81619693098465596</v>
      </c>
      <c r="M383" s="136">
        <f t="shared" si="0"/>
        <v>95343.92071350402</v>
      </c>
    </row>
    <row r="384" spans="7:13" x14ac:dyDescent="0.3">
      <c r="G384" s="132">
        <v>25</v>
      </c>
      <c r="H384" s="133">
        <v>16030151</v>
      </c>
      <c r="I384" s="134">
        <v>229989</v>
      </c>
      <c r="J384" s="135">
        <v>248048.19083442178</v>
      </c>
      <c r="K384" s="135">
        <v>-18059.190834421781</v>
      </c>
      <c r="L384" s="135">
        <v>-0.15459670658407912</v>
      </c>
      <c r="M384" s="136">
        <f t="shared" si="0"/>
        <v>18059.190834421781</v>
      </c>
    </row>
    <row r="385" spans="7:13" x14ac:dyDescent="0.3">
      <c r="G385" s="132">
        <v>26</v>
      </c>
      <c r="H385" s="133">
        <v>16021818</v>
      </c>
      <c r="I385" s="134">
        <v>94900</v>
      </c>
      <c r="J385" s="135">
        <v>59496.434651510193</v>
      </c>
      <c r="K385" s="135">
        <v>35403.565348489807</v>
      </c>
      <c r="L385" s="135">
        <v>0.30307418833951277</v>
      </c>
      <c r="M385" s="136">
        <f t="shared" si="0"/>
        <v>-35403.565348489807</v>
      </c>
    </row>
    <row r="386" spans="7:13" x14ac:dyDescent="0.3">
      <c r="G386" s="132">
        <v>27</v>
      </c>
      <c r="H386" s="133">
        <v>16031284</v>
      </c>
      <c r="I386" s="134">
        <v>132900</v>
      </c>
      <c r="J386" s="135">
        <v>93044.421412912678</v>
      </c>
      <c r="K386" s="135">
        <v>39855.578587087322</v>
      </c>
      <c r="L386" s="135">
        <v>0.34118589504145552</v>
      </c>
      <c r="M386" s="136">
        <f t="shared" si="0"/>
        <v>-39855.578587087322</v>
      </c>
    </row>
    <row r="387" spans="7:13" x14ac:dyDescent="0.3">
      <c r="G387" s="132">
        <v>28</v>
      </c>
      <c r="H387" s="133">
        <v>16039547</v>
      </c>
      <c r="I387" s="134">
        <v>124900</v>
      </c>
      <c r="J387" s="135">
        <v>74099.667707568442</v>
      </c>
      <c r="K387" s="135">
        <v>50800.332292431558</v>
      </c>
      <c r="L387" s="135">
        <v>0.43487906727345998</v>
      </c>
      <c r="M387" s="136">
        <f t="shared" si="0"/>
        <v>-50800.332292431558</v>
      </c>
    </row>
    <row r="388" spans="7:13" x14ac:dyDescent="0.3">
      <c r="G388" s="132">
        <v>29</v>
      </c>
      <c r="H388" s="133">
        <v>16035524</v>
      </c>
      <c r="I388" s="134">
        <v>42000</v>
      </c>
      <c r="J388" s="135">
        <v>145488.26539630225</v>
      </c>
      <c r="K388" s="135">
        <v>-103488.26539630225</v>
      </c>
      <c r="L388" s="135">
        <v>-0.88591704617643252</v>
      </c>
      <c r="M388" s="136">
        <f t="shared" si="0"/>
        <v>103488.26539630225</v>
      </c>
    </row>
    <row r="389" spans="7:13" x14ac:dyDescent="0.3">
      <c r="G389" s="132">
        <v>30</v>
      </c>
      <c r="H389" s="133">
        <v>16019566</v>
      </c>
      <c r="I389" s="134">
        <v>109000</v>
      </c>
      <c r="J389" s="135">
        <v>104824.84812923952</v>
      </c>
      <c r="K389" s="135">
        <v>4175.1518707604846</v>
      </c>
      <c r="L389" s="135">
        <v>3.5741619578970145E-2</v>
      </c>
      <c r="M389" s="136">
        <f t="shared" si="0"/>
        <v>-4175.1518707604846</v>
      </c>
    </row>
    <row r="390" spans="7:13" x14ac:dyDescent="0.3">
      <c r="G390" s="132">
        <v>31</v>
      </c>
      <c r="H390" s="133">
        <v>16041129</v>
      </c>
      <c r="I390" s="134">
        <v>120000</v>
      </c>
      <c r="J390" s="135">
        <v>74192.135211992776</v>
      </c>
      <c r="K390" s="135">
        <v>45807.864788007224</v>
      </c>
      <c r="L390" s="135">
        <v>0.39214077179895229</v>
      </c>
      <c r="M390" s="136">
        <f t="shared" si="0"/>
        <v>-45807.864788007224</v>
      </c>
    </row>
    <row r="391" spans="7:13" x14ac:dyDescent="0.3">
      <c r="G391" s="132">
        <v>32</v>
      </c>
      <c r="H391" s="133">
        <v>16041665</v>
      </c>
      <c r="I391" s="134">
        <v>139900</v>
      </c>
      <c r="J391" s="135">
        <v>151591.3569870166</v>
      </c>
      <c r="K391" s="135">
        <v>-11691.356987016596</v>
      </c>
      <c r="L391" s="135">
        <v>-0.10008451110923756</v>
      </c>
      <c r="M391" s="136">
        <f t="shared" si="0"/>
        <v>11691.356987016596</v>
      </c>
    </row>
    <row r="392" spans="7:13" x14ac:dyDescent="0.3">
      <c r="G392" s="132">
        <v>33</v>
      </c>
      <c r="H392" s="133">
        <v>16037684</v>
      </c>
      <c r="I392" s="134">
        <v>139900</v>
      </c>
      <c r="J392" s="135">
        <v>86574.662853166228</v>
      </c>
      <c r="K392" s="135">
        <v>53325.337146833772</v>
      </c>
      <c r="L392" s="135">
        <v>0.45649451162965737</v>
      </c>
      <c r="M392" s="136">
        <f t="shared" si="0"/>
        <v>-53325.337146833772</v>
      </c>
    </row>
    <row r="393" spans="7:13" x14ac:dyDescent="0.3">
      <c r="G393" s="132">
        <v>34</v>
      </c>
      <c r="H393" s="133">
        <v>16036852</v>
      </c>
      <c r="I393" s="134">
        <v>82000</v>
      </c>
      <c r="J393" s="135">
        <v>206781.72293911988</v>
      </c>
      <c r="K393" s="135">
        <v>-124781.72293911988</v>
      </c>
      <c r="L393" s="135">
        <v>-1.0682008726274488</v>
      </c>
      <c r="M393" s="136">
        <f t="shared" si="0"/>
        <v>124781.72293911988</v>
      </c>
    </row>
    <row r="394" spans="7:13" x14ac:dyDescent="0.3">
      <c r="G394" s="132">
        <v>35</v>
      </c>
      <c r="H394" s="133">
        <v>16040547</v>
      </c>
      <c r="I394" s="134">
        <v>164900</v>
      </c>
      <c r="J394" s="135">
        <v>185652.42406208673</v>
      </c>
      <c r="K394" s="135">
        <v>-20752.424062086735</v>
      </c>
      <c r="L394" s="135">
        <v>-0.17765227927708138</v>
      </c>
      <c r="M394" s="136">
        <f t="shared" si="0"/>
        <v>20752.424062086735</v>
      </c>
    </row>
    <row r="395" spans="7:13" x14ac:dyDescent="0.3">
      <c r="G395" s="132">
        <v>36</v>
      </c>
      <c r="H395" s="133">
        <v>15060087</v>
      </c>
      <c r="I395" s="134">
        <v>136900</v>
      </c>
      <c r="J395" s="135">
        <v>193891.87019994526</v>
      </c>
      <c r="K395" s="135">
        <v>-56991.870199945261</v>
      </c>
      <c r="L395" s="135">
        <v>-0.48788207155910279</v>
      </c>
      <c r="M395" s="136">
        <f t="shared" si="0"/>
        <v>56991.870199945261</v>
      </c>
    </row>
    <row r="396" spans="7:13" x14ac:dyDescent="0.3">
      <c r="G396" s="132">
        <v>37</v>
      </c>
      <c r="H396" s="133">
        <v>16041093</v>
      </c>
      <c r="I396" s="134">
        <v>97500</v>
      </c>
      <c r="J396" s="135">
        <v>90834.341722752375</v>
      </c>
      <c r="K396" s="135">
        <v>6665.6582772476249</v>
      </c>
      <c r="L396" s="135">
        <v>5.7061738054909016E-2</v>
      </c>
      <c r="M396" s="136">
        <f t="shared" si="0"/>
        <v>-6665.6582772476249</v>
      </c>
    </row>
    <row r="397" spans="7:13" x14ac:dyDescent="0.3">
      <c r="G397" s="132">
        <v>38</v>
      </c>
      <c r="H397" s="133">
        <v>16026127</v>
      </c>
      <c r="I397" s="134">
        <v>159900</v>
      </c>
      <c r="J397" s="135">
        <v>183327.22076142865</v>
      </c>
      <c r="K397" s="135">
        <v>-23427.220761428645</v>
      </c>
      <c r="L397" s="135">
        <v>-0.20055002504496169</v>
      </c>
      <c r="M397" s="136">
        <f t="shared" si="0"/>
        <v>23427.220761428645</v>
      </c>
    </row>
    <row r="398" spans="7:13" x14ac:dyDescent="0.3">
      <c r="G398" s="132">
        <v>39</v>
      </c>
      <c r="H398" s="133">
        <v>15038526</v>
      </c>
      <c r="I398" s="134">
        <v>95500</v>
      </c>
      <c r="J398" s="135">
        <v>78926.657776021835</v>
      </c>
      <c r="K398" s="135">
        <v>16573.342223978165</v>
      </c>
      <c r="L398" s="135">
        <v>0.14187701699426211</v>
      </c>
      <c r="M398" s="136">
        <f t="shared" si="0"/>
        <v>-16573.342223978165</v>
      </c>
    </row>
    <row r="399" spans="7:13" x14ac:dyDescent="0.3">
      <c r="G399" s="132">
        <v>40</v>
      </c>
      <c r="H399" s="133">
        <v>16040928</v>
      </c>
      <c r="I399" s="134">
        <v>99900</v>
      </c>
      <c r="J399" s="135">
        <v>159580.9153285457</v>
      </c>
      <c r="K399" s="135">
        <v>-59680.9153285457</v>
      </c>
      <c r="L399" s="135">
        <v>-0.51090179179735451</v>
      </c>
      <c r="M399" s="136">
        <f t="shared" si="0"/>
        <v>59680.9153285457</v>
      </c>
    </row>
    <row r="400" spans="7:13" x14ac:dyDescent="0.3">
      <c r="G400" s="132">
        <v>41</v>
      </c>
      <c r="H400" s="133">
        <v>16029696</v>
      </c>
      <c r="I400" s="134">
        <v>104900</v>
      </c>
      <c r="J400" s="135">
        <v>74653.061016489664</v>
      </c>
      <c r="K400" s="135">
        <v>30246.938983510336</v>
      </c>
      <c r="L400" s="135">
        <v>0.25893060181785327</v>
      </c>
      <c r="M400" s="136">
        <f t="shared" si="0"/>
        <v>-30246.938983510336</v>
      </c>
    </row>
    <row r="401" spans="7:13" x14ac:dyDescent="0.3">
      <c r="G401" s="132">
        <v>42</v>
      </c>
      <c r="H401" s="133">
        <v>16029332</v>
      </c>
      <c r="I401" s="134">
        <v>205000</v>
      </c>
      <c r="J401" s="135">
        <v>205655.34588590427</v>
      </c>
      <c r="K401" s="135">
        <v>-655.34588590427302</v>
      </c>
      <c r="L401" s="135">
        <v>-5.6101248701085652E-3</v>
      </c>
      <c r="M401" s="136">
        <f t="shared" si="0"/>
        <v>655.34588590427302</v>
      </c>
    </row>
    <row r="402" spans="7:13" x14ac:dyDescent="0.3">
      <c r="G402" s="132">
        <v>43</v>
      </c>
      <c r="H402" s="133">
        <v>16044659</v>
      </c>
      <c r="I402" s="134">
        <v>154900</v>
      </c>
      <c r="J402" s="135">
        <v>91989.415142696264</v>
      </c>
      <c r="K402" s="135">
        <v>62910.584857303736</v>
      </c>
      <c r="L402" s="135">
        <v>0.53854955725256315</v>
      </c>
      <c r="M402" s="136">
        <f t="shared" si="0"/>
        <v>-62910.584857303736</v>
      </c>
    </row>
    <row r="403" spans="7:13" x14ac:dyDescent="0.3">
      <c r="G403" s="132">
        <v>44</v>
      </c>
      <c r="H403" s="133">
        <v>16036628</v>
      </c>
      <c r="I403" s="134">
        <v>143900</v>
      </c>
      <c r="J403" s="135">
        <v>87096.998374341871</v>
      </c>
      <c r="K403" s="135">
        <v>56803.001625658129</v>
      </c>
      <c r="L403" s="135">
        <v>0.48626525163457068</v>
      </c>
      <c r="M403" s="136">
        <f t="shared" si="0"/>
        <v>-56803.001625658129</v>
      </c>
    </row>
    <row r="404" spans="7:13" x14ac:dyDescent="0.3">
      <c r="G404" s="132">
        <v>45</v>
      </c>
      <c r="H404" s="133">
        <v>16036145</v>
      </c>
      <c r="I404" s="134">
        <v>97000</v>
      </c>
      <c r="J404" s="135">
        <v>60387.93433157081</v>
      </c>
      <c r="K404" s="135">
        <v>36612.06566842919</v>
      </c>
      <c r="L404" s="135">
        <v>0.31341962247780908</v>
      </c>
      <c r="M404" s="136">
        <f t="shared" si="0"/>
        <v>-36612.06566842919</v>
      </c>
    </row>
    <row r="405" spans="7:13" x14ac:dyDescent="0.3">
      <c r="G405" s="132">
        <v>46</v>
      </c>
      <c r="H405" s="133">
        <v>16006510</v>
      </c>
      <c r="I405" s="134">
        <v>142500</v>
      </c>
      <c r="J405" s="135">
        <v>138327.14145595004</v>
      </c>
      <c r="K405" s="135">
        <v>4172.8585440499592</v>
      </c>
      <c r="L405" s="135">
        <v>3.5721987428237637E-2</v>
      </c>
      <c r="M405" s="136">
        <f t="shared" si="0"/>
        <v>-4172.8585440499592</v>
      </c>
    </row>
    <row r="406" spans="7:13" x14ac:dyDescent="0.3">
      <c r="G406" s="132">
        <v>47</v>
      </c>
      <c r="H406" s="133">
        <v>16010115</v>
      </c>
      <c r="I406" s="134">
        <v>155000</v>
      </c>
      <c r="J406" s="135">
        <v>142122.16258280555</v>
      </c>
      <c r="K406" s="135">
        <v>12877.837417194445</v>
      </c>
      <c r="L406" s="135">
        <v>0.11024144275771083</v>
      </c>
      <c r="M406" s="136">
        <f t="shared" si="0"/>
        <v>-12877.837417194445</v>
      </c>
    </row>
    <row r="407" spans="7:13" x14ac:dyDescent="0.3">
      <c r="G407" s="132">
        <v>48</v>
      </c>
      <c r="H407" s="133">
        <v>16019005</v>
      </c>
      <c r="I407" s="134">
        <v>147900</v>
      </c>
      <c r="J407" s="135">
        <v>180831.37807673152</v>
      </c>
      <c r="K407" s="135">
        <v>-32931.378076731518</v>
      </c>
      <c r="L407" s="135">
        <v>-0.28191089183430984</v>
      </c>
      <c r="M407" s="136">
        <f t="shared" si="0"/>
        <v>32931.378076731518</v>
      </c>
    </row>
    <row r="408" spans="7:13" x14ac:dyDescent="0.3">
      <c r="G408" s="132">
        <v>49</v>
      </c>
      <c r="H408" s="133">
        <v>16035226</v>
      </c>
      <c r="I408" s="134">
        <v>149475</v>
      </c>
      <c r="J408" s="135">
        <v>123633.51727149637</v>
      </c>
      <c r="K408" s="135">
        <v>25841.48272850363</v>
      </c>
      <c r="L408" s="135">
        <v>0.22121744876084512</v>
      </c>
      <c r="M408" s="136">
        <f t="shared" si="0"/>
        <v>-25841.48272850363</v>
      </c>
    </row>
    <row r="409" spans="7:13" x14ac:dyDescent="0.3">
      <c r="G409" s="132">
        <v>50</v>
      </c>
      <c r="H409" s="133">
        <v>16040094</v>
      </c>
      <c r="I409" s="134">
        <v>129900</v>
      </c>
      <c r="J409" s="135">
        <v>149355.07811998087</v>
      </c>
      <c r="K409" s="135">
        <v>-19455.07811998087</v>
      </c>
      <c r="L409" s="135">
        <v>-0.16654627725358551</v>
      </c>
      <c r="M409" s="136">
        <f t="shared" si="0"/>
        <v>19455.07811998087</v>
      </c>
    </row>
    <row r="410" spans="7:13" x14ac:dyDescent="0.3">
      <c r="G410" s="132">
        <v>51</v>
      </c>
      <c r="H410" s="133">
        <v>16042267</v>
      </c>
      <c r="I410" s="134">
        <v>89000</v>
      </c>
      <c r="J410" s="135">
        <v>60449.344048249564</v>
      </c>
      <c r="K410" s="135">
        <v>28550.655951750436</v>
      </c>
      <c r="L410" s="135">
        <v>0.24440947667172025</v>
      </c>
      <c r="M410" s="136">
        <f t="shared" si="0"/>
        <v>-28550.655951750436</v>
      </c>
    </row>
    <row r="411" spans="7:13" x14ac:dyDescent="0.3">
      <c r="G411" s="132">
        <v>52</v>
      </c>
      <c r="H411" s="133">
        <v>16033530</v>
      </c>
      <c r="I411" s="134">
        <v>125000</v>
      </c>
      <c r="J411" s="135">
        <v>75022.225175374624</v>
      </c>
      <c r="K411" s="135">
        <v>49977.774824625376</v>
      </c>
      <c r="L411" s="135">
        <v>0.42783751836548828</v>
      </c>
      <c r="M411" s="136">
        <f t="shared" si="0"/>
        <v>-49977.774824625376</v>
      </c>
    </row>
    <row r="412" spans="7:13" x14ac:dyDescent="0.3">
      <c r="G412" s="132">
        <v>53</v>
      </c>
      <c r="H412" s="133">
        <v>16041606</v>
      </c>
      <c r="I412" s="134">
        <v>105000</v>
      </c>
      <c r="J412" s="135">
        <v>185275.80308773456</v>
      </c>
      <c r="K412" s="135">
        <v>-80275.803087734559</v>
      </c>
      <c r="L412" s="135">
        <v>-0.6872054728000867</v>
      </c>
      <c r="M412" s="136">
        <f t="shared" si="0"/>
        <v>80275.803087734559</v>
      </c>
    </row>
    <row r="413" spans="7:13" x14ac:dyDescent="0.3">
      <c r="G413" s="132">
        <v>54</v>
      </c>
      <c r="H413" s="133">
        <v>16041007</v>
      </c>
      <c r="I413" s="134">
        <v>46900</v>
      </c>
      <c r="J413" s="135">
        <v>69953.463947275508</v>
      </c>
      <c r="K413" s="135">
        <v>-23053.463947275508</v>
      </c>
      <c r="L413" s="135">
        <v>-0.19735045906987395</v>
      </c>
      <c r="M413" s="136">
        <f t="shared" si="0"/>
        <v>23053.463947275508</v>
      </c>
    </row>
    <row r="414" spans="7:13" x14ac:dyDescent="0.3">
      <c r="G414" s="132">
        <v>55</v>
      </c>
      <c r="H414" s="133">
        <v>16000564</v>
      </c>
      <c r="I414" s="134">
        <v>130000</v>
      </c>
      <c r="J414" s="135">
        <v>136811.20938123675</v>
      </c>
      <c r="K414" s="135">
        <v>-6811.209381236753</v>
      </c>
      <c r="L414" s="135">
        <v>-5.8307736368050846E-2</v>
      </c>
      <c r="M414" s="136">
        <f t="shared" si="0"/>
        <v>6811.209381236753</v>
      </c>
    </row>
    <row r="415" spans="7:13" x14ac:dyDescent="0.3">
      <c r="G415" s="132">
        <v>56</v>
      </c>
      <c r="H415" s="133">
        <v>16021322</v>
      </c>
      <c r="I415" s="134">
        <v>124900</v>
      </c>
      <c r="J415" s="135">
        <v>140758.03135316647</v>
      </c>
      <c r="K415" s="135">
        <v>-15858.031353166472</v>
      </c>
      <c r="L415" s="135">
        <v>-0.13575355853894214</v>
      </c>
      <c r="M415" s="136">
        <f t="shared" si="0"/>
        <v>15858.031353166472</v>
      </c>
    </row>
    <row r="416" spans="7:13" x14ac:dyDescent="0.3">
      <c r="G416" s="132">
        <v>57</v>
      </c>
      <c r="H416" s="133">
        <v>16041733</v>
      </c>
      <c r="I416" s="134">
        <v>139700</v>
      </c>
      <c r="J416" s="135">
        <v>143794.04825465084</v>
      </c>
      <c r="K416" s="135">
        <v>-4094.0482546508429</v>
      </c>
      <c r="L416" s="135">
        <v>-3.504732756679918E-2</v>
      </c>
      <c r="M416" s="136">
        <f t="shared" si="0"/>
        <v>4094.0482546508429</v>
      </c>
    </row>
    <row r="417" spans="7:13" x14ac:dyDescent="0.3">
      <c r="G417" s="132">
        <v>58</v>
      </c>
      <c r="H417" s="133">
        <v>16031067</v>
      </c>
      <c r="I417" s="134">
        <v>85500</v>
      </c>
      <c r="J417" s="135">
        <v>243982.60600363562</v>
      </c>
      <c r="K417" s="135">
        <v>-158482.60600363562</v>
      </c>
      <c r="L417" s="135">
        <v>-1.3566991546666793</v>
      </c>
      <c r="M417" s="136">
        <f t="shared" si="0"/>
        <v>158482.60600363562</v>
      </c>
    </row>
    <row r="418" spans="7:13" x14ac:dyDescent="0.3">
      <c r="G418" s="132">
        <v>59</v>
      </c>
      <c r="H418" s="133">
        <v>16043569</v>
      </c>
      <c r="I418" s="134">
        <v>150000</v>
      </c>
      <c r="J418" s="135">
        <v>125669.70849135643</v>
      </c>
      <c r="K418" s="135">
        <v>24330.291508643568</v>
      </c>
      <c r="L418" s="135">
        <v>0.20828081235497467</v>
      </c>
      <c r="M418" s="136">
        <f t="shared" si="0"/>
        <v>-24330.291508643568</v>
      </c>
    </row>
    <row r="419" spans="7:13" x14ac:dyDescent="0.3">
      <c r="G419" s="132">
        <v>60</v>
      </c>
      <c r="H419" s="133">
        <v>16034910</v>
      </c>
      <c r="I419" s="134">
        <v>134900</v>
      </c>
      <c r="J419" s="135">
        <v>104217.78051777818</v>
      </c>
      <c r="K419" s="135">
        <v>30682.219482221815</v>
      </c>
      <c r="L419" s="135">
        <v>0.26265684471312223</v>
      </c>
      <c r="M419" s="136">
        <f t="shared" si="0"/>
        <v>-30682.219482221815</v>
      </c>
    </row>
    <row r="420" spans="7:13" x14ac:dyDescent="0.3">
      <c r="G420" s="132">
        <v>61</v>
      </c>
      <c r="H420" s="133">
        <v>16012413</v>
      </c>
      <c r="I420" s="134">
        <v>129900</v>
      </c>
      <c r="J420" s="135">
        <v>105086.90913675376</v>
      </c>
      <c r="K420" s="135">
        <v>24813.090863246238</v>
      </c>
      <c r="L420" s="135">
        <v>0.21241384305645136</v>
      </c>
      <c r="M420" s="136">
        <f t="shared" si="0"/>
        <v>-24813.090863246238</v>
      </c>
    </row>
    <row r="421" spans="7:13" x14ac:dyDescent="0.3">
      <c r="G421" s="132">
        <v>62</v>
      </c>
      <c r="H421" s="133">
        <v>16037607</v>
      </c>
      <c r="I421" s="134">
        <v>124900</v>
      </c>
      <c r="J421" s="135">
        <v>62298.280038651974</v>
      </c>
      <c r="K421" s="135">
        <v>62601.719961348026</v>
      </c>
      <c r="L421" s="135">
        <v>0.53590550214887744</v>
      </c>
      <c r="M421" s="136">
        <f t="shared" si="0"/>
        <v>-62601.719961348026</v>
      </c>
    </row>
    <row r="422" spans="7:13" x14ac:dyDescent="0.3">
      <c r="G422" s="132">
        <v>63</v>
      </c>
      <c r="H422" s="133">
        <v>16044427</v>
      </c>
      <c r="I422" s="134">
        <v>199900</v>
      </c>
      <c r="J422" s="135">
        <v>227115.57936359814</v>
      </c>
      <c r="K422" s="135">
        <v>-27215.579363598139</v>
      </c>
      <c r="L422" s="135">
        <v>-0.23298047935626759</v>
      </c>
      <c r="M422" s="136">
        <f t="shared" si="0"/>
        <v>27215.579363598139</v>
      </c>
    </row>
    <row r="423" spans="7:13" x14ac:dyDescent="0.3">
      <c r="G423" s="132">
        <v>64</v>
      </c>
      <c r="H423" s="133">
        <v>16042254</v>
      </c>
      <c r="I423" s="134">
        <v>229900</v>
      </c>
      <c r="J423" s="135">
        <v>327588.52958990331</v>
      </c>
      <c r="K423" s="135">
        <v>-97688.529589903308</v>
      </c>
      <c r="L423" s="135">
        <v>-0.83626808554758592</v>
      </c>
      <c r="M423" s="136">
        <f t="shared" si="0"/>
        <v>97688.529589903308</v>
      </c>
    </row>
    <row r="424" spans="7:13" x14ac:dyDescent="0.3">
      <c r="G424" s="132">
        <v>65</v>
      </c>
      <c r="H424" s="133">
        <v>16039346</v>
      </c>
      <c r="I424" s="134">
        <v>124900</v>
      </c>
      <c r="J424" s="135">
        <v>160737.78007953003</v>
      </c>
      <c r="K424" s="135">
        <v>-35837.780079530028</v>
      </c>
      <c r="L424" s="135">
        <v>-0.30679130767141327</v>
      </c>
      <c r="M424" s="136">
        <f t="shared" si="0"/>
        <v>35837.780079530028</v>
      </c>
    </row>
    <row r="425" spans="7:13" x14ac:dyDescent="0.3">
      <c r="G425" s="132">
        <v>66</v>
      </c>
      <c r="H425" s="133">
        <v>16043481</v>
      </c>
      <c r="I425" s="134">
        <v>649900</v>
      </c>
      <c r="J425" s="135">
        <v>508135.33578556625</v>
      </c>
      <c r="K425" s="135">
        <v>141764.66421443375</v>
      </c>
      <c r="L425" s="135">
        <v>1.2135842850597482</v>
      </c>
      <c r="M425" s="136">
        <f t="shared" ref="M425:M488" si="1">J425-I425</f>
        <v>-141764.66421443375</v>
      </c>
    </row>
    <row r="426" spans="7:13" x14ac:dyDescent="0.3">
      <c r="G426" s="132">
        <v>67</v>
      </c>
      <c r="H426" s="133">
        <v>16031232</v>
      </c>
      <c r="I426" s="134">
        <v>55900</v>
      </c>
      <c r="J426" s="135">
        <v>96892.878449599142</v>
      </c>
      <c r="K426" s="135">
        <v>-40992.878449599142</v>
      </c>
      <c r="L426" s="135">
        <v>-0.35092181370774073</v>
      </c>
      <c r="M426" s="136">
        <f t="shared" si="1"/>
        <v>40992.878449599142</v>
      </c>
    </row>
    <row r="427" spans="7:13" x14ac:dyDescent="0.3">
      <c r="G427" s="132">
        <v>68</v>
      </c>
      <c r="H427" s="133">
        <v>16043008</v>
      </c>
      <c r="I427" s="134">
        <v>49900</v>
      </c>
      <c r="J427" s="135">
        <v>248910.89797019749</v>
      </c>
      <c r="K427" s="135">
        <v>-199010.89797019749</v>
      </c>
      <c r="L427" s="135">
        <v>-1.7036438499719642</v>
      </c>
      <c r="M427" s="136">
        <f t="shared" si="1"/>
        <v>199010.89797019749</v>
      </c>
    </row>
    <row r="428" spans="7:13" x14ac:dyDescent="0.3">
      <c r="G428" s="132">
        <v>69</v>
      </c>
      <c r="H428" s="133">
        <v>16037886</v>
      </c>
      <c r="I428" s="134">
        <v>179900</v>
      </c>
      <c r="J428" s="135">
        <v>200279.25809042333</v>
      </c>
      <c r="K428" s="135">
        <v>-20379.258090423333</v>
      </c>
      <c r="L428" s="135">
        <v>-0.17445777124195672</v>
      </c>
      <c r="M428" s="136">
        <f t="shared" si="1"/>
        <v>20379.258090423333</v>
      </c>
    </row>
    <row r="429" spans="7:13" x14ac:dyDescent="0.3">
      <c r="G429" s="132">
        <v>70</v>
      </c>
      <c r="H429" s="133">
        <v>16027722</v>
      </c>
      <c r="I429" s="134">
        <v>214900</v>
      </c>
      <c r="J429" s="135">
        <v>175009.13589253553</v>
      </c>
      <c r="K429" s="135">
        <v>39890.864107464469</v>
      </c>
      <c r="L429" s="135">
        <v>0.3414879586992588</v>
      </c>
      <c r="M429" s="136">
        <f t="shared" si="1"/>
        <v>-39890.864107464469</v>
      </c>
    </row>
    <row r="430" spans="7:13" x14ac:dyDescent="0.3">
      <c r="G430" s="132">
        <v>71</v>
      </c>
      <c r="H430" s="133">
        <v>16016679</v>
      </c>
      <c r="I430" s="134">
        <v>154900</v>
      </c>
      <c r="J430" s="135">
        <v>104623.81077867138</v>
      </c>
      <c r="K430" s="135">
        <v>50276.189221328619</v>
      </c>
      <c r="L430" s="135">
        <v>0.43039211138964872</v>
      </c>
      <c r="M430" s="136">
        <f t="shared" si="1"/>
        <v>-50276.189221328619</v>
      </c>
    </row>
    <row r="431" spans="7:13" x14ac:dyDescent="0.3">
      <c r="G431" s="132">
        <v>72</v>
      </c>
      <c r="H431" s="133">
        <v>16043919</v>
      </c>
      <c r="I431" s="134">
        <v>131000</v>
      </c>
      <c r="J431" s="135">
        <v>136580.348991304</v>
      </c>
      <c r="K431" s="135">
        <v>-5580.3489913039957</v>
      </c>
      <c r="L431" s="135">
        <v>-4.7770887608154997E-2</v>
      </c>
      <c r="M431" s="136">
        <f t="shared" si="1"/>
        <v>5580.3489913039957</v>
      </c>
    </row>
    <row r="432" spans="7:13" x14ac:dyDescent="0.3">
      <c r="G432" s="132">
        <v>73</v>
      </c>
      <c r="H432" s="133">
        <v>16022883</v>
      </c>
      <c r="I432" s="134">
        <v>129900</v>
      </c>
      <c r="J432" s="135">
        <v>127253.27941083515</v>
      </c>
      <c r="K432" s="135">
        <v>2646.7205891648482</v>
      </c>
      <c r="L432" s="135">
        <v>2.2657398666680626E-2</v>
      </c>
      <c r="M432" s="136">
        <f t="shared" si="1"/>
        <v>-2646.7205891648482</v>
      </c>
    </row>
    <row r="433" spans="7:13" x14ac:dyDescent="0.3">
      <c r="G433" s="132">
        <v>74</v>
      </c>
      <c r="H433" s="133">
        <v>16014176</v>
      </c>
      <c r="I433" s="134">
        <v>997000</v>
      </c>
      <c r="J433" s="135">
        <v>352487.31507532066</v>
      </c>
      <c r="K433" s="135">
        <v>644512.68492467934</v>
      </c>
      <c r="L433" s="135">
        <v>5.5173866511836964</v>
      </c>
      <c r="M433" s="136">
        <f t="shared" si="1"/>
        <v>-644512.68492467934</v>
      </c>
    </row>
    <row r="434" spans="7:13" x14ac:dyDescent="0.3">
      <c r="G434" s="132">
        <v>75</v>
      </c>
      <c r="H434" s="133">
        <v>16014176</v>
      </c>
      <c r="I434" s="134">
        <v>997000</v>
      </c>
      <c r="J434" s="135">
        <v>352487.31507532066</v>
      </c>
      <c r="K434" s="135">
        <v>644512.68492467934</v>
      </c>
      <c r="L434" s="135">
        <v>5.5173866511836964</v>
      </c>
      <c r="M434" s="136">
        <f t="shared" si="1"/>
        <v>-644512.68492467934</v>
      </c>
    </row>
    <row r="435" spans="7:13" x14ac:dyDescent="0.3">
      <c r="G435" s="132">
        <v>76</v>
      </c>
      <c r="H435" s="133">
        <v>16034647</v>
      </c>
      <c r="I435" s="134">
        <v>599000</v>
      </c>
      <c r="J435" s="135">
        <v>497105.51161293837</v>
      </c>
      <c r="K435" s="135">
        <v>101894.48838706163</v>
      </c>
      <c r="L435" s="135">
        <v>0.87227342953174958</v>
      </c>
      <c r="M435" s="136">
        <f t="shared" si="1"/>
        <v>-101894.48838706163</v>
      </c>
    </row>
    <row r="436" spans="7:13" x14ac:dyDescent="0.3">
      <c r="G436" s="132">
        <v>77</v>
      </c>
      <c r="H436" s="133">
        <v>16043424</v>
      </c>
      <c r="I436" s="134">
        <v>134900</v>
      </c>
      <c r="J436" s="135">
        <v>75637.028200974615</v>
      </c>
      <c r="K436" s="135">
        <v>59262.971799025385</v>
      </c>
      <c r="L436" s="135">
        <v>0.5073239629901628</v>
      </c>
      <c r="M436" s="136">
        <f t="shared" si="1"/>
        <v>-59262.971799025385</v>
      </c>
    </row>
    <row r="437" spans="7:13" x14ac:dyDescent="0.3">
      <c r="G437" s="132">
        <v>78</v>
      </c>
      <c r="H437" s="133">
        <v>16040068</v>
      </c>
      <c r="I437" s="134">
        <v>149900</v>
      </c>
      <c r="J437" s="135">
        <v>66309.958620505786</v>
      </c>
      <c r="K437" s="135">
        <v>83590.041379494214</v>
      </c>
      <c r="L437" s="135">
        <v>0.71557719384997354</v>
      </c>
      <c r="M437" s="136">
        <f t="shared" si="1"/>
        <v>-83590.041379494214</v>
      </c>
    </row>
    <row r="438" spans="7:13" x14ac:dyDescent="0.3">
      <c r="G438" s="132">
        <v>79</v>
      </c>
      <c r="H438" s="133">
        <v>16040813</v>
      </c>
      <c r="I438" s="134">
        <v>189900</v>
      </c>
      <c r="J438" s="135">
        <v>211412.35729863151</v>
      </c>
      <c r="K438" s="135">
        <v>-21512.357298631512</v>
      </c>
      <c r="L438" s="135">
        <v>-0.18415772997366925</v>
      </c>
      <c r="M438" s="136">
        <f t="shared" si="1"/>
        <v>21512.357298631512</v>
      </c>
    </row>
    <row r="439" spans="7:13" x14ac:dyDescent="0.3">
      <c r="G439" s="132">
        <v>80</v>
      </c>
      <c r="H439" s="133">
        <v>16032599</v>
      </c>
      <c r="I439" s="134">
        <v>219900</v>
      </c>
      <c r="J439" s="135">
        <v>218395.1961720456</v>
      </c>
      <c r="K439" s="135">
        <v>1504.803827954398</v>
      </c>
      <c r="L439" s="135">
        <v>1.2881956782551145E-2</v>
      </c>
      <c r="M439" s="136">
        <f t="shared" si="1"/>
        <v>-1504.803827954398</v>
      </c>
    </row>
    <row r="440" spans="7:13" x14ac:dyDescent="0.3">
      <c r="G440" s="132">
        <v>81</v>
      </c>
      <c r="H440" s="133">
        <v>16028736</v>
      </c>
      <c r="I440" s="134">
        <v>599900</v>
      </c>
      <c r="J440" s="135">
        <v>465724.93718642567</v>
      </c>
      <c r="K440" s="135">
        <v>134175.06281357433</v>
      </c>
      <c r="L440" s="135">
        <v>1.1486130805569224</v>
      </c>
      <c r="M440" s="136">
        <f t="shared" si="1"/>
        <v>-134175.06281357433</v>
      </c>
    </row>
    <row r="441" spans="7:13" x14ac:dyDescent="0.3">
      <c r="G441" s="132">
        <v>82</v>
      </c>
      <c r="H441" s="133">
        <v>16042845</v>
      </c>
      <c r="I441" s="134">
        <v>279000</v>
      </c>
      <c r="J441" s="135">
        <v>301436.29868829844</v>
      </c>
      <c r="K441" s="135">
        <v>-22436.298688298441</v>
      </c>
      <c r="L441" s="135">
        <v>-0.19206718157805491</v>
      </c>
      <c r="M441" s="136">
        <f t="shared" si="1"/>
        <v>22436.298688298441</v>
      </c>
    </row>
    <row r="442" spans="7:13" x14ac:dyDescent="0.3">
      <c r="G442" s="132">
        <v>83</v>
      </c>
      <c r="H442" s="133">
        <v>16023125</v>
      </c>
      <c r="I442" s="134">
        <v>129900</v>
      </c>
      <c r="J442" s="135">
        <v>64945.827390866682</v>
      </c>
      <c r="K442" s="135">
        <v>64954.172609133318</v>
      </c>
      <c r="L442" s="135">
        <v>0.55604380375259088</v>
      </c>
      <c r="M442" s="136">
        <f t="shared" si="1"/>
        <v>-64954.172609133318</v>
      </c>
    </row>
    <row r="443" spans="7:13" x14ac:dyDescent="0.3">
      <c r="G443" s="132">
        <v>84</v>
      </c>
      <c r="H443" s="133">
        <v>16029174</v>
      </c>
      <c r="I443" s="134">
        <v>635000</v>
      </c>
      <c r="J443" s="135">
        <v>382786.26324091759</v>
      </c>
      <c r="K443" s="135">
        <v>252213.73675908241</v>
      </c>
      <c r="L443" s="135">
        <v>2.1590897076018667</v>
      </c>
      <c r="M443" s="136">
        <f t="shared" si="1"/>
        <v>-252213.73675908241</v>
      </c>
    </row>
    <row r="444" spans="7:13" x14ac:dyDescent="0.3">
      <c r="G444" s="132">
        <v>85</v>
      </c>
      <c r="H444" s="133">
        <v>16029174</v>
      </c>
      <c r="I444" s="134">
        <v>635000</v>
      </c>
      <c r="J444" s="135">
        <v>382786.26324091759</v>
      </c>
      <c r="K444" s="135">
        <v>252213.73675908241</v>
      </c>
      <c r="L444" s="135">
        <v>2.1590897076018667</v>
      </c>
      <c r="M444" s="136">
        <f t="shared" si="1"/>
        <v>-252213.73675908241</v>
      </c>
    </row>
    <row r="445" spans="7:13" x14ac:dyDescent="0.3">
      <c r="G445" s="132">
        <v>86</v>
      </c>
      <c r="H445" s="133">
        <v>16034057</v>
      </c>
      <c r="I445" s="134">
        <v>279000</v>
      </c>
      <c r="J445" s="135">
        <v>338325.98041736265</v>
      </c>
      <c r="K445" s="135">
        <v>-59325.980417362647</v>
      </c>
      <c r="L445" s="135">
        <v>-0.50786335176846775</v>
      </c>
      <c r="M445" s="136">
        <f t="shared" si="1"/>
        <v>59325.980417362647</v>
      </c>
    </row>
    <row r="446" spans="7:13" x14ac:dyDescent="0.3">
      <c r="G446" s="132">
        <v>87</v>
      </c>
      <c r="H446" s="133">
        <v>16037152</v>
      </c>
      <c r="I446" s="134">
        <v>634900</v>
      </c>
      <c r="J446" s="135">
        <v>459311.25394151558</v>
      </c>
      <c r="K446" s="135">
        <v>175588.74605848442</v>
      </c>
      <c r="L446" s="135">
        <v>1.5031372170966395</v>
      </c>
      <c r="M446" s="136">
        <f t="shared" si="1"/>
        <v>-175588.74605848442</v>
      </c>
    </row>
    <row r="447" spans="7:13" x14ac:dyDescent="0.3">
      <c r="G447" s="132">
        <v>88</v>
      </c>
      <c r="H447" s="133">
        <v>16043621</v>
      </c>
      <c r="I447" s="134">
        <v>139900</v>
      </c>
      <c r="J447" s="135">
        <v>158682.28346928523</v>
      </c>
      <c r="K447" s="135">
        <v>-18782.283469285234</v>
      </c>
      <c r="L447" s="135">
        <v>-0.16078678126295237</v>
      </c>
      <c r="M447" s="136">
        <f t="shared" si="1"/>
        <v>18782.283469285234</v>
      </c>
    </row>
    <row r="448" spans="7:13" x14ac:dyDescent="0.3">
      <c r="G448" s="132">
        <v>89</v>
      </c>
      <c r="H448" s="133">
        <v>16042840</v>
      </c>
      <c r="I448" s="134">
        <v>130000</v>
      </c>
      <c r="J448" s="135">
        <v>132773.90010335497</v>
      </c>
      <c r="K448" s="135">
        <v>-2773.9001033549721</v>
      </c>
      <c r="L448" s="135">
        <v>-2.3746125964543851E-2</v>
      </c>
      <c r="M448" s="136">
        <f t="shared" si="1"/>
        <v>2773.9001033549721</v>
      </c>
    </row>
    <row r="449" spans="7:13" x14ac:dyDescent="0.3">
      <c r="G449" s="132">
        <v>90</v>
      </c>
      <c r="H449" s="133">
        <v>16025522</v>
      </c>
      <c r="I449" s="134">
        <v>284500</v>
      </c>
      <c r="J449" s="135">
        <v>288750.59017080057</v>
      </c>
      <c r="K449" s="135">
        <v>-4250.5901708005695</v>
      </c>
      <c r="L449" s="135">
        <v>-3.6387413338138434E-2</v>
      </c>
      <c r="M449" s="136">
        <f t="shared" si="1"/>
        <v>4250.5901708005695</v>
      </c>
    </row>
    <row r="450" spans="7:13" x14ac:dyDescent="0.3">
      <c r="G450" s="132">
        <v>91</v>
      </c>
      <c r="H450" s="133">
        <v>16034119</v>
      </c>
      <c r="I450" s="134">
        <v>214500</v>
      </c>
      <c r="J450" s="135">
        <v>235141.71876214707</v>
      </c>
      <c r="K450" s="135">
        <v>-20641.718762147066</v>
      </c>
      <c r="L450" s="135">
        <v>-0.1767045804056871</v>
      </c>
      <c r="M450" s="136">
        <f t="shared" si="1"/>
        <v>20641.718762147066</v>
      </c>
    </row>
    <row r="451" spans="7:13" x14ac:dyDescent="0.3">
      <c r="G451" s="132">
        <v>92</v>
      </c>
      <c r="H451" s="133">
        <v>16042701</v>
      </c>
      <c r="I451" s="134">
        <v>84000</v>
      </c>
      <c r="J451" s="135">
        <v>87120.082355239661</v>
      </c>
      <c r="K451" s="135">
        <v>-3120.0823552396614</v>
      </c>
      <c r="L451" s="135">
        <v>-2.6709638367171752E-2</v>
      </c>
      <c r="M451" s="136">
        <f t="shared" si="1"/>
        <v>3120.0823552396614</v>
      </c>
    </row>
    <row r="452" spans="7:13" x14ac:dyDescent="0.3">
      <c r="G452" s="132">
        <v>93</v>
      </c>
      <c r="H452" s="133">
        <v>16034348</v>
      </c>
      <c r="I452" s="134">
        <v>267000</v>
      </c>
      <c r="J452" s="135">
        <v>323149.34280318604</v>
      </c>
      <c r="K452" s="135">
        <v>-56149.342803186039</v>
      </c>
      <c r="L452" s="135">
        <v>-0.48066956896471374</v>
      </c>
      <c r="M452" s="136">
        <f t="shared" si="1"/>
        <v>56149.342803186039</v>
      </c>
    </row>
    <row r="453" spans="7:13" x14ac:dyDescent="0.3">
      <c r="G453" s="132">
        <v>94</v>
      </c>
      <c r="H453" s="133">
        <v>16043992</v>
      </c>
      <c r="I453" s="134">
        <v>329900</v>
      </c>
      <c r="J453" s="135">
        <v>294461.05946018745</v>
      </c>
      <c r="K453" s="135">
        <v>35438.940539812553</v>
      </c>
      <c r="L453" s="135">
        <v>0.30337701963042835</v>
      </c>
      <c r="M453" s="136">
        <f t="shared" si="1"/>
        <v>-35438.940539812553</v>
      </c>
    </row>
    <row r="454" spans="7:13" x14ac:dyDescent="0.3">
      <c r="G454" s="132">
        <v>95</v>
      </c>
      <c r="H454" s="133">
        <v>16041792</v>
      </c>
      <c r="I454" s="134">
        <v>112500</v>
      </c>
      <c r="J454" s="135">
        <v>49714.009188097996</v>
      </c>
      <c r="K454" s="135">
        <v>62785.990811902004</v>
      </c>
      <c r="L454" s="135">
        <v>0.53748296300392273</v>
      </c>
      <c r="M454" s="136">
        <f t="shared" si="1"/>
        <v>-62785.990811902004</v>
      </c>
    </row>
    <row r="455" spans="7:13" x14ac:dyDescent="0.3">
      <c r="G455" s="132">
        <v>96</v>
      </c>
      <c r="H455" s="133">
        <v>16040786</v>
      </c>
      <c r="I455" s="134">
        <v>159900</v>
      </c>
      <c r="J455" s="135">
        <v>142537.58382004232</v>
      </c>
      <c r="K455" s="135">
        <v>17362.416179957683</v>
      </c>
      <c r="L455" s="135">
        <v>0.14863192843875431</v>
      </c>
      <c r="M455" s="136">
        <f t="shared" si="1"/>
        <v>-17362.416179957683</v>
      </c>
    </row>
    <row r="456" spans="7:13" x14ac:dyDescent="0.3">
      <c r="G456" s="132">
        <v>97</v>
      </c>
      <c r="H456" s="133">
        <v>16040243</v>
      </c>
      <c r="I456" s="134">
        <v>275000</v>
      </c>
      <c r="J456" s="135">
        <v>187774.23565215972</v>
      </c>
      <c r="K456" s="135">
        <v>87225.764347840275</v>
      </c>
      <c r="L456" s="135">
        <v>0.74670100233684411</v>
      </c>
      <c r="M456" s="136">
        <f t="shared" si="1"/>
        <v>-87225.764347840275</v>
      </c>
    </row>
    <row r="457" spans="7:13" x14ac:dyDescent="0.3">
      <c r="G457" s="132">
        <v>98</v>
      </c>
      <c r="H457" s="133">
        <v>16040822</v>
      </c>
      <c r="I457" s="134">
        <v>175000</v>
      </c>
      <c r="J457" s="135">
        <v>283085.95714594144</v>
      </c>
      <c r="K457" s="135">
        <v>-108085.95714594144</v>
      </c>
      <c r="L457" s="135">
        <v>-0.92527584186666978</v>
      </c>
      <c r="M457" s="136">
        <f t="shared" si="1"/>
        <v>108085.95714594144</v>
      </c>
    </row>
    <row r="458" spans="7:13" x14ac:dyDescent="0.3">
      <c r="G458" s="132">
        <v>99</v>
      </c>
      <c r="H458" s="133">
        <v>16013446</v>
      </c>
      <c r="I458" s="134">
        <v>95000</v>
      </c>
      <c r="J458" s="135">
        <v>89616.534721192569</v>
      </c>
      <c r="K458" s="135">
        <v>5383.4652788074309</v>
      </c>
      <c r="L458" s="135">
        <v>4.6085453647625604E-2</v>
      </c>
      <c r="M458" s="136">
        <f t="shared" si="1"/>
        <v>-5383.4652788074309</v>
      </c>
    </row>
    <row r="459" spans="7:13" x14ac:dyDescent="0.3">
      <c r="G459" s="132">
        <v>100</v>
      </c>
      <c r="H459" s="133">
        <v>16021961</v>
      </c>
      <c r="I459" s="134">
        <v>139999</v>
      </c>
      <c r="J459" s="135">
        <v>130239.82786043346</v>
      </c>
      <c r="K459" s="135">
        <v>9759.1721395665372</v>
      </c>
      <c r="L459" s="135">
        <v>8.3543935362173402E-2</v>
      </c>
      <c r="M459" s="136">
        <f t="shared" si="1"/>
        <v>-9759.1721395665372</v>
      </c>
    </row>
    <row r="460" spans="7:13" x14ac:dyDescent="0.3">
      <c r="G460" s="132">
        <v>101</v>
      </c>
      <c r="H460" s="133">
        <v>16044455</v>
      </c>
      <c r="I460" s="134">
        <v>234900</v>
      </c>
      <c r="J460" s="135">
        <v>216508.87225106673</v>
      </c>
      <c r="K460" s="135">
        <v>18391.127748933272</v>
      </c>
      <c r="L460" s="135">
        <v>0.15743827098459179</v>
      </c>
      <c r="M460" s="136">
        <f t="shared" si="1"/>
        <v>-18391.127748933272</v>
      </c>
    </row>
    <row r="461" spans="7:13" x14ac:dyDescent="0.3">
      <c r="G461" s="132">
        <v>102</v>
      </c>
      <c r="H461" s="133">
        <v>16030221</v>
      </c>
      <c r="I461" s="134">
        <v>254900</v>
      </c>
      <c r="J461" s="135">
        <v>238452.77675588714</v>
      </c>
      <c r="K461" s="135">
        <v>16447.223244112858</v>
      </c>
      <c r="L461" s="135">
        <v>0.14079736845941432</v>
      </c>
      <c r="M461" s="136">
        <f t="shared" si="1"/>
        <v>-16447.223244112858</v>
      </c>
    </row>
    <row r="462" spans="7:13" x14ac:dyDescent="0.3">
      <c r="G462" s="132">
        <v>103</v>
      </c>
      <c r="H462" s="133">
        <v>16032760</v>
      </c>
      <c r="I462" s="134">
        <v>272000</v>
      </c>
      <c r="J462" s="135">
        <v>283385.82689785608</v>
      </c>
      <c r="K462" s="135">
        <v>-11385.826897856081</v>
      </c>
      <c r="L462" s="135">
        <v>-9.746900380441828E-2</v>
      </c>
      <c r="M462" s="136">
        <f t="shared" si="1"/>
        <v>11385.826897856081</v>
      </c>
    </row>
    <row r="463" spans="7:13" x14ac:dyDescent="0.3">
      <c r="G463" s="132">
        <v>104</v>
      </c>
      <c r="H463" s="133">
        <v>16000381</v>
      </c>
      <c r="I463" s="134">
        <v>244900</v>
      </c>
      <c r="J463" s="135">
        <v>366249.87909555179</v>
      </c>
      <c r="K463" s="135">
        <v>-121349.87909555179</v>
      </c>
      <c r="L463" s="135">
        <v>-1.0388223827166376</v>
      </c>
      <c r="M463" s="136">
        <f t="shared" si="1"/>
        <v>121349.87909555179</v>
      </c>
    </row>
    <row r="464" spans="7:13" x14ac:dyDescent="0.3">
      <c r="G464" s="132">
        <v>105</v>
      </c>
      <c r="H464" s="133">
        <v>16040178</v>
      </c>
      <c r="I464" s="134">
        <v>954000</v>
      </c>
      <c r="J464" s="135">
        <v>757876.8501742098</v>
      </c>
      <c r="K464" s="135">
        <v>196123.1498257902</v>
      </c>
      <c r="L464" s="135">
        <v>1.6789231215261069</v>
      </c>
      <c r="M464" s="136">
        <f t="shared" si="1"/>
        <v>-196123.1498257902</v>
      </c>
    </row>
    <row r="465" spans="7:13" x14ac:dyDescent="0.3">
      <c r="G465" s="132">
        <v>106</v>
      </c>
      <c r="H465" s="133">
        <v>16040178</v>
      </c>
      <c r="I465" s="134">
        <v>954000</v>
      </c>
      <c r="J465" s="135">
        <v>757876.8501742098</v>
      </c>
      <c r="K465" s="135">
        <v>196123.1498257902</v>
      </c>
      <c r="L465" s="135">
        <v>1.6789231215261069</v>
      </c>
      <c r="M465" s="136">
        <f t="shared" si="1"/>
        <v>-196123.1498257902</v>
      </c>
    </row>
    <row r="466" spans="7:13" x14ac:dyDescent="0.3">
      <c r="G466" s="132">
        <v>107</v>
      </c>
      <c r="H466" s="133">
        <v>16042905</v>
      </c>
      <c r="I466" s="134">
        <v>155000</v>
      </c>
      <c r="J466" s="135">
        <v>172839.7900114528</v>
      </c>
      <c r="K466" s="135">
        <v>-17839.790011452802</v>
      </c>
      <c r="L466" s="135">
        <v>-0.15271851364820352</v>
      </c>
      <c r="M466" s="136">
        <f t="shared" si="1"/>
        <v>17839.790011452802</v>
      </c>
    </row>
    <row r="467" spans="7:13" x14ac:dyDescent="0.3">
      <c r="G467" s="132">
        <v>108</v>
      </c>
      <c r="H467" s="133">
        <v>16043398</v>
      </c>
      <c r="I467" s="134">
        <v>298900</v>
      </c>
      <c r="J467" s="135">
        <v>371260.67750021757</v>
      </c>
      <c r="K467" s="135">
        <v>-72360.677500217571</v>
      </c>
      <c r="L467" s="135">
        <v>-0.61944760040986013</v>
      </c>
      <c r="M467" s="136">
        <f t="shared" si="1"/>
        <v>72360.677500217571</v>
      </c>
    </row>
    <row r="468" spans="7:13" x14ac:dyDescent="0.3">
      <c r="G468" s="132">
        <v>109</v>
      </c>
      <c r="H468" s="133">
        <v>16032204</v>
      </c>
      <c r="I468" s="134">
        <v>259900</v>
      </c>
      <c r="J468" s="135">
        <v>198770.82948345653</v>
      </c>
      <c r="K468" s="135">
        <v>61129.170516543469</v>
      </c>
      <c r="L468" s="135">
        <v>0.5232996608054723</v>
      </c>
      <c r="M468" s="136">
        <f t="shared" si="1"/>
        <v>-61129.170516543469</v>
      </c>
    </row>
    <row r="469" spans="7:13" x14ac:dyDescent="0.3">
      <c r="G469" s="132">
        <v>110</v>
      </c>
      <c r="H469" s="133">
        <v>16014771</v>
      </c>
      <c r="I469" s="134">
        <v>283300</v>
      </c>
      <c r="J469" s="135">
        <v>330751.13745425793</v>
      </c>
      <c r="K469" s="135">
        <v>-47451.137454257929</v>
      </c>
      <c r="L469" s="135">
        <v>-0.40620809876566089</v>
      </c>
      <c r="M469" s="136">
        <f t="shared" si="1"/>
        <v>47451.137454257929</v>
      </c>
    </row>
    <row r="470" spans="7:13" x14ac:dyDescent="0.3">
      <c r="G470" s="132">
        <v>111</v>
      </c>
      <c r="H470" s="133">
        <v>16043912</v>
      </c>
      <c r="I470" s="134">
        <v>159900</v>
      </c>
      <c r="J470" s="135">
        <v>157360.25656594019</v>
      </c>
      <c r="K470" s="135">
        <v>2539.743434059812</v>
      </c>
      <c r="L470" s="135">
        <v>2.1741614786294917E-2</v>
      </c>
      <c r="M470" s="136">
        <f t="shared" si="1"/>
        <v>-2539.743434059812</v>
      </c>
    </row>
    <row r="471" spans="7:13" x14ac:dyDescent="0.3">
      <c r="G471" s="132">
        <v>112</v>
      </c>
      <c r="H471" s="133">
        <v>16043965</v>
      </c>
      <c r="I471" s="134">
        <v>56500</v>
      </c>
      <c r="J471" s="135">
        <v>88323.068415740272</v>
      </c>
      <c r="K471" s="135">
        <v>-31823.068415740272</v>
      </c>
      <c r="L471" s="135">
        <v>-0.27242314539896134</v>
      </c>
      <c r="M471" s="136">
        <f t="shared" si="1"/>
        <v>31823.068415740272</v>
      </c>
    </row>
    <row r="472" spans="7:13" x14ac:dyDescent="0.3">
      <c r="G472" s="132">
        <v>113</v>
      </c>
      <c r="H472" s="133">
        <v>16009398</v>
      </c>
      <c r="I472" s="134">
        <v>99000</v>
      </c>
      <c r="J472" s="135">
        <v>117280.86958172031</v>
      </c>
      <c r="K472" s="135">
        <v>-18280.869581720312</v>
      </c>
      <c r="L472" s="135">
        <v>-0.1564943998177491</v>
      </c>
      <c r="M472" s="136">
        <f t="shared" si="1"/>
        <v>18280.869581720312</v>
      </c>
    </row>
    <row r="473" spans="7:13" x14ac:dyDescent="0.3">
      <c r="G473" s="132">
        <v>114</v>
      </c>
      <c r="H473" s="133">
        <v>16041117</v>
      </c>
      <c r="I473" s="134">
        <v>239000</v>
      </c>
      <c r="J473" s="135">
        <v>173816.15755063467</v>
      </c>
      <c r="K473" s="135">
        <v>65183.842449365329</v>
      </c>
      <c r="L473" s="135">
        <v>0.55800990518133731</v>
      </c>
      <c r="M473" s="136">
        <f t="shared" si="1"/>
        <v>-65183.842449365329</v>
      </c>
    </row>
    <row r="474" spans="7:13" x14ac:dyDescent="0.3">
      <c r="G474" s="132">
        <v>115</v>
      </c>
      <c r="H474" s="133">
        <v>16040853</v>
      </c>
      <c r="I474" s="134">
        <v>159900</v>
      </c>
      <c r="J474" s="135">
        <v>197831.04300129451</v>
      </c>
      <c r="K474" s="135">
        <v>-37931.043001294514</v>
      </c>
      <c r="L474" s="135">
        <v>-0.324710801223834</v>
      </c>
      <c r="M474" s="136">
        <f t="shared" si="1"/>
        <v>37931.043001294514</v>
      </c>
    </row>
    <row r="475" spans="7:13" x14ac:dyDescent="0.3">
      <c r="G475" s="132">
        <v>116</v>
      </c>
      <c r="H475" s="133">
        <v>16041880</v>
      </c>
      <c r="I475" s="134">
        <v>225000</v>
      </c>
      <c r="J475" s="135">
        <v>232910.96316438558</v>
      </c>
      <c r="K475" s="135">
        <v>-7910.9631643855828</v>
      </c>
      <c r="L475" s="135">
        <v>-6.7722239735728135E-2</v>
      </c>
      <c r="M475" s="136">
        <f t="shared" si="1"/>
        <v>7910.9631643855828</v>
      </c>
    </row>
    <row r="476" spans="7:13" x14ac:dyDescent="0.3">
      <c r="G476" s="132">
        <v>117</v>
      </c>
      <c r="H476" s="133">
        <v>16018935</v>
      </c>
      <c r="I476" s="134">
        <v>234900</v>
      </c>
      <c r="J476" s="135">
        <v>207731.2320948932</v>
      </c>
      <c r="K476" s="135">
        <v>27168.767905106797</v>
      </c>
      <c r="L476" s="135">
        <v>0.23257974726480726</v>
      </c>
      <c r="M476" s="136">
        <f t="shared" si="1"/>
        <v>-27168.767905106797</v>
      </c>
    </row>
    <row r="477" spans="7:13" x14ac:dyDescent="0.3">
      <c r="G477" s="132">
        <v>118</v>
      </c>
      <c r="H477" s="133">
        <v>16043813</v>
      </c>
      <c r="I477" s="134">
        <v>354900</v>
      </c>
      <c r="J477" s="135">
        <v>376883.53789605026</v>
      </c>
      <c r="K477" s="135">
        <v>-21983.537896050257</v>
      </c>
      <c r="L477" s="135">
        <v>-0.18819129765868503</v>
      </c>
      <c r="M477" s="136">
        <f t="shared" si="1"/>
        <v>21983.537896050257</v>
      </c>
    </row>
    <row r="478" spans="7:13" x14ac:dyDescent="0.3">
      <c r="G478" s="132">
        <v>119</v>
      </c>
      <c r="H478" s="133">
        <v>16029941</v>
      </c>
      <c r="I478" s="134">
        <v>389900</v>
      </c>
      <c r="J478" s="135">
        <v>422423.79141831608</v>
      </c>
      <c r="K478" s="135">
        <v>-32523.791418316076</v>
      </c>
      <c r="L478" s="135">
        <v>-0.27842172359768352</v>
      </c>
      <c r="M478" s="136">
        <f t="shared" si="1"/>
        <v>32523.791418316076</v>
      </c>
    </row>
    <row r="479" spans="7:13" x14ac:dyDescent="0.3">
      <c r="G479" s="132">
        <v>120</v>
      </c>
      <c r="H479" s="133">
        <v>16043664</v>
      </c>
      <c r="I479" s="134">
        <v>520000</v>
      </c>
      <c r="J479" s="135">
        <v>507347.68184574624</v>
      </c>
      <c r="K479" s="135">
        <v>12652.318154253764</v>
      </c>
      <c r="L479" s="135">
        <v>0.10831087257649073</v>
      </c>
      <c r="M479" s="136">
        <f t="shared" si="1"/>
        <v>-12652.318154253764</v>
      </c>
    </row>
    <row r="480" spans="7:13" x14ac:dyDescent="0.3">
      <c r="G480" s="132">
        <v>121</v>
      </c>
      <c r="H480" s="133">
        <v>16043906</v>
      </c>
      <c r="I480" s="134">
        <v>379000</v>
      </c>
      <c r="J480" s="135">
        <v>496502.60381453519</v>
      </c>
      <c r="K480" s="135">
        <v>-117502.60381453519</v>
      </c>
      <c r="L480" s="135">
        <v>-1.0058875689023981</v>
      </c>
      <c r="M480" s="136">
        <f t="shared" si="1"/>
        <v>117502.60381453519</v>
      </c>
    </row>
    <row r="481" spans="7:13" x14ac:dyDescent="0.3">
      <c r="G481" s="132">
        <v>122</v>
      </c>
      <c r="H481" s="133">
        <v>16043936</v>
      </c>
      <c r="I481" s="134">
        <v>510000</v>
      </c>
      <c r="J481" s="135">
        <v>573075.60333324654</v>
      </c>
      <c r="K481" s="135">
        <v>-63075.603333246545</v>
      </c>
      <c r="L481" s="135">
        <v>-0.53996220708500509</v>
      </c>
      <c r="M481" s="136">
        <f t="shared" si="1"/>
        <v>63075.603333246545</v>
      </c>
    </row>
    <row r="482" spans="7:13" x14ac:dyDescent="0.3">
      <c r="G482" s="132">
        <v>123</v>
      </c>
      <c r="H482" s="133">
        <v>16015723</v>
      </c>
      <c r="I482" s="134">
        <v>599900</v>
      </c>
      <c r="J482" s="135">
        <v>686993.45516985259</v>
      </c>
      <c r="K482" s="135">
        <v>-87093.45516985259</v>
      </c>
      <c r="L482" s="135">
        <v>-0.74556836226701584</v>
      </c>
      <c r="M482" s="136">
        <f t="shared" si="1"/>
        <v>87093.45516985259</v>
      </c>
    </row>
    <row r="483" spans="7:13" x14ac:dyDescent="0.3">
      <c r="G483" s="132">
        <v>124</v>
      </c>
      <c r="H483" s="133">
        <v>16041658</v>
      </c>
      <c r="I483" s="134">
        <v>379900</v>
      </c>
      <c r="J483" s="135">
        <v>411756.90227648651</v>
      </c>
      <c r="K483" s="135">
        <v>-31856.902276486508</v>
      </c>
      <c r="L483" s="135">
        <v>-0.27271278204383376</v>
      </c>
      <c r="M483" s="136">
        <f t="shared" si="1"/>
        <v>31856.902276486508</v>
      </c>
    </row>
    <row r="484" spans="7:13" x14ac:dyDescent="0.3">
      <c r="G484" s="132">
        <v>125</v>
      </c>
      <c r="H484" s="133">
        <v>16001802</v>
      </c>
      <c r="I484" s="134">
        <v>322000</v>
      </c>
      <c r="J484" s="135">
        <v>421505.29052501102</v>
      </c>
      <c r="K484" s="135">
        <v>-99505.29052501102</v>
      </c>
      <c r="L484" s="135">
        <v>-0.85182056847959631</v>
      </c>
      <c r="M484" s="136">
        <f t="shared" si="1"/>
        <v>99505.29052501102</v>
      </c>
    </row>
    <row r="485" spans="7:13" x14ac:dyDescent="0.3">
      <c r="G485" s="132">
        <v>126</v>
      </c>
      <c r="H485" s="133">
        <v>16037798</v>
      </c>
      <c r="I485" s="134">
        <v>405000</v>
      </c>
      <c r="J485" s="135">
        <v>471610.71211560862</v>
      </c>
      <c r="K485" s="135">
        <v>-66610.712115608621</v>
      </c>
      <c r="L485" s="135">
        <v>-0.57022470224220456</v>
      </c>
      <c r="M485" s="136">
        <f t="shared" si="1"/>
        <v>66610.712115608621</v>
      </c>
    </row>
    <row r="486" spans="7:13" x14ac:dyDescent="0.3">
      <c r="G486" s="132">
        <v>127</v>
      </c>
      <c r="H486" s="133">
        <v>16041736</v>
      </c>
      <c r="I486" s="134">
        <v>579900</v>
      </c>
      <c r="J486" s="135">
        <v>565339.05155734345</v>
      </c>
      <c r="K486" s="135">
        <v>14560.948442656547</v>
      </c>
      <c r="L486" s="135">
        <v>0.12464980821203847</v>
      </c>
      <c r="M486" s="136">
        <f t="shared" si="1"/>
        <v>-14560.948442656547</v>
      </c>
    </row>
    <row r="487" spans="7:13" x14ac:dyDescent="0.3">
      <c r="G487" s="132">
        <v>128</v>
      </c>
      <c r="H487" s="133">
        <v>16032305</v>
      </c>
      <c r="I487" s="134">
        <v>575000</v>
      </c>
      <c r="J487" s="135">
        <v>748191.85184083623</v>
      </c>
      <c r="K487" s="135">
        <v>-173191.85184083623</v>
      </c>
      <c r="L487" s="135">
        <v>-1.4826184709647507</v>
      </c>
      <c r="M487" s="136">
        <f t="shared" si="1"/>
        <v>173191.85184083623</v>
      </c>
    </row>
    <row r="488" spans="7:13" x14ac:dyDescent="0.3">
      <c r="G488" s="132">
        <v>129</v>
      </c>
      <c r="H488" s="133">
        <v>16040183</v>
      </c>
      <c r="I488" s="134">
        <v>139900</v>
      </c>
      <c r="J488" s="135">
        <v>60569.184054464953</v>
      </c>
      <c r="K488" s="135">
        <v>79330.815945535054</v>
      </c>
      <c r="L488" s="135">
        <v>0.67911585786175377</v>
      </c>
      <c r="M488" s="136">
        <f t="shared" si="1"/>
        <v>-79330.815945535054</v>
      </c>
    </row>
    <row r="489" spans="7:13" x14ac:dyDescent="0.3">
      <c r="G489" s="132">
        <v>130</v>
      </c>
      <c r="H489" s="133">
        <v>16032972</v>
      </c>
      <c r="I489" s="134">
        <v>129900</v>
      </c>
      <c r="J489" s="135">
        <v>115411.48963010887</v>
      </c>
      <c r="K489" s="135">
        <v>14488.510369891126</v>
      </c>
      <c r="L489" s="135">
        <v>0.12402969806516043</v>
      </c>
      <c r="M489" s="136">
        <f t="shared" ref="M489:M552" si="2">J489-I489</f>
        <v>-14488.510369891126</v>
      </c>
    </row>
    <row r="490" spans="7:13" x14ac:dyDescent="0.3">
      <c r="G490" s="132">
        <v>131</v>
      </c>
      <c r="H490" s="133">
        <v>16044811</v>
      </c>
      <c r="I490" s="134">
        <v>289900</v>
      </c>
      <c r="J490" s="135">
        <v>300304.91893050814</v>
      </c>
      <c r="K490" s="135">
        <v>-10404.918930508138</v>
      </c>
      <c r="L490" s="135">
        <v>-8.9071886646487172E-2</v>
      </c>
      <c r="M490" s="136">
        <f t="shared" si="2"/>
        <v>10404.918930508138</v>
      </c>
    </row>
    <row r="491" spans="7:13" x14ac:dyDescent="0.3">
      <c r="G491" s="132">
        <v>132</v>
      </c>
      <c r="H491" s="133">
        <v>16041765</v>
      </c>
      <c r="I491" s="134">
        <v>339900</v>
      </c>
      <c r="J491" s="135">
        <v>325715.22534494486</v>
      </c>
      <c r="K491" s="135">
        <v>14184.774655055138</v>
      </c>
      <c r="L491" s="135">
        <v>0.12142955160144939</v>
      </c>
      <c r="M491" s="136">
        <f t="shared" si="2"/>
        <v>-14184.774655055138</v>
      </c>
    </row>
    <row r="492" spans="7:13" x14ac:dyDescent="0.3">
      <c r="G492" s="132">
        <v>133</v>
      </c>
      <c r="H492" s="133">
        <v>16023167</v>
      </c>
      <c r="I492" s="134">
        <v>295000</v>
      </c>
      <c r="J492" s="135">
        <v>323603.00065964763</v>
      </c>
      <c r="K492" s="135">
        <v>-28603.000659647631</v>
      </c>
      <c r="L492" s="135">
        <v>-0.24485757645217041</v>
      </c>
      <c r="M492" s="136">
        <f t="shared" si="2"/>
        <v>28603.000659647631</v>
      </c>
    </row>
    <row r="493" spans="7:13" x14ac:dyDescent="0.3">
      <c r="G493" s="132">
        <v>134</v>
      </c>
      <c r="H493" s="133">
        <v>16031102</v>
      </c>
      <c r="I493" s="134">
        <v>845000</v>
      </c>
      <c r="J493" s="135">
        <v>635869.18755223451</v>
      </c>
      <c r="K493" s="135">
        <v>209130.81244776549</v>
      </c>
      <c r="L493" s="135">
        <v>1.7902759401629889</v>
      </c>
      <c r="M493" s="136">
        <f t="shared" si="2"/>
        <v>-209130.81244776549</v>
      </c>
    </row>
    <row r="494" spans="7:13" x14ac:dyDescent="0.3">
      <c r="G494" s="132">
        <v>135</v>
      </c>
      <c r="H494" s="133">
        <v>16042334</v>
      </c>
      <c r="I494" s="134">
        <v>124900</v>
      </c>
      <c r="J494" s="135">
        <v>75775.888552586257</v>
      </c>
      <c r="K494" s="135">
        <v>49124.111447413743</v>
      </c>
      <c r="L494" s="135">
        <v>0.42052968559167359</v>
      </c>
      <c r="M494" s="136">
        <f t="shared" si="2"/>
        <v>-49124.111447413743</v>
      </c>
    </row>
    <row r="495" spans="7:13" x14ac:dyDescent="0.3">
      <c r="G495" s="132">
        <v>136</v>
      </c>
      <c r="H495" s="133">
        <v>16036077</v>
      </c>
      <c r="I495" s="134">
        <v>314900</v>
      </c>
      <c r="J495" s="135">
        <v>339870.94055607193</v>
      </c>
      <c r="K495" s="135">
        <v>-24970.940556071931</v>
      </c>
      <c r="L495" s="135">
        <v>-0.21376512412269091</v>
      </c>
      <c r="M495" s="136">
        <f t="shared" si="2"/>
        <v>24970.940556071931</v>
      </c>
    </row>
    <row r="496" spans="7:13" x14ac:dyDescent="0.3">
      <c r="G496" s="132">
        <v>137</v>
      </c>
      <c r="H496" s="133">
        <v>16034524</v>
      </c>
      <c r="I496" s="134">
        <v>349900</v>
      </c>
      <c r="J496" s="135">
        <v>348068.18619007978</v>
      </c>
      <c r="K496" s="135">
        <v>1831.8138099202188</v>
      </c>
      <c r="L496" s="135">
        <v>1.5681343903245121E-2</v>
      </c>
      <c r="M496" s="136">
        <f t="shared" si="2"/>
        <v>-1831.8138099202188</v>
      </c>
    </row>
    <row r="497" spans="7:13" x14ac:dyDescent="0.3">
      <c r="G497" s="132">
        <v>138</v>
      </c>
      <c r="H497" s="133">
        <v>16038683</v>
      </c>
      <c r="I497" s="134">
        <v>349900</v>
      </c>
      <c r="J497" s="135">
        <v>365525.28337361501</v>
      </c>
      <c r="K497" s="135">
        <v>-15625.283373615006</v>
      </c>
      <c r="L497" s="135">
        <v>-0.13376110652751694</v>
      </c>
      <c r="M497" s="136">
        <f t="shared" si="2"/>
        <v>15625.283373615006</v>
      </c>
    </row>
    <row r="498" spans="7:13" x14ac:dyDescent="0.3">
      <c r="G498" s="132">
        <v>139</v>
      </c>
      <c r="H498" s="133">
        <v>16028478</v>
      </c>
      <c r="I498" s="134">
        <v>560000</v>
      </c>
      <c r="J498" s="135">
        <v>671042.7568695345</v>
      </c>
      <c r="K498" s="135">
        <v>-111042.7568695345</v>
      </c>
      <c r="L498" s="135">
        <v>-0.9505876901929482</v>
      </c>
      <c r="M498" s="136">
        <f t="shared" si="2"/>
        <v>111042.7568695345</v>
      </c>
    </row>
    <row r="499" spans="7:13" x14ac:dyDescent="0.3">
      <c r="G499" s="132">
        <v>140</v>
      </c>
      <c r="H499" s="133">
        <v>16039276</v>
      </c>
      <c r="I499" s="134">
        <v>284900</v>
      </c>
      <c r="J499" s="135">
        <v>308359.8508733419</v>
      </c>
      <c r="K499" s="135">
        <v>-23459.8508733419</v>
      </c>
      <c r="L499" s="135">
        <v>-0.20082935693106393</v>
      </c>
      <c r="M499" s="136">
        <f t="shared" si="2"/>
        <v>23459.8508733419</v>
      </c>
    </row>
    <row r="500" spans="7:13" x14ac:dyDescent="0.3">
      <c r="G500" s="132">
        <v>141</v>
      </c>
      <c r="H500" s="133">
        <v>16042896</v>
      </c>
      <c r="I500" s="134">
        <v>394444</v>
      </c>
      <c r="J500" s="135">
        <v>316739.24928135728</v>
      </c>
      <c r="K500" s="135">
        <v>77704.750718642725</v>
      </c>
      <c r="L500" s="135">
        <v>0.66519583613579158</v>
      </c>
      <c r="M500" s="136">
        <f t="shared" si="2"/>
        <v>-77704.750718642725</v>
      </c>
    </row>
    <row r="501" spans="7:13" x14ac:dyDescent="0.3">
      <c r="G501" s="132">
        <v>142</v>
      </c>
      <c r="H501" s="133">
        <v>16041518</v>
      </c>
      <c r="I501" s="134">
        <v>439900</v>
      </c>
      <c r="J501" s="135">
        <v>510417.91838323313</v>
      </c>
      <c r="K501" s="135">
        <v>-70517.918383233133</v>
      </c>
      <c r="L501" s="135">
        <v>-0.60367255859732361</v>
      </c>
      <c r="M501" s="136">
        <f t="shared" si="2"/>
        <v>70517.918383233133</v>
      </c>
    </row>
    <row r="502" spans="7:13" x14ac:dyDescent="0.3">
      <c r="G502" s="132">
        <v>143</v>
      </c>
      <c r="H502" s="133">
        <v>16021715</v>
      </c>
      <c r="I502" s="134">
        <v>299900</v>
      </c>
      <c r="J502" s="135">
        <v>309399.28369140753</v>
      </c>
      <c r="K502" s="135">
        <v>-9499.2836914075306</v>
      </c>
      <c r="L502" s="135">
        <v>-8.131914586119264E-2</v>
      </c>
      <c r="M502" s="136">
        <f t="shared" si="2"/>
        <v>9499.2836914075306</v>
      </c>
    </row>
    <row r="503" spans="7:13" x14ac:dyDescent="0.3">
      <c r="G503" s="132">
        <v>144</v>
      </c>
      <c r="H503" s="133">
        <v>16040224</v>
      </c>
      <c r="I503" s="134">
        <v>142000</v>
      </c>
      <c r="J503" s="135">
        <v>132061.58083116004</v>
      </c>
      <c r="K503" s="135">
        <v>9938.4191688399587</v>
      </c>
      <c r="L503" s="135">
        <v>8.5078389516001399E-2</v>
      </c>
      <c r="M503" s="136">
        <f t="shared" si="2"/>
        <v>-9938.4191688399587</v>
      </c>
    </row>
    <row r="504" spans="7:13" x14ac:dyDescent="0.3">
      <c r="G504" s="132">
        <v>145</v>
      </c>
      <c r="H504" s="133">
        <v>16040301</v>
      </c>
      <c r="I504" s="134">
        <v>345000</v>
      </c>
      <c r="J504" s="135">
        <v>428138.60232719267</v>
      </c>
      <c r="K504" s="135">
        <v>-83138.602327192668</v>
      </c>
      <c r="L504" s="135">
        <v>-0.71171262475885833</v>
      </c>
      <c r="M504" s="136">
        <f t="shared" si="2"/>
        <v>83138.602327192668</v>
      </c>
    </row>
    <row r="505" spans="7:13" x14ac:dyDescent="0.3">
      <c r="G505" s="132">
        <v>146</v>
      </c>
      <c r="H505" s="133">
        <v>16037407</v>
      </c>
      <c r="I505" s="134">
        <v>440000</v>
      </c>
      <c r="J505" s="135">
        <v>521580.70486197039</v>
      </c>
      <c r="K505" s="135">
        <v>-81580.704861970386</v>
      </c>
      <c r="L505" s="135">
        <v>-0.6983761569443655</v>
      </c>
      <c r="M505" s="136">
        <f t="shared" si="2"/>
        <v>81580.704861970386</v>
      </c>
    </row>
    <row r="506" spans="7:13" x14ac:dyDescent="0.3">
      <c r="G506" s="132">
        <v>147</v>
      </c>
      <c r="H506" s="133">
        <v>16044088</v>
      </c>
      <c r="I506" s="134">
        <v>93000</v>
      </c>
      <c r="J506" s="135">
        <v>63764.601446326684</v>
      </c>
      <c r="K506" s="135">
        <v>29235.398553673316</v>
      </c>
      <c r="L506" s="135">
        <v>0.25027125376271359</v>
      </c>
      <c r="M506" s="136">
        <f t="shared" si="2"/>
        <v>-29235.398553673316</v>
      </c>
    </row>
    <row r="507" spans="7:13" x14ac:dyDescent="0.3">
      <c r="G507" s="132">
        <v>148</v>
      </c>
      <c r="H507" s="133">
        <v>16022763</v>
      </c>
      <c r="I507" s="134">
        <v>409500</v>
      </c>
      <c r="J507" s="135">
        <v>495361.35916798108</v>
      </c>
      <c r="K507" s="135">
        <v>-85861.359167981078</v>
      </c>
      <c r="L507" s="135">
        <v>-0.73502093598246232</v>
      </c>
      <c r="M507" s="136">
        <f t="shared" si="2"/>
        <v>85861.359167981078</v>
      </c>
    </row>
    <row r="508" spans="7:13" x14ac:dyDescent="0.3">
      <c r="G508" s="132">
        <v>149</v>
      </c>
      <c r="H508" s="133">
        <v>16041365</v>
      </c>
      <c r="I508" s="134">
        <v>349500</v>
      </c>
      <c r="J508" s="135">
        <v>379890.47720826138</v>
      </c>
      <c r="K508" s="135">
        <v>-30390.477208261378</v>
      </c>
      <c r="L508" s="135">
        <v>-0.26015936876643331</v>
      </c>
      <c r="M508" s="136">
        <f t="shared" si="2"/>
        <v>30390.477208261378</v>
      </c>
    </row>
    <row r="509" spans="7:13" x14ac:dyDescent="0.3">
      <c r="G509" s="132">
        <v>150</v>
      </c>
      <c r="H509" s="133">
        <v>16038466</v>
      </c>
      <c r="I509" s="134">
        <v>387950</v>
      </c>
      <c r="J509" s="135">
        <v>402789.46366340655</v>
      </c>
      <c r="K509" s="135">
        <v>-14839.463663406554</v>
      </c>
      <c r="L509" s="135">
        <v>-0.12703405323476777</v>
      </c>
      <c r="M509" s="136">
        <f t="shared" si="2"/>
        <v>14839.463663406554</v>
      </c>
    </row>
    <row r="510" spans="7:13" x14ac:dyDescent="0.3">
      <c r="G510" s="132">
        <v>151</v>
      </c>
      <c r="H510" s="133">
        <v>16038813</v>
      </c>
      <c r="I510" s="134">
        <v>144900</v>
      </c>
      <c r="J510" s="135">
        <v>114958.06729335847</v>
      </c>
      <c r="K510" s="135">
        <v>29941.932706641528</v>
      </c>
      <c r="L510" s="135">
        <v>0.2563195786372624</v>
      </c>
      <c r="M510" s="136">
        <f t="shared" si="2"/>
        <v>-29941.932706641528</v>
      </c>
    </row>
    <row r="511" spans="7:13" x14ac:dyDescent="0.3">
      <c r="G511" s="132">
        <v>152</v>
      </c>
      <c r="H511" s="133">
        <v>16040593</v>
      </c>
      <c r="I511" s="134">
        <v>276500</v>
      </c>
      <c r="J511" s="135">
        <v>220221.42653109724</v>
      </c>
      <c r="K511" s="135">
        <v>56278.573468902759</v>
      </c>
      <c r="L511" s="135">
        <v>0.4817758552591912</v>
      </c>
      <c r="M511" s="136">
        <f t="shared" si="2"/>
        <v>-56278.573468902759</v>
      </c>
    </row>
    <row r="512" spans="7:13" x14ac:dyDescent="0.3">
      <c r="G512" s="132">
        <v>153</v>
      </c>
      <c r="H512" s="133">
        <v>16039700</v>
      </c>
      <c r="I512" s="134">
        <v>258000</v>
      </c>
      <c r="J512" s="135">
        <v>257844.86301204958</v>
      </c>
      <c r="K512" s="135">
        <v>155.13698795042001</v>
      </c>
      <c r="L512" s="135">
        <v>1.3280588054252547E-3</v>
      </c>
      <c r="M512" s="136">
        <f t="shared" si="2"/>
        <v>-155.13698795042001</v>
      </c>
    </row>
    <row r="513" spans="7:13" x14ac:dyDescent="0.3">
      <c r="G513" s="132">
        <v>154</v>
      </c>
      <c r="H513" s="133">
        <v>16036836</v>
      </c>
      <c r="I513" s="134">
        <v>339900</v>
      </c>
      <c r="J513" s="135">
        <v>490449.92205423047</v>
      </c>
      <c r="K513" s="135">
        <v>-150549.92205423047</v>
      </c>
      <c r="L513" s="135">
        <v>-1.2887909729438913</v>
      </c>
      <c r="M513" s="136">
        <f t="shared" si="2"/>
        <v>150549.92205423047</v>
      </c>
    </row>
    <row r="514" spans="7:13" x14ac:dyDescent="0.3">
      <c r="G514" s="132">
        <v>155</v>
      </c>
      <c r="H514" s="133">
        <v>16035579</v>
      </c>
      <c r="I514" s="134">
        <v>472000</v>
      </c>
      <c r="J514" s="135">
        <v>486825.91098527727</v>
      </c>
      <c r="K514" s="135">
        <v>-14825.910985277267</v>
      </c>
      <c r="L514" s="135">
        <v>-0.12691803478059716</v>
      </c>
      <c r="M514" s="136">
        <f t="shared" si="2"/>
        <v>14825.910985277267</v>
      </c>
    </row>
    <row r="515" spans="7:13" x14ac:dyDescent="0.3">
      <c r="G515" s="132">
        <v>156</v>
      </c>
      <c r="H515" s="133">
        <v>16018845</v>
      </c>
      <c r="I515" s="134">
        <v>518000</v>
      </c>
      <c r="J515" s="135">
        <v>538438.19831051189</v>
      </c>
      <c r="K515" s="135">
        <v>-20438.198310511885</v>
      </c>
      <c r="L515" s="135">
        <v>-0.17496233227099592</v>
      </c>
      <c r="M515" s="136">
        <f t="shared" si="2"/>
        <v>20438.198310511885</v>
      </c>
    </row>
    <row r="516" spans="7:13" x14ac:dyDescent="0.3">
      <c r="G516" s="132">
        <v>157</v>
      </c>
      <c r="H516" s="133">
        <v>15054327</v>
      </c>
      <c r="I516" s="134">
        <v>539885</v>
      </c>
      <c r="J516" s="135">
        <v>500386.27139102505</v>
      </c>
      <c r="K516" s="135">
        <v>39498.728608974954</v>
      </c>
      <c r="L516" s="135">
        <v>0.338131060975711</v>
      </c>
      <c r="M516" s="136">
        <f t="shared" si="2"/>
        <v>-39498.728608974954</v>
      </c>
    </row>
    <row r="517" spans="7:13" x14ac:dyDescent="0.3">
      <c r="G517" s="132">
        <v>158</v>
      </c>
      <c r="H517" s="133">
        <v>16010893</v>
      </c>
      <c r="I517" s="134">
        <v>114900</v>
      </c>
      <c r="J517" s="135">
        <v>176846.6978351241</v>
      </c>
      <c r="K517" s="135">
        <v>-61946.697835124098</v>
      </c>
      <c r="L517" s="135">
        <v>-0.53029814884150195</v>
      </c>
      <c r="M517" s="136">
        <f t="shared" si="2"/>
        <v>61946.697835124098</v>
      </c>
    </row>
    <row r="518" spans="7:13" x14ac:dyDescent="0.3">
      <c r="G518" s="132">
        <v>159</v>
      </c>
      <c r="H518" s="133">
        <v>16039735</v>
      </c>
      <c r="I518" s="134">
        <v>274900</v>
      </c>
      <c r="J518" s="135">
        <v>392317.47059674619</v>
      </c>
      <c r="K518" s="135">
        <v>-117417.47059674619</v>
      </c>
      <c r="L518" s="135">
        <v>-1.0051587812611489</v>
      </c>
      <c r="M518" s="136">
        <f t="shared" si="2"/>
        <v>117417.47059674619</v>
      </c>
    </row>
    <row r="519" spans="7:13" x14ac:dyDescent="0.3">
      <c r="G519" s="132">
        <v>160</v>
      </c>
      <c r="H519" s="133">
        <v>15061971</v>
      </c>
      <c r="I519" s="134">
        <v>279900</v>
      </c>
      <c r="J519" s="135">
        <v>358125.41435303853</v>
      </c>
      <c r="K519" s="135">
        <v>-78225.414353038534</v>
      </c>
      <c r="L519" s="135">
        <v>-0.66965300610833911</v>
      </c>
      <c r="M519" s="136">
        <f t="shared" si="2"/>
        <v>78225.414353038534</v>
      </c>
    </row>
    <row r="520" spans="7:13" x14ac:dyDescent="0.3">
      <c r="G520" s="132">
        <v>161</v>
      </c>
      <c r="H520" s="133">
        <v>16044626</v>
      </c>
      <c r="I520" s="134">
        <v>345900</v>
      </c>
      <c r="J520" s="135">
        <v>353700.01674843219</v>
      </c>
      <c r="K520" s="135">
        <v>-7800.0167484321864</v>
      </c>
      <c r="L520" s="135">
        <v>-6.6772476777300901E-2</v>
      </c>
      <c r="M520" s="136">
        <f t="shared" si="2"/>
        <v>7800.0167484321864</v>
      </c>
    </row>
    <row r="521" spans="7:13" x14ac:dyDescent="0.3">
      <c r="G521" s="132">
        <v>162</v>
      </c>
      <c r="H521" s="133">
        <v>16040520</v>
      </c>
      <c r="I521" s="134">
        <v>319900</v>
      </c>
      <c r="J521" s="135">
        <v>368880.10125585413</v>
      </c>
      <c r="K521" s="135">
        <v>-48980.101255854126</v>
      </c>
      <c r="L521" s="135">
        <v>-0.41929687834500429</v>
      </c>
      <c r="M521" s="136">
        <f t="shared" si="2"/>
        <v>48980.101255854126</v>
      </c>
    </row>
    <row r="522" spans="7:13" x14ac:dyDescent="0.3">
      <c r="G522" s="132">
        <v>163</v>
      </c>
      <c r="H522" s="133">
        <v>16031790</v>
      </c>
      <c r="I522" s="134">
        <v>499900</v>
      </c>
      <c r="J522" s="135">
        <v>432788.25703210046</v>
      </c>
      <c r="K522" s="135">
        <v>67111.74296789954</v>
      </c>
      <c r="L522" s="135">
        <v>0.57451380469266167</v>
      </c>
      <c r="M522" s="136">
        <f t="shared" si="2"/>
        <v>-67111.74296789954</v>
      </c>
    </row>
    <row r="523" spans="7:13" x14ac:dyDescent="0.3">
      <c r="G523" s="132">
        <v>164</v>
      </c>
      <c r="H523" s="133">
        <v>16031451</v>
      </c>
      <c r="I523" s="134">
        <v>310000</v>
      </c>
      <c r="J523" s="135">
        <v>280691.69495802419</v>
      </c>
      <c r="K523" s="135">
        <v>29308.305041975807</v>
      </c>
      <c r="L523" s="135">
        <v>0.25089537380682392</v>
      </c>
      <c r="M523" s="136">
        <f t="shared" si="2"/>
        <v>-29308.305041975807</v>
      </c>
    </row>
    <row r="524" spans="7:13" x14ac:dyDescent="0.3">
      <c r="G524" s="132">
        <v>165</v>
      </c>
      <c r="H524" s="133">
        <v>16044052</v>
      </c>
      <c r="I524" s="134">
        <v>289900</v>
      </c>
      <c r="J524" s="135">
        <v>256211.63477325306</v>
      </c>
      <c r="K524" s="135">
        <v>33688.365226746944</v>
      </c>
      <c r="L524" s="135">
        <v>0.28839112239346604</v>
      </c>
      <c r="M524" s="136">
        <f t="shared" si="2"/>
        <v>-33688.365226746944</v>
      </c>
    </row>
    <row r="525" spans="7:13" x14ac:dyDescent="0.3">
      <c r="G525" s="132">
        <v>166</v>
      </c>
      <c r="H525" s="133">
        <v>16033840</v>
      </c>
      <c r="I525" s="134">
        <v>459000</v>
      </c>
      <c r="J525" s="135">
        <v>479789.26204048749</v>
      </c>
      <c r="K525" s="135">
        <v>-20789.262040487491</v>
      </c>
      <c r="L525" s="135">
        <v>-0.17796763283805694</v>
      </c>
      <c r="M525" s="136">
        <f t="shared" si="2"/>
        <v>20789.262040487491</v>
      </c>
    </row>
    <row r="526" spans="7:13" x14ac:dyDescent="0.3">
      <c r="G526" s="132">
        <v>167</v>
      </c>
      <c r="H526" s="133">
        <v>16013148</v>
      </c>
      <c r="I526" s="134">
        <v>345000</v>
      </c>
      <c r="J526" s="135">
        <v>497712.9044753504</v>
      </c>
      <c r="K526" s="135">
        <v>-152712.9044753504</v>
      </c>
      <c r="L526" s="135">
        <v>-1.3073073041444583</v>
      </c>
      <c r="M526" s="136">
        <f t="shared" si="2"/>
        <v>152712.9044753504</v>
      </c>
    </row>
    <row r="527" spans="7:13" x14ac:dyDescent="0.3">
      <c r="G527" s="132">
        <v>168</v>
      </c>
      <c r="H527" s="133">
        <v>16032423</v>
      </c>
      <c r="I527" s="134">
        <v>265000</v>
      </c>
      <c r="J527" s="135">
        <v>364851.00479221263</v>
      </c>
      <c r="K527" s="135">
        <v>-99851.004792212625</v>
      </c>
      <c r="L527" s="135">
        <v>-0.85478007467334149</v>
      </c>
      <c r="M527" s="136">
        <f t="shared" si="2"/>
        <v>99851.004792212625</v>
      </c>
    </row>
    <row r="528" spans="7:13" x14ac:dyDescent="0.3">
      <c r="G528" s="132">
        <v>169</v>
      </c>
      <c r="H528" s="133">
        <v>16027601</v>
      </c>
      <c r="I528" s="134">
        <v>415000</v>
      </c>
      <c r="J528" s="135">
        <v>439235.26330821693</v>
      </c>
      <c r="K528" s="135">
        <v>-24235.263308216934</v>
      </c>
      <c r="L528" s="135">
        <v>-0.20746731816504854</v>
      </c>
      <c r="M528" s="136">
        <f t="shared" si="2"/>
        <v>24235.263308216934</v>
      </c>
    </row>
    <row r="529" spans="7:13" x14ac:dyDescent="0.3">
      <c r="G529" s="132">
        <v>170</v>
      </c>
      <c r="H529" s="133">
        <v>16030639</v>
      </c>
      <c r="I529" s="134">
        <v>189900</v>
      </c>
      <c r="J529" s="135">
        <v>228282.35565562555</v>
      </c>
      <c r="K529" s="135">
        <v>-38382.35565562555</v>
      </c>
      <c r="L529" s="135">
        <v>-0.32857428827809942</v>
      </c>
      <c r="M529" s="136">
        <f t="shared" si="2"/>
        <v>38382.35565562555</v>
      </c>
    </row>
    <row r="530" spans="7:13" x14ac:dyDescent="0.3">
      <c r="G530" s="132">
        <v>171</v>
      </c>
      <c r="H530" s="133">
        <v>16044063</v>
      </c>
      <c r="I530" s="134">
        <v>259900</v>
      </c>
      <c r="J530" s="135">
        <v>353887.02813330968</v>
      </c>
      <c r="K530" s="135">
        <v>-93987.028133309679</v>
      </c>
      <c r="L530" s="135">
        <v>-0.80458117665713735</v>
      </c>
      <c r="M530" s="136">
        <f t="shared" si="2"/>
        <v>93987.028133309679</v>
      </c>
    </row>
    <row r="531" spans="7:13" x14ac:dyDescent="0.3">
      <c r="G531" s="132">
        <v>172</v>
      </c>
      <c r="H531" s="133">
        <v>16028643</v>
      </c>
      <c r="I531" s="134">
        <v>425000</v>
      </c>
      <c r="J531" s="135">
        <v>438318.64992350887</v>
      </c>
      <c r="K531" s="135">
        <v>-13318.64992350887</v>
      </c>
      <c r="L531" s="135">
        <v>-0.11401504271144684</v>
      </c>
      <c r="M531" s="136">
        <f t="shared" si="2"/>
        <v>13318.64992350887</v>
      </c>
    </row>
    <row r="532" spans="7:13" x14ac:dyDescent="0.3">
      <c r="G532" s="132">
        <v>173</v>
      </c>
      <c r="H532" s="133">
        <v>16027875</v>
      </c>
      <c r="I532" s="134">
        <v>374900</v>
      </c>
      <c r="J532" s="135">
        <v>447134.94751273107</v>
      </c>
      <c r="K532" s="135">
        <v>-72234.947512731072</v>
      </c>
      <c r="L532" s="135">
        <v>-0.61837128186588519</v>
      </c>
      <c r="M532" s="136">
        <f t="shared" si="2"/>
        <v>72234.947512731072</v>
      </c>
    </row>
    <row r="533" spans="7:13" x14ac:dyDescent="0.3">
      <c r="G533" s="132">
        <v>174</v>
      </c>
      <c r="H533" s="133">
        <v>16037397</v>
      </c>
      <c r="I533" s="134">
        <v>229900</v>
      </c>
      <c r="J533" s="135">
        <v>82032.294335427243</v>
      </c>
      <c r="K533" s="135">
        <v>147867.70566457277</v>
      </c>
      <c r="L533" s="135">
        <v>1.2658297105047929</v>
      </c>
      <c r="M533" s="136">
        <f t="shared" si="2"/>
        <v>-147867.70566457277</v>
      </c>
    </row>
    <row r="534" spans="7:13" x14ac:dyDescent="0.3">
      <c r="G534" s="132">
        <v>175</v>
      </c>
      <c r="H534" s="133">
        <v>16030526</v>
      </c>
      <c r="I534" s="134">
        <v>350000</v>
      </c>
      <c r="J534" s="135">
        <v>269174.46075903554</v>
      </c>
      <c r="K534" s="135">
        <v>80825.539240964456</v>
      </c>
      <c r="L534" s="135">
        <v>0.69191151968550713</v>
      </c>
      <c r="M534" s="136">
        <f t="shared" si="2"/>
        <v>-80825.539240964456</v>
      </c>
    </row>
    <row r="535" spans="7:13" x14ac:dyDescent="0.3">
      <c r="G535" s="132">
        <v>176</v>
      </c>
      <c r="H535" s="133">
        <v>16041898</v>
      </c>
      <c r="I535" s="134">
        <v>469500</v>
      </c>
      <c r="J535" s="135">
        <v>347419.11400319997</v>
      </c>
      <c r="K535" s="135">
        <v>122080.88599680003</v>
      </c>
      <c r="L535" s="135">
        <v>1.0450802079126484</v>
      </c>
      <c r="M535" s="136">
        <f t="shared" si="2"/>
        <v>-122080.88599680003</v>
      </c>
    </row>
    <row r="536" spans="7:13" x14ac:dyDescent="0.3">
      <c r="G536" s="132">
        <v>177</v>
      </c>
      <c r="H536" s="133">
        <v>16030815</v>
      </c>
      <c r="I536" s="134">
        <v>369900</v>
      </c>
      <c r="J536" s="135">
        <v>413062.45267656748</v>
      </c>
      <c r="K536" s="135">
        <v>-43162.452676567482</v>
      </c>
      <c r="L536" s="135">
        <v>-0.36949457442854206</v>
      </c>
      <c r="M536" s="136">
        <f t="shared" si="2"/>
        <v>43162.452676567482</v>
      </c>
    </row>
    <row r="537" spans="7:13" x14ac:dyDescent="0.3">
      <c r="G537" s="132">
        <v>178</v>
      </c>
      <c r="H537" s="133">
        <v>16019105</v>
      </c>
      <c r="I537" s="134">
        <v>529900</v>
      </c>
      <c r="J537" s="135">
        <v>660004.00918666623</v>
      </c>
      <c r="K537" s="135">
        <v>-130104.00918666623</v>
      </c>
      <c r="L537" s="135">
        <v>-1.1137625997785947</v>
      </c>
      <c r="M537" s="136">
        <f t="shared" si="2"/>
        <v>130104.00918666623</v>
      </c>
    </row>
    <row r="538" spans="7:13" x14ac:dyDescent="0.3">
      <c r="G538" s="132">
        <v>179</v>
      </c>
      <c r="H538" s="133">
        <v>16023007</v>
      </c>
      <c r="I538" s="134">
        <v>309000</v>
      </c>
      <c r="J538" s="135">
        <v>369306.94319318398</v>
      </c>
      <c r="K538" s="135">
        <v>-60306.943193183979</v>
      </c>
      <c r="L538" s="135">
        <v>-0.51626093811738072</v>
      </c>
      <c r="M538" s="136">
        <f t="shared" si="2"/>
        <v>60306.943193183979</v>
      </c>
    </row>
    <row r="539" spans="7:13" x14ac:dyDescent="0.3">
      <c r="G539" s="132">
        <v>180</v>
      </c>
      <c r="H539" s="133">
        <v>16032265</v>
      </c>
      <c r="I539" s="134">
        <v>359900</v>
      </c>
      <c r="J539" s="135">
        <v>347607.30703786213</v>
      </c>
      <c r="K539" s="135">
        <v>12292.692962137866</v>
      </c>
      <c r="L539" s="135">
        <v>0.1052322811370662</v>
      </c>
      <c r="M539" s="136">
        <f t="shared" si="2"/>
        <v>-12292.692962137866</v>
      </c>
    </row>
    <row r="540" spans="7:13" x14ac:dyDescent="0.3">
      <c r="G540" s="132">
        <v>181</v>
      </c>
      <c r="H540" s="133">
        <v>16028594</v>
      </c>
      <c r="I540" s="134">
        <v>400000</v>
      </c>
      <c r="J540" s="135">
        <v>394849.79816090642</v>
      </c>
      <c r="K540" s="135">
        <v>5150.2018390935846</v>
      </c>
      <c r="L540" s="135">
        <v>4.4088589010839167E-2</v>
      </c>
      <c r="M540" s="136">
        <f t="shared" si="2"/>
        <v>-5150.2018390935846</v>
      </c>
    </row>
    <row r="541" spans="7:13" x14ac:dyDescent="0.3">
      <c r="G541" s="132">
        <v>182</v>
      </c>
      <c r="H541" s="133">
        <v>16014350</v>
      </c>
      <c r="I541" s="134">
        <v>399900</v>
      </c>
      <c r="J541" s="135">
        <v>510654.63373970776</v>
      </c>
      <c r="K541" s="135">
        <v>-110754.63373970776</v>
      </c>
      <c r="L541" s="135">
        <v>-0.94812119613071089</v>
      </c>
      <c r="M541" s="136">
        <f t="shared" si="2"/>
        <v>110754.63373970776</v>
      </c>
    </row>
    <row r="542" spans="7:13" x14ac:dyDescent="0.3">
      <c r="G542" s="132">
        <v>183</v>
      </c>
      <c r="H542" s="133">
        <v>16033619</v>
      </c>
      <c r="I542" s="134">
        <v>549900</v>
      </c>
      <c r="J542" s="135">
        <v>521213.47486396169</v>
      </c>
      <c r="K542" s="135">
        <v>28686.525136038312</v>
      </c>
      <c r="L542" s="135">
        <v>0.24557259237329057</v>
      </c>
      <c r="M542" s="136">
        <f t="shared" si="2"/>
        <v>-28686.525136038312</v>
      </c>
    </row>
    <row r="543" spans="7:13" x14ac:dyDescent="0.3">
      <c r="G543" s="132">
        <v>184</v>
      </c>
      <c r="H543" s="133">
        <v>16020575</v>
      </c>
      <c r="I543" s="134">
        <v>589000</v>
      </c>
      <c r="J543" s="135">
        <v>703897.10951918911</v>
      </c>
      <c r="K543" s="135">
        <v>-114897.10951918911</v>
      </c>
      <c r="L543" s="135">
        <v>-0.98358309021466239</v>
      </c>
      <c r="M543" s="136">
        <f t="shared" si="2"/>
        <v>114897.10951918911</v>
      </c>
    </row>
    <row r="544" spans="7:13" x14ac:dyDescent="0.3">
      <c r="G544" s="132">
        <v>185</v>
      </c>
      <c r="H544" s="133">
        <v>16024072</v>
      </c>
      <c r="I544" s="134">
        <v>198900</v>
      </c>
      <c r="J544" s="135">
        <v>251211.88290713582</v>
      </c>
      <c r="K544" s="135">
        <v>-52311.88290713582</v>
      </c>
      <c r="L544" s="135">
        <v>-0.44781878029886368</v>
      </c>
      <c r="M544" s="136">
        <f t="shared" si="2"/>
        <v>52311.88290713582</v>
      </c>
    </row>
    <row r="545" spans="7:13" x14ac:dyDescent="0.3">
      <c r="G545" s="132">
        <v>186</v>
      </c>
      <c r="H545" s="133">
        <v>16028082</v>
      </c>
      <c r="I545" s="134">
        <v>419000</v>
      </c>
      <c r="J545" s="135">
        <v>349313.69739069848</v>
      </c>
      <c r="K545" s="135">
        <v>69686.302609301521</v>
      </c>
      <c r="L545" s="135">
        <v>0.59655346555644684</v>
      </c>
      <c r="M545" s="136">
        <f t="shared" si="2"/>
        <v>-69686.302609301521</v>
      </c>
    </row>
    <row r="546" spans="7:13" x14ac:dyDescent="0.3">
      <c r="G546" s="132">
        <v>187</v>
      </c>
      <c r="H546" s="133">
        <v>16040452</v>
      </c>
      <c r="I546" s="134">
        <v>325000</v>
      </c>
      <c r="J546" s="135">
        <v>380736.47232106188</v>
      </c>
      <c r="K546" s="135">
        <v>-55736.472321061883</v>
      </c>
      <c r="L546" s="135">
        <v>-0.47713516826163715</v>
      </c>
      <c r="M546" s="136">
        <f t="shared" si="2"/>
        <v>55736.472321061883</v>
      </c>
    </row>
    <row r="547" spans="7:13" x14ac:dyDescent="0.3">
      <c r="G547" s="132">
        <v>188</v>
      </c>
      <c r="H547" s="133">
        <v>16044549</v>
      </c>
      <c r="I547" s="134">
        <v>389900</v>
      </c>
      <c r="J547" s="135">
        <v>480231.39944598032</v>
      </c>
      <c r="K547" s="135">
        <v>-90331.399445980322</v>
      </c>
      <c r="L547" s="135">
        <v>-0.77328696415686315</v>
      </c>
      <c r="M547" s="136">
        <f t="shared" si="2"/>
        <v>90331.399445980322</v>
      </c>
    </row>
    <row r="548" spans="7:13" x14ac:dyDescent="0.3">
      <c r="G548" s="132">
        <v>189</v>
      </c>
      <c r="H548" s="133">
        <v>16040139</v>
      </c>
      <c r="I548" s="134">
        <v>475000</v>
      </c>
      <c r="J548" s="135">
        <v>673654.47567582107</v>
      </c>
      <c r="K548" s="135">
        <v>-198654.47567582107</v>
      </c>
      <c r="L548" s="135">
        <v>-1.7005926771166051</v>
      </c>
      <c r="M548" s="136">
        <f t="shared" si="2"/>
        <v>198654.47567582107</v>
      </c>
    </row>
    <row r="549" spans="7:13" x14ac:dyDescent="0.3">
      <c r="G549" s="132">
        <v>190</v>
      </c>
      <c r="H549" s="133">
        <v>16021662</v>
      </c>
      <c r="I549" s="134">
        <v>469000</v>
      </c>
      <c r="J549" s="135">
        <v>607117.69671519962</v>
      </c>
      <c r="K549" s="135">
        <v>-138117.69671519962</v>
      </c>
      <c r="L549" s="135">
        <v>-1.1823642171414162</v>
      </c>
      <c r="M549" s="136">
        <f t="shared" si="2"/>
        <v>138117.69671519962</v>
      </c>
    </row>
    <row r="550" spans="7:13" x14ac:dyDescent="0.3">
      <c r="G550" s="132">
        <v>191</v>
      </c>
      <c r="H550" s="133">
        <v>16038090</v>
      </c>
      <c r="I550" s="134">
        <v>475000</v>
      </c>
      <c r="J550" s="135">
        <v>724592.34158981743</v>
      </c>
      <c r="K550" s="135">
        <v>-249592.34158981743</v>
      </c>
      <c r="L550" s="135">
        <v>-2.1366491085994279</v>
      </c>
      <c r="M550" s="136">
        <f t="shared" si="2"/>
        <v>249592.34158981743</v>
      </c>
    </row>
    <row r="551" spans="7:13" x14ac:dyDescent="0.3">
      <c r="G551" s="132">
        <v>192</v>
      </c>
      <c r="H551" s="133">
        <v>16031656</v>
      </c>
      <c r="I551" s="134">
        <v>434900</v>
      </c>
      <c r="J551" s="135">
        <v>502911.13507871772</v>
      </c>
      <c r="K551" s="135">
        <v>-68011.135078717722</v>
      </c>
      <c r="L551" s="135">
        <v>-0.58221310083139954</v>
      </c>
      <c r="M551" s="136">
        <f t="shared" si="2"/>
        <v>68011.135078717722</v>
      </c>
    </row>
    <row r="552" spans="7:13" x14ac:dyDescent="0.3">
      <c r="G552" s="132">
        <v>193</v>
      </c>
      <c r="H552" s="133">
        <v>16010795</v>
      </c>
      <c r="I552" s="134">
        <v>359900</v>
      </c>
      <c r="J552" s="135">
        <v>412616.72616267682</v>
      </c>
      <c r="K552" s="135">
        <v>-52716.726162676816</v>
      </c>
      <c r="L552" s="135">
        <v>-0.45128446348274809</v>
      </c>
      <c r="M552" s="136">
        <f t="shared" si="2"/>
        <v>52716.726162676816</v>
      </c>
    </row>
    <row r="553" spans="7:13" x14ac:dyDescent="0.3">
      <c r="G553" s="132">
        <v>194</v>
      </c>
      <c r="H553" s="133">
        <v>16027629</v>
      </c>
      <c r="I553" s="134">
        <v>579000</v>
      </c>
      <c r="J553" s="135">
        <v>614930.20473817165</v>
      </c>
      <c r="K553" s="135">
        <v>-35930.204738171655</v>
      </c>
      <c r="L553" s="135">
        <v>-0.30758251409722492</v>
      </c>
      <c r="M553" s="136">
        <f t="shared" ref="M553:M616" si="3">J553-I553</f>
        <v>35930.204738171655</v>
      </c>
    </row>
    <row r="554" spans="7:13" x14ac:dyDescent="0.3">
      <c r="G554" s="132">
        <v>195</v>
      </c>
      <c r="H554" s="133">
        <v>16009161</v>
      </c>
      <c r="I554" s="134">
        <v>792000</v>
      </c>
      <c r="J554" s="135">
        <v>697965.26699376968</v>
      </c>
      <c r="K554" s="135">
        <v>94034.733006230323</v>
      </c>
      <c r="L554" s="135">
        <v>0.80498955687246165</v>
      </c>
      <c r="M554" s="136">
        <f t="shared" si="3"/>
        <v>-94034.733006230323</v>
      </c>
    </row>
    <row r="555" spans="7:13" x14ac:dyDescent="0.3">
      <c r="G555" s="132">
        <v>196</v>
      </c>
      <c r="H555" s="133">
        <v>16036972</v>
      </c>
      <c r="I555" s="134">
        <v>474800</v>
      </c>
      <c r="J555" s="135">
        <v>589635.77087200549</v>
      </c>
      <c r="K555" s="135">
        <v>-114835.77087200549</v>
      </c>
      <c r="L555" s="135">
        <v>-0.98305799731720911</v>
      </c>
      <c r="M555" s="136">
        <f t="shared" si="3"/>
        <v>114835.77087200549</v>
      </c>
    </row>
    <row r="556" spans="7:13" x14ac:dyDescent="0.3">
      <c r="G556" s="132">
        <v>197</v>
      </c>
      <c r="H556" s="133">
        <v>16022907</v>
      </c>
      <c r="I556" s="134">
        <v>487000</v>
      </c>
      <c r="J556" s="135">
        <v>579950.86871618859</v>
      </c>
      <c r="K556" s="135">
        <v>-92950.86871618859</v>
      </c>
      <c r="L556" s="135">
        <v>-0.79571107639341598</v>
      </c>
      <c r="M556" s="136">
        <f t="shared" si="3"/>
        <v>92950.86871618859</v>
      </c>
    </row>
    <row r="557" spans="7:13" x14ac:dyDescent="0.3">
      <c r="G557" s="132">
        <v>198</v>
      </c>
      <c r="H557" s="133">
        <v>16044597</v>
      </c>
      <c r="I557" s="134">
        <v>394800</v>
      </c>
      <c r="J557" s="135">
        <v>356152.33506434143</v>
      </c>
      <c r="K557" s="135">
        <v>38647.664935658569</v>
      </c>
      <c r="L557" s="135">
        <v>0.33084548311154233</v>
      </c>
      <c r="M557" s="136">
        <f t="shared" si="3"/>
        <v>-38647.664935658569</v>
      </c>
    </row>
    <row r="558" spans="7:13" x14ac:dyDescent="0.3">
      <c r="G558" s="132">
        <v>199</v>
      </c>
      <c r="H558" s="133">
        <v>16023996</v>
      </c>
      <c r="I558" s="134">
        <v>339000</v>
      </c>
      <c r="J558" s="135">
        <v>434026.16858741594</v>
      </c>
      <c r="K558" s="135">
        <v>-95026.168587415945</v>
      </c>
      <c r="L558" s="135">
        <v>-0.81347679625360947</v>
      </c>
      <c r="M558" s="136">
        <f t="shared" si="3"/>
        <v>95026.168587415945</v>
      </c>
    </row>
    <row r="559" spans="7:13" x14ac:dyDescent="0.3">
      <c r="G559" s="132">
        <v>200</v>
      </c>
      <c r="H559" s="133">
        <v>15065107</v>
      </c>
      <c r="I559" s="134">
        <v>385000</v>
      </c>
      <c r="J559" s="135">
        <v>549052.79072801815</v>
      </c>
      <c r="K559" s="135">
        <v>-164052.79072801815</v>
      </c>
      <c r="L559" s="135">
        <v>-1.4043830305030829</v>
      </c>
      <c r="M559" s="136">
        <f t="shared" si="3"/>
        <v>164052.79072801815</v>
      </c>
    </row>
    <row r="560" spans="7:13" x14ac:dyDescent="0.3">
      <c r="G560" s="132">
        <v>201</v>
      </c>
      <c r="H560" s="133">
        <v>16040291</v>
      </c>
      <c r="I560" s="134">
        <v>207000</v>
      </c>
      <c r="J560" s="135">
        <v>235570.30956624047</v>
      </c>
      <c r="K560" s="135">
        <v>-28570.309566240467</v>
      </c>
      <c r="L560" s="135">
        <v>-0.24457772253060117</v>
      </c>
      <c r="M560" s="136">
        <f t="shared" si="3"/>
        <v>28570.309566240467</v>
      </c>
    </row>
    <row r="561" spans="7:13" x14ac:dyDescent="0.3">
      <c r="G561" s="132">
        <v>202</v>
      </c>
      <c r="H561" s="133">
        <v>15065592</v>
      </c>
      <c r="I561" s="134">
        <v>374900</v>
      </c>
      <c r="J561" s="135">
        <v>395169.30500047351</v>
      </c>
      <c r="K561" s="135">
        <v>-20269.305000473512</v>
      </c>
      <c r="L561" s="135">
        <v>-0.17351651170597654</v>
      </c>
      <c r="M561" s="136">
        <f t="shared" si="3"/>
        <v>20269.305000473512</v>
      </c>
    </row>
    <row r="562" spans="7:13" x14ac:dyDescent="0.3">
      <c r="G562" s="132">
        <v>203</v>
      </c>
      <c r="H562" s="133">
        <v>16044665</v>
      </c>
      <c r="I562" s="134">
        <v>510000</v>
      </c>
      <c r="J562" s="135">
        <v>521732.79136671638</v>
      </c>
      <c r="K562" s="135">
        <v>-11732.791366716381</v>
      </c>
      <c r="L562" s="135">
        <v>-0.10043921241892922</v>
      </c>
      <c r="M562" s="136">
        <f t="shared" si="3"/>
        <v>11732.791366716381</v>
      </c>
    </row>
    <row r="563" spans="7:13" x14ac:dyDescent="0.3">
      <c r="G563" s="132">
        <v>204</v>
      </c>
      <c r="H563" s="133">
        <v>16032588</v>
      </c>
      <c r="I563" s="134">
        <v>395000</v>
      </c>
      <c r="J563" s="135">
        <v>476818.95043757546</v>
      </c>
      <c r="K563" s="135">
        <v>-81818.950437575462</v>
      </c>
      <c r="L563" s="135">
        <v>-0.70041567143227768</v>
      </c>
      <c r="M563" s="136">
        <f t="shared" si="3"/>
        <v>81818.950437575462</v>
      </c>
    </row>
    <row r="564" spans="7:13" x14ac:dyDescent="0.3">
      <c r="G564" s="132">
        <v>205</v>
      </c>
      <c r="H564" s="133">
        <v>16044288</v>
      </c>
      <c r="I564" s="134">
        <v>825000</v>
      </c>
      <c r="J564" s="135">
        <v>801263.52074965904</v>
      </c>
      <c r="K564" s="135">
        <v>23736.479250340955</v>
      </c>
      <c r="L564" s="135">
        <v>0.2031974495230221</v>
      </c>
      <c r="M564" s="136">
        <f t="shared" si="3"/>
        <v>-23736.479250340955</v>
      </c>
    </row>
    <row r="565" spans="7:13" x14ac:dyDescent="0.3">
      <c r="G565" s="132">
        <v>206</v>
      </c>
      <c r="H565" s="133">
        <v>16044288</v>
      </c>
      <c r="I565" s="134">
        <v>825000</v>
      </c>
      <c r="J565" s="135">
        <v>801263.52074965904</v>
      </c>
      <c r="K565" s="135">
        <v>23736.479250340955</v>
      </c>
      <c r="L565" s="135">
        <v>0.2031974495230221</v>
      </c>
      <c r="M565" s="136">
        <f t="shared" si="3"/>
        <v>-23736.479250340955</v>
      </c>
    </row>
    <row r="566" spans="7:13" x14ac:dyDescent="0.3">
      <c r="G566" s="137">
        <v>207</v>
      </c>
      <c r="H566" s="138">
        <v>16019588</v>
      </c>
      <c r="I566" s="139">
        <v>799000</v>
      </c>
      <c r="J566" s="140">
        <v>1135797.5616208671</v>
      </c>
      <c r="K566" s="140">
        <v>-336797.56162086711</v>
      </c>
      <c r="L566" s="140">
        <v>-2.883174240170856</v>
      </c>
      <c r="M566" s="141">
        <f t="shared" si="3"/>
        <v>336797.56162086711</v>
      </c>
    </row>
    <row r="567" spans="7:13" x14ac:dyDescent="0.3">
      <c r="G567" s="132">
        <v>208</v>
      </c>
      <c r="H567" s="133">
        <v>16025215</v>
      </c>
      <c r="I567" s="134">
        <v>182000</v>
      </c>
      <c r="J567" s="135">
        <v>145236.00846876987</v>
      </c>
      <c r="K567" s="135">
        <v>36763.991531230131</v>
      </c>
      <c r="L567" s="135">
        <v>0.31472019226796832</v>
      </c>
      <c r="M567" s="136">
        <f t="shared" si="3"/>
        <v>-36763.991531230131</v>
      </c>
    </row>
    <row r="568" spans="7:13" x14ac:dyDescent="0.3">
      <c r="G568" s="132">
        <v>209</v>
      </c>
      <c r="H568" s="133">
        <v>16033625</v>
      </c>
      <c r="I568" s="134">
        <v>369900</v>
      </c>
      <c r="J568" s="135">
        <v>387855.95940122323</v>
      </c>
      <c r="K568" s="135">
        <v>-17955.959401223226</v>
      </c>
      <c r="L568" s="135">
        <v>-0.1537129881642022</v>
      </c>
      <c r="M568" s="136">
        <f t="shared" si="3"/>
        <v>17955.959401223226</v>
      </c>
    </row>
    <row r="569" spans="7:13" x14ac:dyDescent="0.3">
      <c r="G569" s="132">
        <v>210</v>
      </c>
      <c r="H569" s="133">
        <v>16044825</v>
      </c>
      <c r="I569" s="134">
        <v>487900</v>
      </c>
      <c r="J569" s="135">
        <v>391529.53161193768</v>
      </c>
      <c r="K569" s="135">
        <v>96370.46838806232</v>
      </c>
      <c r="L569" s="135">
        <v>0.82498474939209898</v>
      </c>
      <c r="M569" s="136">
        <f t="shared" si="3"/>
        <v>-96370.46838806232</v>
      </c>
    </row>
    <row r="570" spans="7:13" x14ac:dyDescent="0.3">
      <c r="G570" s="132">
        <v>211</v>
      </c>
      <c r="H570" s="133">
        <v>16036643</v>
      </c>
      <c r="I570" s="134">
        <v>679900</v>
      </c>
      <c r="J570" s="135">
        <v>702379.24389828299</v>
      </c>
      <c r="K570" s="135">
        <v>-22479.243898282992</v>
      </c>
      <c r="L570" s="135">
        <v>-0.19243481643434751</v>
      </c>
      <c r="M570" s="136">
        <f t="shared" si="3"/>
        <v>22479.243898282992</v>
      </c>
    </row>
    <row r="571" spans="7:13" x14ac:dyDescent="0.3">
      <c r="G571" s="132">
        <v>212</v>
      </c>
      <c r="H571" s="133">
        <v>16040968</v>
      </c>
      <c r="I571" s="134">
        <v>780000</v>
      </c>
      <c r="J571" s="135">
        <v>748830.3024909941</v>
      </c>
      <c r="K571" s="135">
        <v>31169.697509005899</v>
      </c>
      <c r="L571" s="135">
        <v>0.26682992744777501</v>
      </c>
      <c r="M571" s="136">
        <f t="shared" si="3"/>
        <v>-31169.697509005899</v>
      </c>
    </row>
    <row r="572" spans="7:13" x14ac:dyDescent="0.3">
      <c r="G572" s="132">
        <v>213</v>
      </c>
      <c r="H572" s="133">
        <v>16035978</v>
      </c>
      <c r="I572" s="134">
        <v>795000</v>
      </c>
      <c r="J572" s="135">
        <v>902908.16024132678</v>
      </c>
      <c r="K572" s="135">
        <v>-107908.16024132678</v>
      </c>
      <c r="L572" s="135">
        <v>-0.9237538015855582</v>
      </c>
      <c r="M572" s="136">
        <f t="shared" si="3"/>
        <v>107908.16024132678</v>
      </c>
    </row>
    <row r="573" spans="7:13" x14ac:dyDescent="0.3">
      <c r="G573" s="132">
        <v>214</v>
      </c>
      <c r="H573" s="133">
        <v>16034025</v>
      </c>
      <c r="I573" s="134">
        <v>240000</v>
      </c>
      <c r="J573" s="135">
        <v>339008.5155922866</v>
      </c>
      <c r="K573" s="135">
        <v>-99008.515592286596</v>
      </c>
      <c r="L573" s="135">
        <v>-0.84756789906506536</v>
      </c>
      <c r="M573" s="136">
        <f t="shared" si="3"/>
        <v>99008.515592286596</v>
      </c>
    </row>
    <row r="574" spans="7:13" x14ac:dyDescent="0.3">
      <c r="G574" s="132">
        <v>215</v>
      </c>
      <c r="H574" s="133">
        <v>16041561</v>
      </c>
      <c r="I574" s="134">
        <v>135000</v>
      </c>
      <c r="J574" s="135">
        <v>155437.2058851076</v>
      </c>
      <c r="K574" s="135">
        <v>-20437.2058851076</v>
      </c>
      <c r="L574" s="135">
        <v>-0.17495383655817912</v>
      </c>
      <c r="M574" s="136">
        <f t="shared" si="3"/>
        <v>20437.2058851076</v>
      </c>
    </row>
    <row r="575" spans="7:13" x14ac:dyDescent="0.3">
      <c r="G575" s="132">
        <v>216</v>
      </c>
      <c r="H575" s="133">
        <v>16042990</v>
      </c>
      <c r="I575" s="134">
        <v>264900</v>
      </c>
      <c r="J575" s="135">
        <v>231470.2200544634</v>
      </c>
      <c r="K575" s="135">
        <v>33429.779945536604</v>
      </c>
      <c r="L575" s="135">
        <v>0.28617748872555887</v>
      </c>
      <c r="M575" s="136">
        <f t="shared" si="3"/>
        <v>-33429.779945536604</v>
      </c>
    </row>
    <row r="576" spans="7:13" x14ac:dyDescent="0.3">
      <c r="G576" s="132">
        <v>217</v>
      </c>
      <c r="H576" s="133">
        <v>16037396</v>
      </c>
      <c r="I576" s="134">
        <v>374900</v>
      </c>
      <c r="J576" s="135">
        <v>486845.40585777711</v>
      </c>
      <c r="K576" s="135">
        <v>-111945.40585777711</v>
      </c>
      <c r="L576" s="135">
        <v>-0.95831486701184398</v>
      </c>
      <c r="M576" s="136">
        <f t="shared" si="3"/>
        <v>111945.40585777711</v>
      </c>
    </row>
    <row r="577" spans="7:13" x14ac:dyDescent="0.3">
      <c r="G577" s="132">
        <v>218</v>
      </c>
      <c r="H577" s="133">
        <v>16044547</v>
      </c>
      <c r="I577" s="134">
        <v>519900</v>
      </c>
      <c r="J577" s="135">
        <v>486845.40585777711</v>
      </c>
      <c r="K577" s="135">
        <v>33054.594142222893</v>
      </c>
      <c r="L577" s="135">
        <v>0.28296568980936126</v>
      </c>
      <c r="M577" s="136">
        <f t="shared" si="3"/>
        <v>-33054.594142222893</v>
      </c>
    </row>
    <row r="578" spans="7:13" x14ac:dyDescent="0.3">
      <c r="G578" s="132">
        <v>219</v>
      </c>
      <c r="H578" s="133">
        <v>16030993</v>
      </c>
      <c r="I578" s="134">
        <v>774500</v>
      </c>
      <c r="J578" s="135">
        <v>660351.92734797322</v>
      </c>
      <c r="K578" s="135">
        <v>114148.07265202678</v>
      </c>
      <c r="L578" s="135">
        <v>0.97717091849362192</v>
      </c>
      <c r="M578" s="136">
        <f t="shared" si="3"/>
        <v>-114148.07265202678</v>
      </c>
    </row>
    <row r="579" spans="7:13" x14ac:dyDescent="0.3">
      <c r="G579" s="132">
        <v>220</v>
      </c>
      <c r="H579" s="133">
        <v>16016065</v>
      </c>
      <c r="I579" s="134">
        <v>520000</v>
      </c>
      <c r="J579" s="135">
        <v>532629.22187072912</v>
      </c>
      <c r="K579" s="135">
        <v>-12629.221870729118</v>
      </c>
      <c r="L579" s="135">
        <v>-0.10811315555804953</v>
      </c>
      <c r="M579" s="136">
        <f t="shared" si="3"/>
        <v>12629.221870729118</v>
      </c>
    </row>
    <row r="580" spans="7:13" x14ac:dyDescent="0.3">
      <c r="G580" s="132">
        <v>221</v>
      </c>
      <c r="H580" s="133">
        <v>15016517</v>
      </c>
      <c r="I580" s="134">
        <v>215000</v>
      </c>
      <c r="J580" s="135">
        <v>322431.35455888294</v>
      </c>
      <c r="K580" s="135">
        <v>-107431.35455888294</v>
      </c>
      <c r="L580" s="135">
        <v>-0.91967208004763135</v>
      </c>
      <c r="M580" s="136">
        <f t="shared" si="3"/>
        <v>107431.35455888294</v>
      </c>
    </row>
    <row r="581" spans="7:13" x14ac:dyDescent="0.3">
      <c r="G581" s="132">
        <v>222</v>
      </c>
      <c r="H581" s="133">
        <v>16036409</v>
      </c>
      <c r="I581" s="134">
        <v>444900</v>
      </c>
      <c r="J581" s="135">
        <v>482475.60965558677</v>
      </c>
      <c r="K581" s="135">
        <v>-37575.60965558677</v>
      </c>
      <c r="L581" s="135">
        <v>-0.32166809431850346</v>
      </c>
      <c r="M581" s="136">
        <f t="shared" si="3"/>
        <v>37575.60965558677</v>
      </c>
    </row>
    <row r="582" spans="7:13" x14ac:dyDescent="0.3">
      <c r="G582" s="132">
        <v>223</v>
      </c>
      <c r="H582" s="133">
        <v>16029808</v>
      </c>
      <c r="I582" s="134">
        <v>204900</v>
      </c>
      <c r="J582" s="135">
        <v>284208.59938792523</v>
      </c>
      <c r="K582" s="135">
        <v>-79308.599387925235</v>
      </c>
      <c r="L582" s="135">
        <v>-0.67892567178588781</v>
      </c>
      <c r="M582" s="136">
        <f t="shared" si="3"/>
        <v>79308.599387925235</v>
      </c>
    </row>
    <row r="583" spans="7:13" x14ac:dyDescent="0.3">
      <c r="G583" s="132">
        <v>224</v>
      </c>
      <c r="H583" s="133">
        <v>16044468</v>
      </c>
      <c r="I583" s="134">
        <v>179900</v>
      </c>
      <c r="J583" s="135">
        <v>181075.78638306793</v>
      </c>
      <c r="K583" s="135">
        <v>-1175.7863830679271</v>
      </c>
      <c r="L583" s="135">
        <v>-1.0065384663981707E-2</v>
      </c>
      <c r="M583" s="136">
        <f t="shared" si="3"/>
        <v>1175.7863830679271</v>
      </c>
    </row>
    <row r="584" spans="7:13" x14ac:dyDescent="0.3">
      <c r="G584" s="132">
        <v>225</v>
      </c>
      <c r="H584" s="133">
        <v>16034573</v>
      </c>
      <c r="I584" s="134">
        <v>398500</v>
      </c>
      <c r="J584" s="135">
        <v>505823.95838529989</v>
      </c>
      <c r="K584" s="135">
        <v>-107323.95838529989</v>
      </c>
      <c r="L584" s="135">
        <v>-0.91875270913628204</v>
      </c>
      <c r="M584" s="136">
        <f t="shared" si="3"/>
        <v>107323.95838529989</v>
      </c>
    </row>
    <row r="585" spans="7:13" x14ac:dyDescent="0.3">
      <c r="G585" s="132">
        <v>226</v>
      </c>
      <c r="H585" s="133">
        <v>15067295</v>
      </c>
      <c r="I585" s="134">
        <v>524900</v>
      </c>
      <c r="J585" s="135">
        <v>566069.68466693698</v>
      </c>
      <c r="K585" s="135">
        <v>-41169.684666936984</v>
      </c>
      <c r="L585" s="135">
        <v>-0.35243537315537221</v>
      </c>
      <c r="M585" s="136">
        <f t="shared" si="3"/>
        <v>41169.684666936984</v>
      </c>
    </row>
    <row r="586" spans="7:13" x14ac:dyDescent="0.3">
      <c r="G586" s="132">
        <v>227</v>
      </c>
      <c r="H586" s="133">
        <v>16038172</v>
      </c>
      <c r="I586" s="134">
        <v>274900</v>
      </c>
      <c r="J586" s="135">
        <v>278847.37918578275</v>
      </c>
      <c r="K586" s="135">
        <v>-3947.3791857827455</v>
      </c>
      <c r="L586" s="135">
        <v>-3.3791758853192015E-2</v>
      </c>
      <c r="M586" s="136">
        <f t="shared" si="3"/>
        <v>3947.3791857827455</v>
      </c>
    </row>
    <row r="587" spans="7:13" x14ac:dyDescent="0.3">
      <c r="G587" s="132">
        <v>228</v>
      </c>
      <c r="H587" s="133">
        <v>16040487</v>
      </c>
      <c r="I587" s="134">
        <v>239900</v>
      </c>
      <c r="J587" s="135">
        <v>239400.44505534269</v>
      </c>
      <c r="K587" s="135">
        <v>499.55494465731317</v>
      </c>
      <c r="L587" s="135">
        <v>4.2764678611518347E-3</v>
      </c>
      <c r="M587" s="136">
        <f t="shared" si="3"/>
        <v>-499.55494465731317</v>
      </c>
    </row>
    <row r="588" spans="7:13" x14ac:dyDescent="0.3">
      <c r="G588" s="132">
        <v>229</v>
      </c>
      <c r="H588" s="133">
        <v>16025928</v>
      </c>
      <c r="I588" s="134">
        <v>342500</v>
      </c>
      <c r="J588" s="135">
        <v>343541.1591780996</v>
      </c>
      <c r="K588" s="135">
        <v>-1041.159178099595</v>
      </c>
      <c r="L588" s="135">
        <v>-8.912900995386025E-3</v>
      </c>
      <c r="M588" s="136">
        <f t="shared" si="3"/>
        <v>1041.159178099595</v>
      </c>
    </row>
    <row r="589" spans="7:13" x14ac:dyDescent="0.3">
      <c r="G589" s="132">
        <v>230</v>
      </c>
      <c r="H589" s="133">
        <v>16031621</v>
      </c>
      <c r="I589" s="134">
        <v>135000</v>
      </c>
      <c r="J589" s="135">
        <v>175396.0898364381</v>
      </c>
      <c r="K589" s="135">
        <v>-40396.089836438099</v>
      </c>
      <c r="L589" s="135">
        <v>-0.34581297162464353</v>
      </c>
      <c r="M589" s="136">
        <f t="shared" si="3"/>
        <v>40396.089836438099</v>
      </c>
    </row>
    <row r="590" spans="7:13" x14ac:dyDescent="0.3">
      <c r="G590" s="132">
        <v>231</v>
      </c>
      <c r="H590" s="133">
        <v>16024598</v>
      </c>
      <c r="I590" s="134">
        <v>587000</v>
      </c>
      <c r="J590" s="135">
        <v>518731.18296866631</v>
      </c>
      <c r="K590" s="135">
        <v>68268.817031333689</v>
      </c>
      <c r="L590" s="135">
        <v>0.58441900150468173</v>
      </c>
      <c r="M590" s="136">
        <f t="shared" si="3"/>
        <v>-68268.817031333689</v>
      </c>
    </row>
    <row r="591" spans="7:13" x14ac:dyDescent="0.3">
      <c r="G591" s="132">
        <v>232</v>
      </c>
      <c r="H591" s="133">
        <v>16039839</v>
      </c>
      <c r="I591" s="134">
        <v>424900</v>
      </c>
      <c r="J591" s="135">
        <v>561320.00240358058</v>
      </c>
      <c r="K591" s="135">
        <v>-136420.00240358058</v>
      </c>
      <c r="L591" s="135">
        <v>-1.1678310106556322</v>
      </c>
      <c r="M591" s="136">
        <f t="shared" si="3"/>
        <v>136420.00240358058</v>
      </c>
    </row>
    <row r="592" spans="7:13" x14ac:dyDescent="0.3">
      <c r="G592" s="132">
        <v>233</v>
      </c>
      <c r="H592" s="133">
        <v>16017623</v>
      </c>
      <c r="I592" s="134">
        <v>850000</v>
      </c>
      <c r="J592" s="135">
        <v>663462.76192570222</v>
      </c>
      <c r="K592" s="135">
        <v>186537.23807429778</v>
      </c>
      <c r="L592" s="135">
        <v>1.5968623913431315</v>
      </c>
      <c r="M592" s="136">
        <f t="shared" si="3"/>
        <v>-186537.23807429778</v>
      </c>
    </row>
    <row r="593" spans="7:13" x14ac:dyDescent="0.3">
      <c r="G593" s="132">
        <v>234</v>
      </c>
      <c r="H593" s="133">
        <v>16027353</v>
      </c>
      <c r="I593" s="134">
        <v>575000</v>
      </c>
      <c r="J593" s="135">
        <v>597823.57600439235</v>
      </c>
      <c r="K593" s="135">
        <v>-22823.576004392351</v>
      </c>
      <c r="L593" s="135">
        <v>-0.19538249056126369</v>
      </c>
      <c r="M593" s="136">
        <f t="shared" si="3"/>
        <v>22823.576004392351</v>
      </c>
    </row>
    <row r="594" spans="7:13" x14ac:dyDescent="0.3">
      <c r="G594" s="132">
        <v>235</v>
      </c>
      <c r="H594" s="133">
        <v>16042233</v>
      </c>
      <c r="I594" s="134">
        <v>815000</v>
      </c>
      <c r="J594" s="135">
        <v>748826.99842758453</v>
      </c>
      <c r="K594" s="135">
        <v>66173.001572415465</v>
      </c>
      <c r="L594" s="135">
        <v>0.56647765681612661</v>
      </c>
      <c r="M594" s="136">
        <f t="shared" si="3"/>
        <v>-66173.001572415465</v>
      </c>
    </row>
    <row r="595" spans="7:13" x14ac:dyDescent="0.3">
      <c r="G595" s="132">
        <v>236</v>
      </c>
      <c r="H595" s="133">
        <v>16018959</v>
      </c>
      <c r="I595" s="134">
        <v>250000</v>
      </c>
      <c r="J595" s="135">
        <v>250942.83255025756</v>
      </c>
      <c r="K595" s="135">
        <v>-942.8325502575608</v>
      </c>
      <c r="L595" s="135">
        <v>-8.0711704342956003E-3</v>
      </c>
      <c r="M595" s="136">
        <f t="shared" si="3"/>
        <v>942.8325502575608</v>
      </c>
    </row>
    <row r="596" spans="7:13" x14ac:dyDescent="0.3">
      <c r="G596" s="132">
        <v>237</v>
      </c>
      <c r="H596" s="133">
        <v>16035036</v>
      </c>
      <c r="I596" s="134">
        <v>229900</v>
      </c>
      <c r="J596" s="135">
        <v>306844.01210318715</v>
      </c>
      <c r="K596" s="135">
        <v>-76944.012103187153</v>
      </c>
      <c r="L596" s="135">
        <v>-0.6586834909482876</v>
      </c>
      <c r="M596" s="136">
        <f t="shared" si="3"/>
        <v>76944.012103187153</v>
      </c>
    </row>
    <row r="597" spans="7:13" x14ac:dyDescent="0.3">
      <c r="G597" s="132">
        <v>238</v>
      </c>
      <c r="H597" s="133">
        <v>16032309</v>
      </c>
      <c r="I597" s="134">
        <v>459000</v>
      </c>
      <c r="J597" s="135">
        <v>412022.78852679313</v>
      </c>
      <c r="K597" s="135">
        <v>46977.211473206873</v>
      </c>
      <c r="L597" s="135">
        <v>0.4021510290715154</v>
      </c>
      <c r="M597" s="136">
        <f t="shared" si="3"/>
        <v>-46977.211473206873</v>
      </c>
    </row>
    <row r="598" spans="7:13" x14ac:dyDescent="0.3">
      <c r="G598" s="132">
        <v>239</v>
      </c>
      <c r="H598" s="133">
        <v>16025887</v>
      </c>
      <c r="I598" s="134">
        <v>738000</v>
      </c>
      <c r="J598" s="135">
        <v>719181.2717132438</v>
      </c>
      <c r="K598" s="135">
        <v>18818.728286756203</v>
      </c>
      <c r="L598" s="135">
        <v>0.16109876914794277</v>
      </c>
      <c r="M598" s="136">
        <f t="shared" si="3"/>
        <v>-18818.728286756203</v>
      </c>
    </row>
    <row r="599" spans="7:13" x14ac:dyDescent="0.3">
      <c r="G599" s="132">
        <v>240</v>
      </c>
      <c r="H599" s="133">
        <v>16037732</v>
      </c>
      <c r="I599" s="134">
        <v>200000</v>
      </c>
      <c r="J599" s="135">
        <v>154374.74279942393</v>
      </c>
      <c r="K599" s="135">
        <v>45625.257200576074</v>
      </c>
      <c r="L599" s="135">
        <v>0.39057754940028805</v>
      </c>
      <c r="M599" s="136">
        <f t="shared" si="3"/>
        <v>-45625.257200576074</v>
      </c>
    </row>
    <row r="600" spans="7:13" x14ac:dyDescent="0.3">
      <c r="G600" s="132">
        <v>241</v>
      </c>
      <c r="H600" s="133">
        <v>16013899</v>
      </c>
      <c r="I600" s="134">
        <v>348000</v>
      </c>
      <c r="J600" s="135">
        <v>371518.77175010787</v>
      </c>
      <c r="K600" s="135">
        <v>-23518.771750107873</v>
      </c>
      <c r="L600" s="135">
        <v>-0.20133375237051537</v>
      </c>
      <c r="M600" s="136">
        <f t="shared" si="3"/>
        <v>23518.771750107873</v>
      </c>
    </row>
    <row r="601" spans="7:13" x14ac:dyDescent="0.3">
      <c r="G601" s="132">
        <v>242</v>
      </c>
      <c r="H601" s="133">
        <v>16032102</v>
      </c>
      <c r="I601" s="134">
        <v>349900</v>
      </c>
      <c r="J601" s="135">
        <v>397324.91541272507</v>
      </c>
      <c r="K601" s="135">
        <v>-47424.915412725066</v>
      </c>
      <c r="L601" s="135">
        <v>-0.40598362352210982</v>
      </c>
      <c r="M601" s="136">
        <f t="shared" si="3"/>
        <v>47424.915412725066</v>
      </c>
    </row>
    <row r="602" spans="7:13" x14ac:dyDescent="0.3">
      <c r="G602" s="132">
        <v>243</v>
      </c>
      <c r="H602" s="133">
        <v>16038836</v>
      </c>
      <c r="I602" s="134">
        <v>475000</v>
      </c>
      <c r="J602" s="135">
        <v>435123.32583620574</v>
      </c>
      <c r="K602" s="135">
        <v>39876.674163794261</v>
      </c>
      <c r="L602" s="135">
        <v>0.34136648489801591</v>
      </c>
      <c r="M602" s="136">
        <f t="shared" si="3"/>
        <v>-39876.674163794261</v>
      </c>
    </row>
    <row r="603" spans="7:13" x14ac:dyDescent="0.3">
      <c r="G603" s="132">
        <v>244</v>
      </c>
      <c r="H603" s="133">
        <v>16038566</v>
      </c>
      <c r="I603" s="134">
        <v>425000</v>
      </c>
      <c r="J603" s="135">
        <v>494158.79810930672</v>
      </c>
      <c r="K603" s="135">
        <v>-69158.798109306721</v>
      </c>
      <c r="L603" s="135">
        <v>-0.59203773397383141</v>
      </c>
      <c r="M603" s="136">
        <f t="shared" si="3"/>
        <v>69158.798109306721</v>
      </c>
    </row>
    <row r="604" spans="7:13" x14ac:dyDescent="0.3">
      <c r="G604" s="132">
        <v>245</v>
      </c>
      <c r="H604" s="133">
        <v>16021105</v>
      </c>
      <c r="I604" s="134">
        <v>719500</v>
      </c>
      <c r="J604" s="135">
        <v>604279.78438942065</v>
      </c>
      <c r="K604" s="135">
        <v>115220.21561057935</v>
      </c>
      <c r="L604" s="135">
        <v>0.98634905786316729</v>
      </c>
      <c r="M604" s="136">
        <f t="shared" si="3"/>
        <v>-115220.21561057935</v>
      </c>
    </row>
    <row r="605" spans="7:13" x14ac:dyDescent="0.3">
      <c r="G605" s="132">
        <v>246</v>
      </c>
      <c r="H605" s="133">
        <v>16040473</v>
      </c>
      <c r="I605" s="134">
        <v>759900</v>
      </c>
      <c r="J605" s="135">
        <v>628331.5359420887</v>
      </c>
      <c r="K605" s="135">
        <v>131568.4640579113</v>
      </c>
      <c r="L605" s="135">
        <v>1.126299147075275</v>
      </c>
      <c r="M605" s="136">
        <f t="shared" si="3"/>
        <v>-131568.4640579113</v>
      </c>
    </row>
    <row r="606" spans="7:13" x14ac:dyDescent="0.3">
      <c r="G606" s="132">
        <v>247</v>
      </c>
      <c r="H606" s="133">
        <v>16001531</v>
      </c>
      <c r="I606" s="134">
        <v>875000</v>
      </c>
      <c r="J606" s="135">
        <v>1056456.083439864</v>
      </c>
      <c r="K606" s="135">
        <v>-181456.08343986399</v>
      </c>
      <c r="L606" s="135">
        <v>-1.5533648847643409</v>
      </c>
      <c r="M606" s="136">
        <f t="shared" si="3"/>
        <v>181456.08343986399</v>
      </c>
    </row>
    <row r="607" spans="7:13" x14ac:dyDescent="0.3">
      <c r="G607" s="132">
        <v>248</v>
      </c>
      <c r="H607" s="133">
        <v>16032386</v>
      </c>
      <c r="I607" s="134">
        <v>285000</v>
      </c>
      <c r="J607" s="135">
        <v>292467.11252345925</v>
      </c>
      <c r="K607" s="135">
        <v>-7467.1125234592473</v>
      </c>
      <c r="L607" s="135">
        <v>-6.3922631661835094E-2</v>
      </c>
      <c r="M607" s="136">
        <f t="shared" si="3"/>
        <v>7467.1125234592473</v>
      </c>
    </row>
    <row r="608" spans="7:13" x14ac:dyDescent="0.3">
      <c r="G608" s="132">
        <v>249</v>
      </c>
      <c r="H608" s="133">
        <v>16044855</v>
      </c>
      <c r="I608" s="134">
        <v>215000</v>
      </c>
      <c r="J608" s="135">
        <v>184412.00473373471</v>
      </c>
      <c r="K608" s="135">
        <v>30587.995266265294</v>
      </c>
      <c r="L608" s="135">
        <v>0.26185023307692534</v>
      </c>
      <c r="M608" s="136">
        <f t="shared" si="3"/>
        <v>-30587.995266265294</v>
      </c>
    </row>
    <row r="609" spans="7:13" x14ac:dyDescent="0.3">
      <c r="G609" s="132">
        <v>250</v>
      </c>
      <c r="H609" s="133">
        <v>16038015</v>
      </c>
      <c r="I609" s="134">
        <v>399500</v>
      </c>
      <c r="J609" s="135">
        <v>286215.00232251198</v>
      </c>
      <c r="K609" s="135">
        <v>113284.99767748802</v>
      </c>
      <c r="L609" s="135">
        <v>0.96978251721793973</v>
      </c>
      <c r="M609" s="136">
        <f t="shared" si="3"/>
        <v>-113284.99767748802</v>
      </c>
    </row>
    <row r="610" spans="7:13" x14ac:dyDescent="0.3">
      <c r="G610" s="132">
        <v>251</v>
      </c>
      <c r="H610" s="133">
        <v>16008908</v>
      </c>
      <c r="I610" s="134">
        <v>570000</v>
      </c>
      <c r="J610" s="135">
        <v>568781.7486069391</v>
      </c>
      <c r="K610" s="135">
        <v>1218.2513930608984</v>
      </c>
      <c r="L610" s="135">
        <v>1.042890874156442E-2</v>
      </c>
      <c r="M610" s="136">
        <f t="shared" si="3"/>
        <v>-1218.2513930608984</v>
      </c>
    </row>
    <row r="611" spans="7:13" x14ac:dyDescent="0.3">
      <c r="G611" s="132">
        <v>252</v>
      </c>
      <c r="H611" s="133">
        <v>16044525</v>
      </c>
      <c r="I611" s="134">
        <v>537900</v>
      </c>
      <c r="J611" s="135">
        <v>569705.96163695015</v>
      </c>
      <c r="K611" s="135">
        <v>-31805.961636950145</v>
      </c>
      <c r="L611" s="135">
        <v>-0.27227670186860253</v>
      </c>
      <c r="M611" s="136">
        <f t="shared" si="3"/>
        <v>31805.961636950145</v>
      </c>
    </row>
    <row r="612" spans="7:13" x14ac:dyDescent="0.3">
      <c r="G612" s="132">
        <v>253</v>
      </c>
      <c r="H612" s="133">
        <v>16034128</v>
      </c>
      <c r="I612" s="134">
        <v>369900</v>
      </c>
      <c r="J612" s="135">
        <v>377760.58792359824</v>
      </c>
      <c r="K612" s="135">
        <v>-7860.5879235982429</v>
      </c>
      <c r="L612" s="135">
        <v>-6.7290999687903919E-2</v>
      </c>
      <c r="M612" s="136">
        <f t="shared" si="3"/>
        <v>7860.5879235982429</v>
      </c>
    </row>
    <row r="613" spans="7:13" x14ac:dyDescent="0.3">
      <c r="G613" s="132">
        <v>254</v>
      </c>
      <c r="H613" s="133">
        <v>16040457</v>
      </c>
      <c r="I613" s="134">
        <v>599000</v>
      </c>
      <c r="J613" s="135">
        <v>552519.75279361289</v>
      </c>
      <c r="K613" s="135">
        <v>46480.24720638711</v>
      </c>
      <c r="L613" s="135">
        <v>0.3978967388519411</v>
      </c>
      <c r="M613" s="136">
        <f t="shared" si="3"/>
        <v>-46480.24720638711</v>
      </c>
    </row>
    <row r="614" spans="7:13" x14ac:dyDescent="0.3">
      <c r="G614" s="132">
        <v>255</v>
      </c>
      <c r="H614" s="133">
        <v>16030994</v>
      </c>
      <c r="I614" s="134">
        <v>419500</v>
      </c>
      <c r="J614" s="135">
        <v>439981.09570841666</v>
      </c>
      <c r="K614" s="135">
        <v>-20481.095708416658</v>
      </c>
      <c r="L614" s="135">
        <v>-0.17532955782932294</v>
      </c>
      <c r="M614" s="136">
        <f t="shared" si="3"/>
        <v>20481.095708416658</v>
      </c>
    </row>
    <row r="615" spans="7:13" x14ac:dyDescent="0.3">
      <c r="G615" s="132">
        <v>256</v>
      </c>
      <c r="H615" s="133">
        <v>16025380</v>
      </c>
      <c r="I615" s="134">
        <v>789000</v>
      </c>
      <c r="J615" s="135">
        <v>826815.81334600435</v>
      </c>
      <c r="K615" s="135">
        <v>-37815.813346004346</v>
      </c>
      <c r="L615" s="135">
        <v>-0.32372437135706922</v>
      </c>
      <c r="M615" s="136">
        <f t="shared" si="3"/>
        <v>37815.813346004346</v>
      </c>
    </row>
    <row r="616" spans="7:13" x14ac:dyDescent="0.3">
      <c r="G616" s="132">
        <v>257</v>
      </c>
      <c r="H616" s="133">
        <v>16006549</v>
      </c>
      <c r="I616" s="134">
        <v>449990</v>
      </c>
      <c r="J616" s="135">
        <v>257442.03998782398</v>
      </c>
      <c r="K616" s="135">
        <v>192547.96001217602</v>
      </c>
      <c r="L616" s="135">
        <v>1.6483175104737999</v>
      </c>
      <c r="M616" s="136">
        <f t="shared" si="3"/>
        <v>-192547.96001217602</v>
      </c>
    </row>
    <row r="617" spans="7:13" x14ac:dyDescent="0.3">
      <c r="G617" s="132">
        <v>258</v>
      </c>
      <c r="H617" s="133">
        <v>16006545</v>
      </c>
      <c r="I617" s="134">
        <v>499990</v>
      </c>
      <c r="J617" s="135">
        <v>402240.83697580127</v>
      </c>
      <c r="K617" s="135">
        <v>97749.16302419873</v>
      </c>
      <c r="L617" s="135">
        <v>0.83678714143092525</v>
      </c>
      <c r="M617" s="136">
        <f t="shared" ref="M617:M669" si="4">J617-I617</f>
        <v>-97749.16302419873</v>
      </c>
    </row>
    <row r="618" spans="7:13" x14ac:dyDescent="0.3">
      <c r="G618" s="132">
        <v>259</v>
      </c>
      <c r="H618" s="133">
        <v>16006544</v>
      </c>
      <c r="I618" s="134">
        <v>519990</v>
      </c>
      <c r="J618" s="135">
        <v>529599.90156343463</v>
      </c>
      <c r="K618" s="135">
        <v>-9609.9015634346288</v>
      </c>
      <c r="L618" s="135">
        <v>-8.2266096301083488E-2</v>
      </c>
      <c r="M618" s="136">
        <f t="shared" si="4"/>
        <v>9609.9015634346288</v>
      </c>
    </row>
    <row r="619" spans="7:13" x14ac:dyDescent="0.3">
      <c r="G619" s="132">
        <v>260</v>
      </c>
      <c r="H619" s="133">
        <v>16011588</v>
      </c>
      <c r="I619" s="134">
        <v>469990</v>
      </c>
      <c r="J619" s="135">
        <v>565947.52156711451</v>
      </c>
      <c r="K619" s="135">
        <v>-95957.521567114512</v>
      </c>
      <c r="L619" s="135">
        <v>-0.82144969518628075</v>
      </c>
      <c r="M619" s="136">
        <f t="shared" si="4"/>
        <v>95957.521567114512</v>
      </c>
    </row>
    <row r="620" spans="7:13" x14ac:dyDescent="0.3">
      <c r="G620" s="132">
        <v>261</v>
      </c>
      <c r="H620" s="133">
        <v>16006547</v>
      </c>
      <c r="I620" s="134">
        <v>534990</v>
      </c>
      <c r="J620" s="135">
        <v>565947.52156711451</v>
      </c>
      <c r="K620" s="135">
        <v>-30957.521567114512</v>
      </c>
      <c r="L620" s="135">
        <v>-0.26501358350780946</v>
      </c>
      <c r="M620" s="136">
        <f t="shared" si="4"/>
        <v>30957.521567114512</v>
      </c>
    </row>
    <row r="621" spans="7:13" x14ac:dyDescent="0.3">
      <c r="G621" s="132">
        <v>262</v>
      </c>
      <c r="H621" s="133">
        <v>16006548</v>
      </c>
      <c r="I621" s="134">
        <v>609990</v>
      </c>
      <c r="J621" s="135">
        <v>596780.45790037233</v>
      </c>
      <c r="K621" s="135">
        <v>13209.542099627666</v>
      </c>
      <c r="L621" s="135">
        <v>0.11308101912261366</v>
      </c>
      <c r="M621" s="136">
        <f t="shared" si="4"/>
        <v>-13209.542099627666</v>
      </c>
    </row>
    <row r="622" spans="7:13" x14ac:dyDescent="0.3">
      <c r="G622" s="132">
        <v>263</v>
      </c>
      <c r="H622" s="133">
        <v>16037976</v>
      </c>
      <c r="I622" s="134">
        <v>329900</v>
      </c>
      <c r="J622" s="135">
        <v>396741.21682714997</v>
      </c>
      <c r="K622" s="135">
        <v>-66841.216827149969</v>
      </c>
      <c r="L622" s="135">
        <v>-0.57219795063318357</v>
      </c>
      <c r="M622" s="136">
        <f t="shared" si="4"/>
        <v>66841.216827149969</v>
      </c>
    </row>
    <row r="623" spans="7:13" x14ac:dyDescent="0.3">
      <c r="G623" s="132">
        <v>264</v>
      </c>
      <c r="H623" s="133">
        <v>16008912</v>
      </c>
      <c r="I623" s="134">
        <v>329000</v>
      </c>
      <c r="J623" s="135">
        <v>363595.10757458291</v>
      </c>
      <c r="K623" s="135">
        <v>-34595.107574582915</v>
      </c>
      <c r="L623" s="135">
        <v>-0.29615334064460536</v>
      </c>
      <c r="M623" s="136">
        <f t="shared" si="4"/>
        <v>34595.107574582915</v>
      </c>
    </row>
    <row r="624" spans="7:13" x14ac:dyDescent="0.3">
      <c r="G624" s="132">
        <v>265</v>
      </c>
      <c r="H624" s="133">
        <v>16024330</v>
      </c>
      <c r="I624" s="134">
        <v>425000</v>
      </c>
      <c r="J624" s="135">
        <v>438319.59191671573</v>
      </c>
      <c r="K624" s="135">
        <v>-13319.591916715726</v>
      </c>
      <c r="L624" s="135">
        <v>-0.11402310669663532</v>
      </c>
      <c r="M624" s="136">
        <f t="shared" si="4"/>
        <v>13319.591916715726</v>
      </c>
    </row>
    <row r="625" spans="7:13" x14ac:dyDescent="0.3">
      <c r="G625" s="132">
        <v>266</v>
      </c>
      <c r="H625" s="133">
        <v>16013806</v>
      </c>
      <c r="I625" s="134">
        <v>450000</v>
      </c>
      <c r="J625" s="135">
        <v>554210.8547392867</v>
      </c>
      <c r="K625" s="135">
        <v>-104210.8547392867</v>
      </c>
      <c r="L625" s="135">
        <v>-0.89210281239721057</v>
      </c>
      <c r="M625" s="136">
        <f t="shared" si="4"/>
        <v>104210.8547392867</v>
      </c>
    </row>
    <row r="626" spans="7:13" x14ac:dyDescent="0.3">
      <c r="G626" s="132">
        <v>267</v>
      </c>
      <c r="H626" s="133">
        <v>16026875</v>
      </c>
      <c r="I626" s="134">
        <v>774900</v>
      </c>
      <c r="J626" s="135">
        <v>738091.28940588841</v>
      </c>
      <c r="K626" s="135">
        <v>36808.710594111588</v>
      </c>
      <c r="L626" s="135">
        <v>0.31510301229054777</v>
      </c>
      <c r="M626" s="136">
        <f t="shared" si="4"/>
        <v>-36808.710594111588</v>
      </c>
    </row>
    <row r="627" spans="7:13" x14ac:dyDescent="0.3">
      <c r="G627" s="132">
        <v>268</v>
      </c>
      <c r="H627" s="133">
        <v>16033085</v>
      </c>
      <c r="I627" s="134">
        <v>479900</v>
      </c>
      <c r="J627" s="135">
        <v>540667.86617773061</v>
      </c>
      <c r="K627" s="135">
        <v>-60767.866177730612</v>
      </c>
      <c r="L627" s="135">
        <v>-0.52020669493744787</v>
      </c>
      <c r="M627" s="136">
        <f t="shared" si="4"/>
        <v>60767.866177730612</v>
      </c>
    </row>
    <row r="628" spans="7:13" x14ac:dyDescent="0.3">
      <c r="G628" s="132">
        <v>269</v>
      </c>
      <c r="H628" s="133">
        <v>16036278</v>
      </c>
      <c r="I628" s="134">
        <v>669000</v>
      </c>
      <c r="J628" s="135">
        <v>709900.505863406</v>
      </c>
      <c r="K628" s="135">
        <v>-40900.505863405997</v>
      </c>
      <c r="L628" s="135">
        <v>-0.35013105305101766</v>
      </c>
      <c r="M628" s="136">
        <f t="shared" si="4"/>
        <v>40900.505863405997</v>
      </c>
    </row>
    <row r="629" spans="7:13" x14ac:dyDescent="0.3">
      <c r="G629" s="132">
        <v>270</v>
      </c>
      <c r="H629" s="133">
        <v>16042599</v>
      </c>
      <c r="I629" s="134">
        <v>205000</v>
      </c>
      <c r="J629" s="135">
        <v>182654.34815165497</v>
      </c>
      <c r="K629" s="135">
        <v>22345.651848345035</v>
      </c>
      <c r="L629" s="135">
        <v>0.19129119426790703</v>
      </c>
      <c r="M629" s="136">
        <f t="shared" si="4"/>
        <v>-22345.651848345035</v>
      </c>
    </row>
    <row r="630" spans="7:13" x14ac:dyDescent="0.3">
      <c r="G630" s="132">
        <v>271</v>
      </c>
      <c r="H630" s="133">
        <v>16042854</v>
      </c>
      <c r="I630" s="134">
        <v>379900</v>
      </c>
      <c r="J630" s="135">
        <v>360240.24016706657</v>
      </c>
      <c r="K630" s="135">
        <v>19659.759832933429</v>
      </c>
      <c r="L630" s="135">
        <v>0.16829846643030877</v>
      </c>
      <c r="M630" s="136">
        <f t="shared" si="4"/>
        <v>-19659.759832933429</v>
      </c>
    </row>
    <row r="631" spans="7:13" x14ac:dyDescent="0.3">
      <c r="G631" s="132">
        <v>272</v>
      </c>
      <c r="H631" s="133">
        <v>16011679</v>
      </c>
      <c r="I631" s="134">
        <v>399000</v>
      </c>
      <c r="J631" s="135">
        <v>484509.05696801585</v>
      </c>
      <c r="K631" s="135">
        <v>-85509.056968015851</v>
      </c>
      <c r="L631" s="135">
        <v>-0.7320050334242405</v>
      </c>
      <c r="M631" s="136">
        <f t="shared" si="4"/>
        <v>85509.056968015851</v>
      </c>
    </row>
    <row r="632" spans="7:13" x14ac:dyDescent="0.3">
      <c r="G632" s="132">
        <v>273</v>
      </c>
      <c r="H632" s="133">
        <v>16028825</v>
      </c>
      <c r="I632" s="134">
        <v>329900</v>
      </c>
      <c r="J632" s="135">
        <v>362492.23531608912</v>
      </c>
      <c r="K632" s="135">
        <v>-32592.235316089122</v>
      </c>
      <c r="L632" s="135">
        <v>-0.27900764138760586</v>
      </c>
      <c r="M632" s="136">
        <f t="shared" si="4"/>
        <v>32592.235316089122</v>
      </c>
    </row>
    <row r="633" spans="7:13" x14ac:dyDescent="0.3">
      <c r="G633" s="132">
        <v>274</v>
      </c>
      <c r="H633" s="133">
        <v>16006955</v>
      </c>
      <c r="I633" s="134">
        <v>799000</v>
      </c>
      <c r="J633" s="135">
        <v>854011.81223884737</v>
      </c>
      <c r="K633" s="135">
        <v>-55011.812238847371</v>
      </c>
      <c r="L633" s="135">
        <v>-0.47093167536262109</v>
      </c>
      <c r="M633" s="136">
        <f t="shared" si="4"/>
        <v>55011.812238847371</v>
      </c>
    </row>
    <row r="634" spans="7:13" x14ac:dyDescent="0.3">
      <c r="G634" s="132">
        <v>275</v>
      </c>
      <c r="H634" s="133">
        <v>16024525</v>
      </c>
      <c r="I634" s="134">
        <v>474900</v>
      </c>
      <c r="J634" s="135">
        <v>520178.95149704802</v>
      </c>
      <c r="K634" s="135">
        <v>-45278.951497048023</v>
      </c>
      <c r="L634" s="135">
        <v>-0.38761298018300766</v>
      </c>
      <c r="M634" s="136">
        <f t="shared" si="4"/>
        <v>45278.951497048023</v>
      </c>
    </row>
    <row r="635" spans="7:13" x14ac:dyDescent="0.3">
      <c r="G635" s="132">
        <v>276</v>
      </c>
      <c r="H635" s="133">
        <v>16043566</v>
      </c>
      <c r="I635" s="134">
        <v>639900</v>
      </c>
      <c r="J635" s="135">
        <v>545817.53199500847</v>
      </c>
      <c r="K635" s="135">
        <v>94082.468004991533</v>
      </c>
      <c r="L635" s="135">
        <v>0.80539819498171805</v>
      </c>
      <c r="M635" s="136">
        <f t="shared" si="4"/>
        <v>-94082.468004991533</v>
      </c>
    </row>
    <row r="636" spans="7:13" x14ac:dyDescent="0.3">
      <c r="G636" s="132">
        <v>277</v>
      </c>
      <c r="H636" s="133">
        <v>16031611</v>
      </c>
      <c r="I636" s="134">
        <v>375000</v>
      </c>
      <c r="J636" s="135">
        <v>472536.14224981656</v>
      </c>
      <c r="K636" s="135">
        <v>-97536.142249816563</v>
      </c>
      <c r="L636" s="135">
        <v>-0.83496356525547988</v>
      </c>
      <c r="M636" s="136">
        <f t="shared" si="4"/>
        <v>97536.142249816563</v>
      </c>
    </row>
    <row r="637" spans="7:13" x14ac:dyDescent="0.3">
      <c r="G637" s="132">
        <v>278</v>
      </c>
      <c r="H637" s="133">
        <v>16024995</v>
      </c>
      <c r="I637" s="134">
        <v>369900</v>
      </c>
      <c r="J637" s="135">
        <v>410828.01598085382</v>
      </c>
      <c r="K637" s="135">
        <v>-40928.015980853816</v>
      </c>
      <c r="L637" s="135">
        <v>-0.35036655494000973</v>
      </c>
      <c r="M637" s="136">
        <f t="shared" si="4"/>
        <v>40928.015980853816</v>
      </c>
    </row>
    <row r="638" spans="7:13" x14ac:dyDescent="0.3">
      <c r="G638" s="132">
        <v>279</v>
      </c>
      <c r="H638" s="133">
        <v>16037952</v>
      </c>
      <c r="I638" s="134">
        <v>337900</v>
      </c>
      <c r="J638" s="135">
        <v>410465.50176387944</v>
      </c>
      <c r="K638" s="135">
        <v>-72565.501763879438</v>
      </c>
      <c r="L638" s="135">
        <v>-0.62120100989985116</v>
      </c>
      <c r="M638" s="136">
        <f t="shared" si="4"/>
        <v>72565.501763879438</v>
      </c>
    </row>
    <row r="639" spans="7:13" x14ac:dyDescent="0.3">
      <c r="G639" s="132">
        <v>280</v>
      </c>
      <c r="H639" s="133">
        <v>15052759</v>
      </c>
      <c r="I639" s="134">
        <v>999000</v>
      </c>
      <c r="J639" s="135">
        <v>854661.729626694</v>
      </c>
      <c r="K639" s="135">
        <v>144338.270373306</v>
      </c>
      <c r="L639" s="135">
        <v>1.2356157835833581</v>
      </c>
      <c r="M639" s="136">
        <f t="shared" si="4"/>
        <v>-144338.270373306</v>
      </c>
    </row>
    <row r="640" spans="7:13" x14ac:dyDescent="0.3">
      <c r="G640" s="132">
        <v>281</v>
      </c>
      <c r="H640" s="133">
        <v>16028889</v>
      </c>
      <c r="I640" s="134">
        <v>410000</v>
      </c>
      <c r="J640" s="135">
        <v>426627.05626593356</v>
      </c>
      <c r="K640" s="135">
        <v>-16627.056265933556</v>
      </c>
      <c r="L640" s="135">
        <v>-0.14233683903500352</v>
      </c>
      <c r="M640" s="136">
        <f t="shared" si="4"/>
        <v>16627.056265933556</v>
      </c>
    </row>
    <row r="641" spans="7:13" x14ac:dyDescent="0.3">
      <c r="G641" s="132">
        <v>282</v>
      </c>
      <c r="H641" s="133">
        <v>16041045</v>
      </c>
      <c r="I641" s="134">
        <v>375000</v>
      </c>
      <c r="J641" s="135">
        <v>470397.99698631535</v>
      </c>
      <c r="K641" s="135">
        <v>-95397.996986315353</v>
      </c>
      <c r="L641" s="135">
        <v>-0.81665985392276674</v>
      </c>
      <c r="M641" s="136">
        <f t="shared" si="4"/>
        <v>95397.996986315353</v>
      </c>
    </row>
    <row r="642" spans="7:13" x14ac:dyDescent="0.3">
      <c r="G642" s="132">
        <v>283</v>
      </c>
      <c r="H642" s="133">
        <v>16028877</v>
      </c>
      <c r="I642" s="134">
        <v>575000</v>
      </c>
      <c r="J642" s="135">
        <v>519708.44297577767</v>
      </c>
      <c r="K642" s="135">
        <v>55291.557024222333</v>
      </c>
      <c r="L642" s="135">
        <v>0.47332644614164215</v>
      </c>
      <c r="M642" s="136">
        <f t="shared" si="4"/>
        <v>-55291.557024222333</v>
      </c>
    </row>
    <row r="643" spans="7:13" x14ac:dyDescent="0.3">
      <c r="G643" s="132">
        <v>284</v>
      </c>
      <c r="H643" s="133">
        <v>16011670</v>
      </c>
      <c r="I643" s="134">
        <v>1450000</v>
      </c>
      <c r="J643" s="135">
        <v>800466.70203389134</v>
      </c>
      <c r="K643" s="135">
        <v>649533.29796610866</v>
      </c>
      <c r="L643" s="135">
        <v>5.5603658880916216</v>
      </c>
      <c r="M643" s="136">
        <f t="shared" si="4"/>
        <v>-649533.29796610866</v>
      </c>
    </row>
    <row r="644" spans="7:13" x14ac:dyDescent="0.3">
      <c r="G644" s="132">
        <v>285</v>
      </c>
      <c r="H644" s="133">
        <v>16023094</v>
      </c>
      <c r="I644" s="134">
        <v>362750</v>
      </c>
      <c r="J644" s="135">
        <v>423769.93472732638</v>
      </c>
      <c r="K644" s="135">
        <v>-61019.934727326385</v>
      </c>
      <c r="L644" s="135">
        <v>-0.52236454176227098</v>
      </c>
      <c r="M644" s="136">
        <f t="shared" si="4"/>
        <v>61019.934727326385</v>
      </c>
    </row>
    <row r="645" spans="7:13" x14ac:dyDescent="0.3">
      <c r="G645" s="132">
        <v>286</v>
      </c>
      <c r="H645" s="133">
        <v>15054371</v>
      </c>
      <c r="I645" s="134">
        <v>279900</v>
      </c>
      <c r="J645" s="135">
        <v>467676.95294979529</v>
      </c>
      <c r="K645" s="135">
        <v>-187776.95294979529</v>
      </c>
      <c r="L645" s="135">
        <v>-1.6074750394186976</v>
      </c>
      <c r="M645" s="136">
        <f t="shared" si="4"/>
        <v>187776.95294979529</v>
      </c>
    </row>
    <row r="646" spans="7:13" x14ac:dyDescent="0.3">
      <c r="G646" s="132">
        <v>287</v>
      </c>
      <c r="H646" s="133">
        <v>16033137</v>
      </c>
      <c r="I646" s="134">
        <v>609000</v>
      </c>
      <c r="J646" s="135">
        <v>587203.9792386801</v>
      </c>
      <c r="K646" s="135">
        <v>21796.020761319902</v>
      </c>
      <c r="L646" s="135">
        <v>0.18658604680757046</v>
      </c>
      <c r="M646" s="136">
        <f t="shared" si="4"/>
        <v>-21796.020761319902</v>
      </c>
    </row>
    <row r="647" spans="7:13" x14ac:dyDescent="0.3">
      <c r="G647" s="132">
        <v>288</v>
      </c>
      <c r="H647" s="133">
        <v>16037235</v>
      </c>
      <c r="I647" s="134">
        <v>859900</v>
      </c>
      <c r="J647" s="135">
        <v>594856.09103028639</v>
      </c>
      <c r="K647" s="135">
        <v>265043.90896971361</v>
      </c>
      <c r="L647" s="135">
        <v>2.2689231097103097</v>
      </c>
      <c r="M647" s="136">
        <f t="shared" si="4"/>
        <v>-265043.90896971361</v>
      </c>
    </row>
    <row r="648" spans="7:13" x14ac:dyDescent="0.3">
      <c r="G648" s="132">
        <v>289</v>
      </c>
      <c r="H648" s="133">
        <v>16042692</v>
      </c>
      <c r="I648" s="134">
        <v>150000</v>
      </c>
      <c r="J648" s="135">
        <v>128454.36512124038</v>
      </c>
      <c r="K648" s="135">
        <v>21545.634878759622</v>
      </c>
      <c r="L648" s="135">
        <v>0.18444260454740086</v>
      </c>
      <c r="M648" s="136">
        <f t="shared" si="4"/>
        <v>-21545.634878759622</v>
      </c>
    </row>
    <row r="649" spans="7:13" x14ac:dyDescent="0.3">
      <c r="G649" s="132">
        <v>290</v>
      </c>
      <c r="H649" s="133">
        <v>16032278</v>
      </c>
      <c r="I649" s="134">
        <v>249900</v>
      </c>
      <c r="J649" s="135">
        <v>290497.3733672672</v>
      </c>
      <c r="K649" s="135">
        <v>-40597.373367267195</v>
      </c>
      <c r="L649" s="135">
        <v>-0.34753607047448132</v>
      </c>
      <c r="M649" s="136">
        <f t="shared" si="4"/>
        <v>40597.373367267195</v>
      </c>
    </row>
    <row r="650" spans="7:13" x14ac:dyDescent="0.3">
      <c r="G650" s="132">
        <v>291</v>
      </c>
      <c r="H650" s="133">
        <v>16031734</v>
      </c>
      <c r="I650" s="134">
        <v>975000</v>
      </c>
      <c r="J650" s="135">
        <v>789518.67779136985</v>
      </c>
      <c r="K650" s="135">
        <v>185481.32220863015</v>
      </c>
      <c r="L650" s="135">
        <v>1.5878231649038745</v>
      </c>
      <c r="M650" s="136">
        <f t="shared" si="4"/>
        <v>-185481.32220863015</v>
      </c>
    </row>
    <row r="651" spans="7:13" x14ac:dyDescent="0.3">
      <c r="G651" s="132">
        <v>292</v>
      </c>
      <c r="H651" s="133">
        <v>16044675</v>
      </c>
      <c r="I651" s="134">
        <v>449000</v>
      </c>
      <c r="J651" s="135">
        <v>699937.10871222336</v>
      </c>
      <c r="K651" s="135">
        <v>-250937.10871222336</v>
      </c>
      <c r="L651" s="135">
        <v>-2.1481610622718064</v>
      </c>
      <c r="M651" s="136">
        <f t="shared" si="4"/>
        <v>250937.10871222336</v>
      </c>
    </row>
    <row r="652" spans="7:13" x14ac:dyDescent="0.3">
      <c r="G652" s="132">
        <v>293</v>
      </c>
      <c r="H652" s="133">
        <v>16032787</v>
      </c>
      <c r="I652" s="134">
        <v>419000</v>
      </c>
      <c r="J652" s="135">
        <v>569980.24382293283</v>
      </c>
      <c r="K652" s="135">
        <v>-150980.24382293283</v>
      </c>
      <c r="L652" s="135">
        <v>-1.2924747663553888</v>
      </c>
      <c r="M652" s="136">
        <f t="shared" si="4"/>
        <v>150980.24382293283</v>
      </c>
    </row>
    <row r="653" spans="7:13" x14ac:dyDescent="0.3">
      <c r="G653" s="132">
        <v>294</v>
      </c>
      <c r="H653" s="133">
        <v>16031158</v>
      </c>
      <c r="I653" s="134">
        <v>529000</v>
      </c>
      <c r="J653" s="135">
        <v>501540.71880053333</v>
      </c>
      <c r="K653" s="135">
        <v>27459.28119946667</v>
      </c>
      <c r="L653" s="135">
        <v>0.23506670246333819</v>
      </c>
      <c r="M653" s="136">
        <f t="shared" si="4"/>
        <v>-27459.28119946667</v>
      </c>
    </row>
    <row r="654" spans="7:13" x14ac:dyDescent="0.3">
      <c r="G654" s="132">
        <v>295</v>
      </c>
      <c r="H654" s="133">
        <v>16043404</v>
      </c>
      <c r="I654" s="134">
        <v>925000</v>
      </c>
      <c r="J654" s="135">
        <v>586710.90085489454</v>
      </c>
      <c r="K654" s="135">
        <v>338289.09914510546</v>
      </c>
      <c r="L654" s="135">
        <v>2.8959426300233129</v>
      </c>
      <c r="M654" s="136">
        <f t="shared" si="4"/>
        <v>-338289.09914510546</v>
      </c>
    </row>
    <row r="655" spans="7:13" x14ac:dyDescent="0.3">
      <c r="G655" s="132">
        <v>296</v>
      </c>
      <c r="H655" s="133">
        <v>16042876</v>
      </c>
      <c r="I655" s="134">
        <v>204900</v>
      </c>
      <c r="J655" s="135">
        <v>175134.63272968173</v>
      </c>
      <c r="K655" s="135">
        <v>29765.367270318267</v>
      </c>
      <c r="L655" s="135">
        <v>0.25480808040888508</v>
      </c>
      <c r="M655" s="136">
        <f t="shared" si="4"/>
        <v>-29765.367270318267</v>
      </c>
    </row>
    <row r="656" spans="7:13" x14ac:dyDescent="0.3">
      <c r="G656" s="132">
        <v>297</v>
      </c>
      <c r="H656" s="133">
        <v>16042846</v>
      </c>
      <c r="I656" s="134">
        <v>1249900</v>
      </c>
      <c r="J656" s="135">
        <v>664442.52043767064</v>
      </c>
      <c r="K656" s="135">
        <v>585457.47956232936</v>
      </c>
      <c r="L656" s="135">
        <v>5.011841284319086</v>
      </c>
      <c r="M656" s="136">
        <f t="shared" si="4"/>
        <v>-585457.47956232936</v>
      </c>
    </row>
    <row r="657" spans="7:13" x14ac:dyDescent="0.3">
      <c r="G657" s="132">
        <v>298</v>
      </c>
      <c r="H657" s="133">
        <v>16030762</v>
      </c>
      <c r="I657" s="134">
        <v>1725000</v>
      </c>
      <c r="J657" s="135">
        <v>1161508.1563938635</v>
      </c>
      <c r="K657" s="135">
        <v>563491.84360613651</v>
      </c>
      <c r="L657" s="135">
        <v>4.8238032372112594</v>
      </c>
      <c r="M657" s="136">
        <f t="shared" si="4"/>
        <v>-563491.84360613651</v>
      </c>
    </row>
    <row r="658" spans="7:13" x14ac:dyDescent="0.3">
      <c r="G658" s="132">
        <v>299</v>
      </c>
      <c r="H658" s="133">
        <v>16014617</v>
      </c>
      <c r="I658" s="134">
        <v>519900</v>
      </c>
      <c r="J658" s="135">
        <v>645389.71806556557</v>
      </c>
      <c r="K658" s="135">
        <v>-125489.71806556557</v>
      </c>
      <c r="L658" s="135">
        <v>-1.0742617042466296</v>
      </c>
      <c r="M658" s="136">
        <f t="shared" si="4"/>
        <v>125489.71806556557</v>
      </c>
    </row>
    <row r="659" spans="7:13" x14ac:dyDescent="0.3">
      <c r="G659" s="132">
        <v>300</v>
      </c>
      <c r="H659" s="133">
        <v>16023119</v>
      </c>
      <c r="I659" s="134">
        <v>579900</v>
      </c>
      <c r="J659" s="135">
        <v>642131.32869937876</v>
      </c>
      <c r="K659" s="135">
        <v>-62231.328699378762</v>
      </c>
      <c r="L659" s="135">
        <v>-0.53273474717026426</v>
      </c>
      <c r="M659" s="136">
        <f t="shared" si="4"/>
        <v>62231.328699378762</v>
      </c>
    </row>
    <row r="660" spans="7:13" x14ac:dyDescent="0.3">
      <c r="G660" s="132">
        <v>301</v>
      </c>
      <c r="H660" s="133">
        <v>16037918</v>
      </c>
      <c r="I660" s="134">
        <v>800000</v>
      </c>
      <c r="J660" s="135">
        <v>926060.31870484771</v>
      </c>
      <c r="K660" s="135">
        <v>-126060.31870484771</v>
      </c>
      <c r="L660" s="135">
        <v>-1.0791463627242204</v>
      </c>
      <c r="M660" s="136">
        <f t="shared" si="4"/>
        <v>126060.31870484771</v>
      </c>
    </row>
    <row r="661" spans="7:13" x14ac:dyDescent="0.3">
      <c r="G661" s="132">
        <v>302</v>
      </c>
      <c r="H661" s="133">
        <v>16035691</v>
      </c>
      <c r="I661" s="134">
        <v>749900</v>
      </c>
      <c r="J661" s="135">
        <v>862239.01866187854</v>
      </c>
      <c r="K661" s="135">
        <v>-112339.01866187854</v>
      </c>
      <c r="L661" s="135">
        <v>-0.96168441129216797</v>
      </c>
      <c r="M661" s="136">
        <f t="shared" si="4"/>
        <v>112339.01866187854</v>
      </c>
    </row>
    <row r="662" spans="7:13" x14ac:dyDescent="0.3">
      <c r="G662" s="132">
        <v>303</v>
      </c>
      <c r="H662" s="133">
        <v>16028447</v>
      </c>
      <c r="I662" s="134">
        <v>849000</v>
      </c>
      <c r="J662" s="135">
        <v>812205.95714895171</v>
      </c>
      <c r="K662" s="135">
        <v>36794.042851048289</v>
      </c>
      <c r="L662" s="135">
        <v>0.31497744826105173</v>
      </c>
      <c r="M662" s="136">
        <f t="shared" si="4"/>
        <v>-36794.042851048289</v>
      </c>
    </row>
    <row r="663" spans="7:13" x14ac:dyDescent="0.3">
      <c r="G663" s="132">
        <v>304</v>
      </c>
      <c r="H663" s="133">
        <v>16018885</v>
      </c>
      <c r="I663" s="134">
        <v>594900</v>
      </c>
      <c r="J663" s="135">
        <v>466339.42892049288</v>
      </c>
      <c r="K663" s="135">
        <v>128560.57107950712</v>
      </c>
      <c r="L663" s="135">
        <v>1.1005499121022257</v>
      </c>
      <c r="M663" s="136">
        <f t="shared" si="4"/>
        <v>-128560.57107950712</v>
      </c>
    </row>
    <row r="664" spans="7:13" x14ac:dyDescent="0.3">
      <c r="G664" s="132">
        <v>305</v>
      </c>
      <c r="H664" s="133">
        <v>16005754</v>
      </c>
      <c r="I664" s="134">
        <v>275000</v>
      </c>
      <c r="J664" s="135">
        <v>329197.74360683409</v>
      </c>
      <c r="K664" s="135">
        <v>-54197.74360683409</v>
      </c>
      <c r="L664" s="135">
        <v>-0.4639627956051306</v>
      </c>
      <c r="M664" s="136">
        <f t="shared" si="4"/>
        <v>54197.74360683409</v>
      </c>
    </row>
    <row r="665" spans="7:13" x14ac:dyDescent="0.3">
      <c r="G665" s="132">
        <v>306</v>
      </c>
      <c r="H665" s="133">
        <v>16017508</v>
      </c>
      <c r="I665" s="134">
        <v>249900</v>
      </c>
      <c r="J665" s="135">
        <v>418991.99505848589</v>
      </c>
      <c r="K665" s="135">
        <v>-169091.99505848589</v>
      </c>
      <c r="L665" s="135">
        <v>-1.4475214191738335</v>
      </c>
      <c r="M665" s="136">
        <f t="shared" si="4"/>
        <v>169091.99505848589</v>
      </c>
    </row>
    <row r="666" spans="7:13" x14ac:dyDescent="0.3">
      <c r="G666" s="132">
        <v>307</v>
      </c>
      <c r="H666" s="133">
        <v>15034008</v>
      </c>
      <c r="I666" s="134">
        <v>1295000</v>
      </c>
      <c r="J666" s="135">
        <v>1125216.4480460088</v>
      </c>
      <c r="K666" s="135">
        <v>169783.55195399118</v>
      </c>
      <c r="L666" s="135">
        <v>1.4534415304036703</v>
      </c>
      <c r="M666" s="136">
        <f t="shared" si="4"/>
        <v>-169783.55195399118</v>
      </c>
    </row>
    <row r="667" spans="7:13" x14ac:dyDescent="0.3">
      <c r="G667" s="132">
        <v>308</v>
      </c>
      <c r="H667" s="133">
        <v>15016437</v>
      </c>
      <c r="I667" s="134">
        <v>1195000</v>
      </c>
      <c r="J667" s="135">
        <v>1058866.0212637316</v>
      </c>
      <c r="K667" s="135">
        <v>136133.97873626836</v>
      </c>
      <c r="L667" s="135">
        <v>1.1653824891589055</v>
      </c>
      <c r="M667" s="136">
        <f t="shared" si="4"/>
        <v>-136133.97873626836</v>
      </c>
    </row>
    <row r="668" spans="7:13" x14ac:dyDescent="0.3">
      <c r="G668" s="132">
        <v>309</v>
      </c>
      <c r="H668" s="133">
        <v>16025182</v>
      </c>
      <c r="I668" s="134">
        <v>1149000</v>
      </c>
      <c r="J668" s="135">
        <v>1211974.8960062095</v>
      </c>
      <c r="K668" s="135">
        <v>-62974.896006209543</v>
      </c>
      <c r="L668" s="135">
        <v>-0.53910009641617429</v>
      </c>
      <c r="M668" s="136">
        <f t="shared" si="4"/>
        <v>62974.896006209543</v>
      </c>
    </row>
    <row r="669" spans="7:13" ht="15" thickBot="1" x14ac:dyDescent="0.35">
      <c r="G669" s="142">
        <v>310</v>
      </c>
      <c r="H669" s="143">
        <v>16039130</v>
      </c>
      <c r="I669" s="144">
        <v>549900</v>
      </c>
      <c r="J669" s="145">
        <v>690613.83478042856</v>
      </c>
      <c r="K669" s="145">
        <v>-140713.83478042856</v>
      </c>
      <c r="L669" s="145">
        <v>-1.2045886013013616</v>
      </c>
      <c r="M669" s="146">
        <f t="shared" si="4"/>
        <v>140713.83478042856</v>
      </c>
    </row>
  </sheetData>
  <sortState ref="M45:M354">
    <sortCondition ref="M45"/>
  </sortState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8"/>
  <sheetViews>
    <sheetView workbookViewId="0">
      <selection activeCell="I1" sqref="I1"/>
    </sheetView>
  </sheetViews>
  <sheetFormatPr defaultRowHeight="14.4" x14ac:dyDescent="0.3"/>
  <cols>
    <col min="1" max="1" width="11.33203125" bestFit="1" customWidth="1"/>
    <col min="6" max="6" width="17.88671875" bestFit="1" customWidth="1"/>
    <col min="7" max="7" width="2.5546875" customWidth="1"/>
    <col min="8" max="8" width="18" bestFit="1" customWidth="1"/>
    <col min="9" max="9" width="19.33203125" bestFit="1" customWidth="1"/>
    <col min="10" max="10" width="14.5546875" bestFit="1" customWidth="1"/>
    <col min="11" max="11" width="18.5546875" bestFit="1" customWidth="1"/>
    <col min="12" max="12" width="12" bestFit="1" customWidth="1"/>
    <col min="13" max="13" width="13.44140625" bestFit="1" customWidth="1"/>
    <col min="14" max="16" width="12.6640625" bestFit="1" customWidth="1"/>
    <col min="17" max="17" width="3.33203125" customWidth="1"/>
  </cols>
  <sheetData>
    <row r="1" spans="1:16" x14ac:dyDescent="0.3">
      <c r="A1" s="114" t="s">
        <v>6</v>
      </c>
      <c r="B1" s="111" t="s">
        <v>10</v>
      </c>
      <c r="C1" s="111" t="s">
        <v>11</v>
      </c>
      <c r="D1" s="111" t="s">
        <v>7</v>
      </c>
      <c r="E1" s="111" t="s">
        <v>8</v>
      </c>
      <c r="F1" s="111" t="s">
        <v>15</v>
      </c>
      <c r="H1" t="s">
        <v>1188</v>
      </c>
    </row>
    <row r="2" spans="1:16" ht="15" thickBot="1" x14ac:dyDescent="0.35">
      <c r="A2" s="112">
        <v>285000</v>
      </c>
      <c r="B2" s="112">
        <v>2462</v>
      </c>
      <c r="C2" s="112">
        <v>1655</v>
      </c>
      <c r="D2" s="112">
        <v>5</v>
      </c>
      <c r="E2" s="112">
        <v>2</v>
      </c>
      <c r="F2" s="112">
        <v>39</v>
      </c>
    </row>
    <row r="3" spans="1:16" x14ac:dyDescent="0.3">
      <c r="A3" s="113">
        <v>149900</v>
      </c>
      <c r="B3" s="113">
        <v>1073</v>
      </c>
      <c r="C3" s="113">
        <v>2614</v>
      </c>
      <c r="D3" s="113">
        <v>2</v>
      </c>
      <c r="E3" s="113">
        <v>3</v>
      </c>
      <c r="F3" s="113">
        <v>22</v>
      </c>
      <c r="H3" s="119" t="s">
        <v>1189</v>
      </c>
      <c r="I3" s="119"/>
    </row>
    <row r="4" spans="1:16" x14ac:dyDescent="0.3">
      <c r="A4" s="112">
        <v>429900</v>
      </c>
      <c r="B4" s="112">
        <v>1792</v>
      </c>
      <c r="C4" s="112">
        <v>2614</v>
      </c>
      <c r="D4" s="112">
        <v>4</v>
      </c>
      <c r="E4" s="112">
        <v>3</v>
      </c>
      <c r="F4" s="112">
        <v>38</v>
      </c>
      <c r="H4" s="116" t="s">
        <v>1190</v>
      </c>
      <c r="I4" s="116">
        <v>0.89404286007641132</v>
      </c>
    </row>
    <row r="5" spans="1:16" x14ac:dyDescent="0.3">
      <c r="A5" s="113">
        <v>49900</v>
      </c>
      <c r="B5" s="113">
        <v>688</v>
      </c>
      <c r="C5" s="113">
        <v>3006</v>
      </c>
      <c r="D5" s="113">
        <v>2</v>
      </c>
      <c r="E5" s="113">
        <v>1</v>
      </c>
      <c r="F5" s="113">
        <v>107</v>
      </c>
      <c r="H5" s="116" t="s">
        <v>1191</v>
      </c>
      <c r="I5" s="116">
        <v>0.79931263565360966</v>
      </c>
    </row>
    <row r="6" spans="1:16" x14ac:dyDescent="0.3">
      <c r="A6" s="112">
        <v>144900</v>
      </c>
      <c r="B6" s="112">
        <v>1065</v>
      </c>
      <c r="C6" s="112">
        <v>3049</v>
      </c>
      <c r="D6" s="112">
        <v>2</v>
      </c>
      <c r="E6" s="112">
        <v>2</v>
      </c>
      <c r="F6" s="112">
        <v>15</v>
      </c>
      <c r="H6" s="116" t="s">
        <v>1192</v>
      </c>
      <c r="I6" s="116">
        <v>0.7960118566347546</v>
      </c>
    </row>
    <row r="7" spans="1:16" x14ac:dyDescent="0.3">
      <c r="A7" s="113">
        <v>79900</v>
      </c>
      <c r="B7" s="113">
        <v>1042</v>
      </c>
      <c r="C7" s="113">
        <v>3093</v>
      </c>
      <c r="D7" s="113">
        <v>1</v>
      </c>
      <c r="E7" s="113">
        <v>2</v>
      </c>
      <c r="F7" s="113">
        <v>11</v>
      </c>
      <c r="H7" s="116" t="s">
        <v>1193</v>
      </c>
      <c r="I7" s="116">
        <v>117771.364951914</v>
      </c>
    </row>
    <row r="8" spans="1:16" ht="15" thickBot="1" x14ac:dyDescent="0.35">
      <c r="A8" s="112">
        <v>84900</v>
      </c>
      <c r="B8" s="112">
        <v>910</v>
      </c>
      <c r="C8" s="112">
        <v>3136</v>
      </c>
      <c r="D8" s="112">
        <v>2</v>
      </c>
      <c r="E8" s="112">
        <v>2</v>
      </c>
      <c r="F8" s="112">
        <v>12</v>
      </c>
      <c r="H8" s="117" t="s">
        <v>1162</v>
      </c>
      <c r="I8" s="117">
        <v>310</v>
      </c>
    </row>
    <row r="9" spans="1:16" x14ac:dyDescent="0.3">
      <c r="A9" s="113">
        <v>127900</v>
      </c>
      <c r="B9" s="113">
        <v>1665</v>
      </c>
      <c r="C9" s="113">
        <v>3136</v>
      </c>
      <c r="D9" s="113">
        <v>3</v>
      </c>
      <c r="E9" s="113">
        <v>3</v>
      </c>
      <c r="F9" s="113">
        <v>92</v>
      </c>
    </row>
    <row r="10" spans="1:16" ht="15" thickBot="1" x14ac:dyDescent="0.35">
      <c r="A10" s="112">
        <v>82500</v>
      </c>
      <c r="B10" s="112">
        <v>832</v>
      </c>
      <c r="C10" s="112">
        <v>3311</v>
      </c>
      <c r="D10" s="112">
        <v>2</v>
      </c>
      <c r="E10" s="112">
        <v>1</v>
      </c>
      <c r="F10" s="112">
        <v>23</v>
      </c>
      <c r="H10" t="s">
        <v>1177</v>
      </c>
    </row>
    <row r="11" spans="1:16" x14ac:dyDescent="0.3">
      <c r="A11" s="113">
        <v>77900</v>
      </c>
      <c r="B11" s="113">
        <v>781</v>
      </c>
      <c r="C11" s="113">
        <v>3354</v>
      </c>
      <c r="D11" s="113">
        <v>2</v>
      </c>
      <c r="E11" s="113">
        <v>1</v>
      </c>
      <c r="F11" s="113">
        <v>80</v>
      </c>
      <c r="H11" s="118"/>
      <c r="I11" s="118" t="s">
        <v>1164</v>
      </c>
      <c r="J11" s="118" t="s">
        <v>1179</v>
      </c>
      <c r="K11" s="118" t="s">
        <v>1180</v>
      </c>
      <c r="L11" s="118" t="s">
        <v>1181</v>
      </c>
      <c r="M11" s="118" t="s">
        <v>1197</v>
      </c>
    </row>
    <row r="12" spans="1:16" x14ac:dyDescent="0.3">
      <c r="A12" s="112">
        <v>200000</v>
      </c>
      <c r="B12" s="112">
        <v>1464</v>
      </c>
      <c r="C12" s="112">
        <v>3485</v>
      </c>
      <c r="D12" s="112">
        <v>2</v>
      </c>
      <c r="E12" s="112">
        <v>3</v>
      </c>
      <c r="F12" s="112">
        <v>50</v>
      </c>
      <c r="H12" s="116" t="s">
        <v>1194</v>
      </c>
      <c r="I12" s="116">
        <v>5</v>
      </c>
      <c r="J12" s="116">
        <v>16793826018655.326</v>
      </c>
      <c r="K12" s="116">
        <v>3358765203731.0654</v>
      </c>
      <c r="L12" s="116">
        <v>242.15878466497767</v>
      </c>
      <c r="M12" s="116">
        <v>9.8322098358198361E-104</v>
      </c>
    </row>
    <row r="13" spans="1:16" x14ac:dyDescent="0.3">
      <c r="A13" s="113">
        <v>38900</v>
      </c>
      <c r="B13" s="113">
        <v>1219</v>
      </c>
      <c r="C13" s="113">
        <v>3615</v>
      </c>
      <c r="D13" s="113">
        <v>2</v>
      </c>
      <c r="E13" s="113">
        <v>1</v>
      </c>
      <c r="F13" s="113">
        <v>30</v>
      </c>
      <c r="H13" s="116" t="s">
        <v>1195</v>
      </c>
      <c r="I13" s="116">
        <v>304</v>
      </c>
      <c r="J13" s="116">
        <v>4216508698401.6226</v>
      </c>
      <c r="K13" s="116">
        <v>13870094402.636917</v>
      </c>
      <c r="L13" s="116"/>
      <c r="M13" s="116"/>
    </row>
    <row r="14" spans="1:16" ht="15" thickBot="1" x14ac:dyDescent="0.35">
      <c r="A14" s="112">
        <v>425000</v>
      </c>
      <c r="B14" s="112">
        <v>1576</v>
      </c>
      <c r="C14" s="112">
        <v>3920</v>
      </c>
      <c r="D14" s="112">
        <v>3</v>
      </c>
      <c r="E14" s="112">
        <v>3</v>
      </c>
      <c r="F14" s="112">
        <v>22</v>
      </c>
      <c r="H14" s="117" t="s">
        <v>1186</v>
      </c>
      <c r="I14" s="117">
        <v>309</v>
      </c>
      <c r="J14" s="117">
        <v>21010334717056.949</v>
      </c>
      <c r="K14" s="117"/>
      <c r="L14" s="117"/>
      <c r="M14" s="117"/>
    </row>
    <row r="15" spans="1:16" ht="15" thickBot="1" x14ac:dyDescent="0.35">
      <c r="A15" s="113">
        <v>109500</v>
      </c>
      <c r="B15" s="113">
        <v>1370</v>
      </c>
      <c r="C15" s="113">
        <v>4008</v>
      </c>
      <c r="D15" s="113">
        <v>3</v>
      </c>
      <c r="E15" s="113">
        <v>2</v>
      </c>
      <c r="F15" s="113">
        <v>25</v>
      </c>
    </row>
    <row r="16" spans="1:16" x14ac:dyDescent="0.3">
      <c r="A16" s="112">
        <v>259900</v>
      </c>
      <c r="B16" s="112">
        <v>1638</v>
      </c>
      <c r="C16" s="112">
        <v>4095</v>
      </c>
      <c r="D16" s="112">
        <v>3</v>
      </c>
      <c r="E16" s="112">
        <v>2</v>
      </c>
      <c r="F16" s="112">
        <v>1</v>
      </c>
      <c r="H16" s="118"/>
      <c r="I16" s="118" t="s">
        <v>1198</v>
      </c>
      <c r="J16" s="118" t="s">
        <v>1193</v>
      </c>
      <c r="K16" s="118" t="s">
        <v>1165</v>
      </c>
      <c r="L16" s="118" t="s">
        <v>1182</v>
      </c>
      <c r="M16" s="118" t="s">
        <v>1199</v>
      </c>
      <c r="N16" s="118" t="s">
        <v>1200</v>
      </c>
      <c r="O16" s="118" t="s">
        <v>1201</v>
      </c>
      <c r="P16" s="118" t="s">
        <v>1202</v>
      </c>
    </row>
    <row r="17" spans="1:16" x14ac:dyDescent="0.3">
      <c r="A17" s="113">
        <v>124900</v>
      </c>
      <c r="B17" s="113">
        <v>768</v>
      </c>
      <c r="C17" s="113">
        <v>4835</v>
      </c>
      <c r="D17" s="113">
        <v>3</v>
      </c>
      <c r="E17" s="113">
        <v>1</v>
      </c>
      <c r="F17" s="113">
        <v>63</v>
      </c>
      <c r="H17" s="116" t="s">
        <v>1196</v>
      </c>
      <c r="I17" s="116">
        <v>-66571.52600035831</v>
      </c>
      <c r="J17" s="116">
        <v>27581.614526060144</v>
      </c>
      <c r="K17" s="116">
        <v>-2.4136196210507923</v>
      </c>
      <c r="L17" s="116">
        <v>1.6385958351153723E-2</v>
      </c>
      <c r="M17" s="116">
        <v>-120846.57578271351</v>
      </c>
      <c r="N17" s="116">
        <v>-12296.476218003118</v>
      </c>
      <c r="O17" s="116">
        <v>-120846.57578271351</v>
      </c>
      <c r="P17" s="116">
        <v>-12296.476218003118</v>
      </c>
    </row>
    <row r="18" spans="1:16" x14ac:dyDescent="0.3">
      <c r="A18" s="112">
        <v>126500</v>
      </c>
      <c r="B18" s="112">
        <v>910</v>
      </c>
      <c r="C18" s="112">
        <v>4835</v>
      </c>
      <c r="D18" s="112">
        <v>2</v>
      </c>
      <c r="E18" s="112">
        <v>1</v>
      </c>
      <c r="F18" s="112">
        <v>2</v>
      </c>
      <c r="H18" s="116" t="s">
        <v>10</v>
      </c>
      <c r="I18" s="116">
        <v>151.83835626980715</v>
      </c>
      <c r="J18" s="116">
        <v>12.396783956073271</v>
      </c>
      <c r="K18" s="116">
        <v>12.248205406162658</v>
      </c>
      <c r="L18" s="116">
        <v>2.626517007256077E-28</v>
      </c>
      <c r="M18" s="116">
        <v>127.44398785017536</v>
      </c>
      <c r="N18" s="116">
        <v>176.23272468943892</v>
      </c>
      <c r="O18" s="116">
        <v>127.44398785017536</v>
      </c>
      <c r="P18" s="116">
        <v>176.23272468943892</v>
      </c>
    </row>
    <row r="19" spans="1:16" x14ac:dyDescent="0.3">
      <c r="A19" s="113">
        <v>109900</v>
      </c>
      <c r="B19" s="113">
        <v>792</v>
      </c>
      <c r="C19" s="113">
        <v>4879</v>
      </c>
      <c r="D19" s="113">
        <v>2</v>
      </c>
      <c r="E19" s="113">
        <v>1</v>
      </c>
      <c r="F19" s="113">
        <v>29</v>
      </c>
      <c r="H19" s="116" t="s">
        <v>11</v>
      </c>
      <c r="I19" s="116">
        <v>0.70713143631806208</v>
      </c>
      <c r="J19" s="116">
        <v>0.27174770713960855</v>
      </c>
      <c r="K19" s="116">
        <v>2.602161555515087</v>
      </c>
      <c r="L19" s="116">
        <v>9.7175722960741728E-3</v>
      </c>
      <c r="M19" s="116">
        <v>0.17238680346462232</v>
      </c>
      <c r="N19" s="116">
        <v>1.2418760691715018</v>
      </c>
      <c r="O19" s="116">
        <v>0.17238680346462232</v>
      </c>
      <c r="P19" s="116">
        <v>1.2418760691715018</v>
      </c>
    </row>
    <row r="20" spans="1:16" x14ac:dyDescent="0.3">
      <c r="A20" s="112">
        <v>113000</v>
      </c>
      <c r="B20" s="112">
        <v>1085</v>
      </c>
      <c r="C20" s="112">
        <v>4966</v>
      </c>
      <c r="D20" s="112">
        <v>2</v>
      </c>
      <c r="E20" s="112">
        <v>1</v>
      </c>
      <c r="F20" s="112">
        <v>121</v>
      </c>
      <c r="H20" s="116" t="s">
        <v>7</v>
      </c>
      <c r="I20" s="116">
        <v>-23917.634853682051</v>
      </c>
      <c r="J20" s="116">
        <v>10945.50607091346</v>
      </c>
      <c r="K20" s="116">
        <v>-2.1851556884373462</v>
      </c>
      <c r="L20" s="116">
        <v>2.964057411325785E-2</v>
      </c>
      <c r="M20" s="116">
        <v>-45456.181349232604</v>
      </c>
      <c r="N20" s="116">
        <v>-2379.0883581314956</v>
      </c>
      <c r="O20" s="116">
        <v>-45456.181349232604</v>
      </c>
      <c r="P20" s="116">
        <v>-2379.0883581314956</v>
      </c>
    </row>
    <row r="21" spans="1:16" x14ac:dyDescent="0.3">
      <c r="A21" s="113">
        <v>92500</v>
      </c>
      <c r="B21" s="113">
        <v>1000</v>
      </c>
      <c r="C21" s="113">
        <v>5009</v>
      </c>
      <c r="D21" s="113">
        <v>2</v>
      </c>
      <c r="E21" s="113">
        <v>1</v>
      </c>
      <c r="F21" s="113">
        <v>515</v>
      </c>
      <c r="H21" s="116" t="s">
        <v>8</v>
      </c>
      <c r="I21" s="116">
        <v>53709.331819815401</v>
      </c>
      <c r="J21" s="116">
        <v>9589.5627951138104</v>
      </c>
      <c r="K21" s="116">
        <v>5.6008113161511419</v>
      </c>
      <c r="L21" s="116">
        <v>4.7767215796762653E-8</v>
      </c>
      <c r="M21" s="116">
        <v>34839.007981301169</v>
      </c>
      <c r="N21" s="116">
        <v>72579.655658329633</v>
      </c>
      <c r="O21" s="116">
        <v>34839.007981301169</v>
      </c>
      <c r="P21" s="116">
        <v>72579.655658329633</v>
      </c>
    </row>
    <row r="22" spans="1:16" ht="15" thickBot="1" x14ac:dyDescent="0.35">
      <c r="A22" s="112">
        <v>139000</v>
      </c>
      <c r="B22" s="112">
        <v>1092</v>
      </c>
      <c r="C22" s="112">
        <v>5009</v>
      </c>
      <c r="D22" s="112">
        <v>2</v>
      </c>
      <c r="E22" s="112">
        <v>1</v>
      </c>
      <c r="F22" s="112">
        <v>1</v>
      </c>
      <c r="H22" s="117" t="s">
        <v>15</v>
      </c>
      <c r="I22" s="117">
        <v>-3.2361803057760432</v>
      </c>
      <c r="J22" s="117">
        <v>97.377246422990595</v>
      </c>
      <c r="K22" s="117">
        <v>-3.3233434140441935E-2</v>
      </c>
      <c r="L22" s="117">
        <v>0.97351024555554722</v>
      </c>
      <c r="M22" s="117">
        <v>-194.85494476508174</v>
      </c>
      <c r="N22" s="117">
        <v>188.38258415352968</v>
      </c>
      <c r="O22" s="117">
        <v>-194.85494476508174</v>
      </c>
      <c r="P22" s="117">
        <v>188.38258415352968</v>
      </c>
    </row>
    <row r="23" spans="1:16" x14ac:dyDescent="0.3">
      <c r="A23" s="113">
        <v>114900</v>
      </c>
      <c r="B23" s="113">
        <v>1261</v>
      </c>
      <c r="C23" s="113">
        <v>5009</v>
      </c>
      <c r="D23" s="113">
        <v>3</v>
      </c>
      <c r="E23" s="113">
        <v>1</v>
      </c>
      <c r="F23" s="113">
        <v>318</v>
      </c>
    </row>
    <row r="24" spans="1:16" x14ac:dyDescent="0.3">
      <c r="A24" s="112">
        <v>116900</v>
      </c>
      <c r="B24" s="112">
        <v>1017</v>
      </c>
      <c r="C24" s="112">
        <v>5053</v>
      </c>
      <c r="D24" s="112">
        <v>2</v>
      </c>
      <c r="E24" s="112">
        <v>2</v>
      </c>
      <c r="F24" s="112">
        <v>50</v>
      </c>
    </row>
    <row r="25" spans="1:16" x14ac:dyDescent="0.3">
      <c r="A25" s="113">
        <v>125000</v>
      </c>
      <c r="B25" s="113">
        <v>1828</v>
      </c>
      <c r="C25" s="113">
        <v>5184</v>
      </c>
      <c r="D25" s="113">
        <v>2</v>
      </c>
      <c r="E25" s="113">
        <v>1</v>
      </c>
      <c r="F25" s="113">
        <v>9</v>
      </c>
    </row>
    <row r="26" spans="1:16" x14ac:dyDescent="0.3">
      <c r="A26" s="112">
        <v>229989</v>
      </c>
      <c r="B26" s="112">
        <v>1460</v>
      </c>
      <c r="C26" s="112">
        <v>5227</v>
      </c>
      <c r="D26" s="112">
        <v>3</v>
      </c>
      <c r="E26" s="112">
        <v>3</v>
      </c>
      <c r="F26" s="112">
        <v>44</v>
      </c>
      <c r="H26" t="s">
        <v>1203</v>
      </c>
    </row>
    <row r="27" spans="1:16" ht="15" thickBot="1" x14ac:dyDescent="0.35">
      <c r="A27" s="113">
        <v>94900</v>
      </c>
      <c r="B27" s="113">
        <v>768</v>
      </c>
      <c r="C27" s="113">
        <v>5271</v>
      </c>
      <c r="D27" s="113">
        <v>2</v>
      </c>
      <c r="E27" s="113">
        <v>1</v>
      </c>
      <c r="F27" s="113">
        <v>81</v>
      </c>
    </row>
    <row r="28" spans="1:16" x14ac:dyDescent="0.3">
      <c r="A28" s="112">
        <v>132900</v>
      </c>
      <c r="B28" s="112">
        <v>989</v>
      </c>
      <c r="C28" s="112">
        <v>5271</v>
      </c>
      <c r="D28" s="112">
        <v>2</v>
      </c>
      <c r="E28" s="112">
        <v>1</v>
      </c>
      <c r="F28" s="112">
        <v>50</v>
      </c>
      <c r="H28" s="118" t="s">
        <v>1204</v>
      </c>
      <c r="I28" s="118" t="s">
        <v>1205</v>
      </c>
      <c r="J28" s="118" t="s">
        <v>1206</v>
      </c>
      <c r="K28" s="118" t="s">
        <v>1207</v>
      </c>
    </row>
    <row r="29" spans="1:16" x14ac:dyDescent="0.3">
      <c r="A29" s="113">
        <v>124900</v>
      </c>
      <c r="B29" s="113">
        <v>864</v>
      </c>
      <c r="C29" s="113">
        <v>5314</v>
      </c>
      <c r="D29" s="113">
        <v>2</v>
      </c>
      <c r="E29" s="113">
        <v>1</v>
      </c>
      <c r="F29" s="113">
        <v>5</v>
      </c>
      <c r="H29" s="116">
        <v>1</v>
      </c>
      <c r="I29" s="116">
        <v>296129.0880023085</v>
      </c>
      <c r="J29" s="116">
        <v>-11129.088002308505</v>
      </c>
      <c r="K29" s="116">
        <v>-9.52713492880716E-2</v>
      </c>
    </row>
    <row r="30" spans="1:16" x14ac:dyDescent="0.3">
      <c r="A30" s="112">
        <v>42000</v>
      </c>
      <c r="B30" s="112">
        <v>980</v>
      </c>
      <c r="C30" s="112">
        <v>5401</v>
      </c>
      <c r="D30" s="112">
        <v>2</v>
      </c>
      <c r="E30" s="112">
        <v>2</v>
      </c>
      <c r="F30" s="112">
        <v>28</v>
      </c>
      <c r="H30" s="116">
        <v>2</v>
      </c>
      <c r="I30" s="116">
        <v>211421.00163703525</v>
      </c>
      <c r="J30" s="116">
        <v>-61521.001637035253</v>
      </c>
      <c r="K30" s="116">
        <v>-0.52665490957553984</v>
      </c>
    </row>
    <row r="31" spans="1:16" x14ac:dyDescent="0.3">
      <c r="A31" s="113">
        <v>109000</v>
      </c>
      <c r="B31" s="113">
        <v>1066</v>
      </c>
      <c r="C31" s="113">
        <v>5401</v>
      </c>
      <c r="D31" s="113">
        <v>2</v>
      </c>
      <c r="E31" s="113">
        <v>1</v>
      </c>
      <c r="F31" s="113">
        <v>88</v>
      </c>
      <c r="H31" s="116">
        <v>3</v>
      </c>
      <c r="I31" s="116">
        <v>272705.73120276997</v>
      </c>
      <c r="J31" s="116">
        <v>157194.26879723003</v>
      </c>
      <c r="K31" s="116">
        <v>1.3456727168980447</v>
      </c>
    </row>
    <row r="32" spans="1:16" x14ac:dyDescent="0.3">
      <c r="A32" s="112">
        <v>120000</v>
      </c>
      <c r="B32" s="112">
        <v>864</v>
      </c>
      <c r="C32" s="112">
        <v>5445</v>
      </c>
      <c r="D32" s="112">
        <v>2</v>
      </c>
      <c r="E32" s="112">
        <v>1</v>
      </c>
      <c r="F32" s="112">
        <v>4</v>
      </c>
      <c r="H32" s="116">
        <v>4</v>
      </c>
      <c r="I32" s="116">
        <v>45546.691030574366</v>
      </c>
      <c r="J32" s="116">
        <v>4353.3089694256341</v>
      </c>
      <c r="K32" s="116">
        <v>3.7266811018028971E-2</v>
      </c>
    </row>
    <row r="33" spans="1:11" x14ac:dyDescent="0.3">
      <c r="A33" s="113">
        <v>139900</v>
      </c>
      <c r="B33" s="113">
        <v>1020</v>
      </c>
      <c r="C33" s="113">
        <v>5445</v>
      </c>
      <c r="D33" s="113">
        <v>2</v>
      </c>
      <c r="E33" s="113">
        <v>2</v>
      </c>
      <c r="F33" s="113">
        <v>9</v>
      </c>
      <c r="H33" s="116">
        <v>5</v>
      </c>
      <c r="I33" s="116">
        <v>156827.21840400016</v>
      </c>
      <c r="J33" s="116">
        <v>-11927.218404000159</v>
      </c>
      <c r="K33" s="116">
        <v>-0.10210380135074033</v>
      </c>
    </row>
    <row r="34" spans="1:11" x14ac:dyDescent="0.3">
      <c r="A34" s="112">
        <v>139900</v>
      </c>
      <c r="B34" s="112">
        <v>1102</v>
      </c>
      <c r="C34" s="112">
        <v>5663</v>
      </c>
      <c r="D34" s="112">
        <v>3</v>
      </c>
      <c r="E34" s="112">
        <v>1</v>
      </c>
      <c r="F34" s="112">
        <v>25</v>
      </c>
      <c r="H34" s="116">
        <v>6</v>
      </c>
      <c r="I34" s="116">
        <v>177296.6295678977</v>
      </c>
      <c r="J34" s="116">
        <v>-97396.629567897704</v>
      </c>
      <c r="K34" s="116">
        <v>-0.83377077377044195</v>
      </c>
    </row>
    <row r="35" spans="1:11" x14ac:dyDescent="0.3">
      <c r="A35" s="113">
        <v>82000</v>
      </c>
      <c r="B35" s="113">
        <v>1540</v>
      </c>
      <c r="C35" s="113">
        <v>5663</v>
      </c>
      <c r="D35" s="113">
        <v>3</v>
      </c>
      <c r="E35" s="113">
        <v>2</v>
      </c>
      <c r="F35" s="113">
        <v>21</v>
      </c>
      <c r="H35" s="116">
        <v>7</v>
      </c>
      <c r="I35" s="116">
        <v>133363.502158057</v>
      </c>
      <c r="J35" s="116">
        <v>-48463.502158057003</v>
      </c>
      <c r="K35" s="116">
        <v>-0.41487525670259046</v>
      </c>
    </row>
    <row r="36" spans="1:11" x14ac:dyDescent="0.3">
      <c r="A36" s="112">
        <v>164900</v>
      </c>
      <c r="B36" s="112">
        <v>1400</v>
      </c>
      <c r="C36" s="112">
        <v>5837</v>
      </c>
      <c r="D36" s="112">
        <v>3</v>
      </c>
      <c r="E36" s="112">
        <v>2</v>
      </c>
      <c r="F36" s="112">
        <v>8</v>
      </c>
      <c r="H36" s="116">
        <v>8</v>
      </c>
      <c r="I36" s="116">
        <v>277534.26368343271</v>
      </c>
      <c r="J36" s="116">
        <v>-149634.26368343271</v>
      </c>
      <c r="K36" s="116">
        <v>-1.2809547554921514</v>
      </c>
    </row>
    <row r="37" spans="1:11" x14ac:dyDescent="0.3">
      <c r="A37" s="113">
        <v>136900</v>
      </c>
      <c r="B37" s="113">
        <v>1100</v>
      </c>
      <c r="C37" s="113">
        <v>5924</v>
      </c>
      <c r="D37" s="113">
        <v>3</v>
      </c>
      <c r="E37" s="113">
        <v>3</v>
      </c>
      <c r="F37" s="113">
        <v>233</v>
      </c>
      <c r="H37" s="116">
        <v>9</v>
      </c>
      <c r="I37" s="116">
        <v>67898.928567188806</v>
      </c>
      <c r="J37" s="116">
        <v>14601.071432811194</v>
      </c>
      <c r="K37" s="116">
        <v>0.12499351035474705</v>
      </c>
    </row>
    <row r="38" spans="1:11" x14ac:dyDescent="0.3">
      <c r="A38" s="112">
        <v>97500</v>
      </c>
      <c r="B38" s="112">
        <v>971</v>
      </c>
      <c r="C38" s="112">
        <v>6011</v>
      </c>
      <c r="D38" s="112">
        <v>2</v>
      </c>
      <c r="E38" s="112">
        <v>1</v>
      </c>
      <c r="F38" s="112">
        <v>9</v>
      </c>
      <c r="H38" s="116">
        <v>10</v>
      </c>
      <c r="I38" s="116">
        <v>60001.116771761059</v>
      </c>
      <c r="J38" s="116">
        <v>17898.883228238941</v>
      </c>
      <c r="K38" s="116">
        <v>0.15322466275315991</v>
      </c>
    </row>
    <row r="39" spans="1:11" x14ac:dyDescent="0.3">
      <c r="A39" s="113">
        <v>159900</v>
      </c>
      <c r="B39" s="113">
        <v>1030</v>
      </c>
      <c r="C39" s="113">
        <v>6011</v>
      </c>
      <c r="D39" s="113">
        <v>3</v>
      </c>
      <c r="E39" s="113">
        <v>3</v>
      </c>
      <c r="F39" s="113">
        <v>67</v>
      </c>
      <c r="H39" s="116">
        <v>11</v>
      </c>
      <c r="I39" s="116">
        <v>271315.09737100115</v>
      </c>
      <c r="J39" s="116">
        <v>-71315.097371001146</v>
      </c>
      <c r="K39" s="116">
        <v>-0.61049796261258327</v>
      </c>
    </row>
    <row r="40" spans="1:11" x14ac:dyDescent="0.3">
      <c r="A40" s="112">
        <v>95500</v>
      </c>
      <c r="B40" s="112">
        <v>1050</v>
      </c>
      <c r="C40" s="112">
        <v>6011</v>
      </c>
      <c r="D40" s="112">
        <v>3</v>
      </c>
      <c r="E40" s="112">
        <v>1</v>
      </c>
      <c r="F40" s="112">
        <v>358</v>
      </c>
      <c r="H40" s="116">
        <v>12</v>
      </c>
      <c r="I40" s="116">
        <v>126852.6871381044</v>
      </c>
      <c r="J40" s="116">
        <v>-87952.687138104404</v>
      </c>
      <c r="K40" s="116">
        <v>-0.75292523299489555</v>
      </c>
    </row>
    <row r="41" spans="1:11" x14ac:dyDescent="0.3">
      <c r="A41" s="113">
        <v>99900</v>
      </c>
      <c r="B41" s="113">
        <v>1070</v>
      </c>
      <c r="C41" s="113">
        <v>6011</v>
      </c>
      <c r="D41" s="113">
        <v>2</v>
      </c>
      <c r="E41" s="113">
        <v>2</v>
      </c>
      <c r="F41" s="113">
        <v>4</v>
      </c>
      <c r="H41" s="116">
        <v>13</v>
      </c>
      <c r="I41" s="116">
        <v>264801.57364289754</v>
      </c>
      <c r="J41" s="116">
        <v>160198.42635710246</v>
      </c>
      <c r="K41" s="116">
        <v>1.3713900213297858</v>
      </c>
    </row>
    <row r="42" spans="1:11" x14ac:dyDescent="0.3">
      <c r="A42" s="112">
        <v>104900</v>
      </c>
      <c r="B42" s="112">
        <v>864</v>
      </c>
      <c r="C42" s="112">
        <v>6098</v>
      </c>
      <c r="D42" s="112">
        <v>2</v>
      </c>
      <c r="E42" s="112">
        <v>1</v>
      </c>
      <c r="F42" s="112">
        <v>53</v>
      </c>
      <c r="H42" s="116">
        <v>14</v>
      </c>
      <c r="I42" s="116">
        <v>179866.05945698053</v>
      </c>
      <c r="J42" s="116">
        <v>-70366.059456980525</v>
      </c>
      <c r="K42" s="116">
        <v>-0.60237365605884541</v>
      </c>
    </row>
    <row r="43" spans="1:11" x14ac:dyDescent="0.3">
      <c r="A43" s="113">
        <v>205000</v>
      </c>
      <c r="B43" s="113">
        <v>1688</v>
      </c>
      <c r="C43" s="113">
        <v>6098</v>
      </c>
      <c r="D43" s="113">
        <v>4</v>
      </c>
      <c r="E43" s="113">
        <v>2</v>
      </c>
      <c r="F43" s="113">
        <v>57</v>
      </c>
      <c r="H43" s="116">
        <v>15</v>
      </c>
      <c r="I43" s="116">
        <v>220697.92769958713</v>
      </c>
      <c r="J43" s="116">
        <v>39202.072300412867</v>
      </c>
      <c r="K43" s="116">
        <v>0.33559212778029562</v>
      </c>
    </row>
    <row r="44" spans="1:11" x14ac:dyDescent="0.3">
      <c r="A44" s="112">
        <v>154900</v>
      </c>
      <c r="B44" s="112">
        <v>978</v>
      </c>
      <c r="C44" s="112">
        <v>6142</v>
      </c>
      <c r="D44" s="112">
        <v>2</v>
      </c>
      <c r="E44" s="112">
        <v>1</v>
      </c>
      <c r="F44" s="112">
        <v>1</v>
      </c>
      <c r="H44" s="116">
        <v>16</v>
      </c>
      <c r="I44" s="116">
        <v>35211.860008956763</v>
      </c>
      <c r="J44" s="116">
        <v>89688.139991043237</v>
      </c>
      <c r="K44" s="116">
        <v>0.7677817005590859</v>
      </c>
    </row>
    <row r="45" spans="1:11" x14ac:dyDescent="0.3">
      <c r="A45" s="113">
        <v>143900</v>
      </c>
      <c r="B45" s="113">
        <v>1102</v>
      </c>
      <c r="C45" s="113">
        <v>6403</v>
      </c>
      <c r="D45" s="113">
        <v>3</v>
      </c>
      <c r="E45" s="113">
        <v>1</v>
      </c>
      <c r="F45" s="113">
        <v>30</v>
      </c>
      <c r="H45" s="116">
        <v>17</v>
      </c>
      <c r="I45" s="116">
        <v>80887.948451603763</v>
      </c>
      <c r="J45" s="116">
        <v>45612.051548396237</v>
      </c>
      <c r="K45" s="116">
        <v>0.39046521097788017</v>
      </c>
    </row>
    <row r="46" spans="1:11" x14ac:dyDescent="0.3">
      <c r="A46" s="112">
        <v>97000</v>
      </c>
      <c r="B46" s="112">
        <v>768</v>
      </c>
      <c r="C46" s="112">
        <v>6534</v>
      </c>
      <c r="D46" s="112">
        <v>2</v>
      </c>
      <c r="E46" s="112">
        <v>1</v>
      </c>
      <c r="F46" s="112">
        <v>31</v>
      </c>
      <c r="H46" s="116">
        <v>18</v>
      </c>
      <c r="I46" s="116">
        <v>62914.759326708576</v>
      </c>
      <c r="J46" s="116">
        <v>46985.240673291424</v>
      </c>
      <c r="K46" s="116">
        <v>0.40222049413579331</v>
      </c>
    </row>
    <row r="47" spans="1:11" x14ac:dyDescent="0.3">
      <c r="A47" s="113">
        <v>142500</v>
      </c>
      <c r="B47" s="113">
        <v>1085</v>
      </c>
      <c r="C47" s="113">
        <v>6534</v>
      </c>
      <c r="D47" s="113">
        <v>3</v>
      </c>
      <c r="E47" s="113">
        <v>2</v>
      </c>
      <c r="F47" s="113">
        <v>137</v>
      </c>
      <c r="H47" s="116">
        <v>19</v>
      </c>
      <c r="I47" s="116">
        <v>107167.18956059036</v>
      </c>
      <c r="J47" s="116">
        <v>5832.8104394096445</v>
      </c>
      <c r="K47" s="116">
        <v>4.993218856646995E-2</v>
      </c>
    </row>
    <row r="48" spans="1:11" x14ac:dyDescent="0.3">
      <c r="A48" s="112">
        <v>155000</v>
      </c>
      <c r="B48" s="112">
        <v>1110</v>
      </c>
      <c r="C48" s="112">
        <v>6534</v>
      </c>
      <c r="D48" s="112">
        <v>3</v>
      </c>
      <c r="E48" s="112">
        <v>2</v>
      </c>
      <c r="F48" s="112">
        <v>94</v>
      </c>
      <c r="H48" s="116">
        <v>20</v>
      </c>
      <c r="I48" s="116">
        <v>93016.280888942652</v>
      </c>
      <c r="J48" s="116">
        <v>-516.28088894265238</v>
      </c>
      <c r="K48" s="116">
        <v>-4.4196592650726394E-3</v>
      </c>
    </row>
    <row r="49" spans="1:11" x14ac:dyDescent="0.3">
      <c r="A49" s="113">
        <v>147900</v>
      </c>
      <c r="B49" s="113">
        <v>1365</v>
      </c>
      <c r="C49" s="113">
        <v>6534</v>
      </c>
      <c r="D49" s="113">
        <v>3</v>
      </c>
      <c r="E49" s="113">
        <v>2</v>
      </c>
      <c r="F49" s="113">
        <v>93</v>
      </c>
      <c r="H49" s="116">
        <v>21</v>
      </c>
      <c r="I49" s="116">
        <v>108648.80634293381</v>
      </c>
      <c r="J49" s="116">
        <v>30351.193657066193</v>
      </c>
      <c r="K49" s="116">
        <v>0.25982355172431493</v>
      </c>
    </row>
    <row r="50" spans="1:11" x14ac:dyDescent="0.3">
      <c r="A50" s="112">
        <v>149475</v>
      </c>
      <c r="B50" s="112">
        <v>988</v>
      </c>
      <c r="C50" s="112">
        <v>6578</v>
      </c>
      <c r="D50" s="112">
        <v>3</v>
      </c>
      <c r="E50" s="112">
        <v>2</v>
      </c>
      <c r="F50" s="112">
        <v>26</v>
      </c>
      <c r="H50" s="116">
        <v>22</v>
      </c>
      <c r="I50" s="116">
        <v>109365.98454191815</v>
      </c>
      <c r="J50" s="116">
        <v>5534.0154580818489</v>
      </c>
      <c r="K50" s="116">
        <v>4.7374332880029298E-2</v>
      </c>
    </row>
    <row r="51" spans="1:11" x14ac:dyDescent="0.3">
      <c r="A51" s="113">
        <v>129900</v>
      </c>
      <c r="B51" s="113">
        <v>1000</v>
      </c>
      <c r="C51" s="113">
        <v>6578</v>
      </c>
      <c r="D51" s="113">
        <v>2</v>
      </c>
      <c r="E51" s="113">
        <v>2</v>
      </c>
      <c r="F51" s="113">
        <v>12</v>
      </c>
      <c r="H51" s="116">
        <v>23</v>
      </c>
      <c r="I51" s="116">
        <v>150842.80239072864</v>
      </c>
      <c r="J51" s="116">
        <v>-33942.802390728641</v>
      </c>
      <c r="K51" s="116">
        <v>-0.29056977370583453</v>
      </c>
    </row>
    <row r="52" spans="1:11" x14ac:dyDescent="0.3">
      <c r="A52" s="112">
        <v>89000</v>
      </c>
      <c r="B52" s="112">
        <v>768</v>
      </c>
      <c r="C52" s="112">
        <v>6621</v>
      </c>
      <c r="D52" s="112">
        <v>2</v>
      </c>
      <c r="E52" s="112">
        <v>1</v>
      </c>
      <c r="F52" s="112">
        <v>1</v>
      </c>
      <c r="H52" s="116">
        <v>24</v>
      </c>
      <c r="I52" s="116">
        <v>220499.6951164213</v>
      </c>
      <c r="J52" s="116">
        <v>-95499.695116421295</v>
      </c>
      <c r="K52" s="116">
        <v>-0.81753193149821823</v>
      </c>
    </row>
    <row r="53" spans="1:11" x14ac:dyDescent="0.3">
      <c r="A53" s="113">
        <v>125000</v>
      </c>
      <c r="B53" s="113">
        <v>864</v>
      </c>
      <c r="C53" s="113">
        <v>6621</v>
      </c>
      <c r="D53" s="113">
        <v>2</v>
      </c>
      <c r="E53" s="113">
        <v>1</v>
      </c>
      <c r="F53" s="113">
        <v>41</v>
      </c>
      <c r="H53" s="116">
        <v>25</v>
      </c>
      <c r="I53" s="116">
        <v>248041.34913614055</v>
      </c>
      <c r="J53" s="116">
        <v>-18052.349136140547</v>
      </c>
      <c r="K53" s="116">
        <v>-0.15453841857146883</v>
      </c>
    </row>
    <row r="54" spans="1:11" x14ac:dyDescent="0.3">
      <c r="A54" s="112">
        <v>105000</v>
      </c>
      <c r="B54" s="112">
        <v>1040</v>
      </c>
      <c r="C54" s="112">
        <v>6621</v>
      </c>
      <c r="D54" s="112">
        <v>3</v>
      </c>
      <c r="E54" s="112">
        <v>3</v>
      </c>
      <c r="F54" s="112">
        <v>12</v>
      </c>
      <c r="H54" s="116">
        <v>26</v>
      </c>
      <c r="I54" s="116">
        <v>59379.552923369527</v>
      </c>
      <c r="J54" s="116">
        <v>35520.447076630473</v>
      </c>
      <c r="K54" s="116">
        <v>0.30407531323358788</v>
      </c>
    </row>
    <row r="55" spans="1:11" x14ac:dyDescent="0.3">
      <c r="A55" s="113">
        <v>46900</v>
      </c>
      <c r="B55" s="113">
        <v>830</v>
      </c>
      <c r="C55" s="113">
        <v>6752</v>
      </c>
      <c r="D55" s="113">
        <v>2</v>
      </c>
      <c r="E55" s="113">
        <v>1</v>
      </c>
      <c r="F55" s="113">
        <v>15</v>
      </c>
      <c r="H55" s="116">
        <v>27</v>
      </c>
      <c r="I55" s="116">
        <v>93036.151248475959</v>
      </c>
      <c r="J55" s="116">
        <v>39863.848751524041</v>
      </c>
      <c r="K55" s="116">
        <v>0.34125731215221855</v>
      </c>
    </row>
    <row r="56" spans="1:11" x14ac:dyDescent="0.3">
      <c r="A56" s="112">
        <v>130000</v>
      </c>
      <c r="B56" s="112">
        <v>1074</v>
      </c>
      <c r="C56" s="112">
        <v>6752</v>
      </c>
      <c r="D56" s="112">
        <v>3</v>
      </c>
      <c r="E56" s="112">
        <v>2</v>
      </c>
      <c r="F56" s="112">
        <v>163</v>
      </c>
      <c r="H56" s="116">
        <v>28</v>
      </c>
      <c r="I56" s="116">
        <v>74232.39148027169</v>
      </c>
      <c r="J56" s="116">
        <v>50667.60851972831</v>
      </c>
      <c r="K56" s="116">
        <v>0.4337436659565464</v>
      </c>
    </row>
    <row r="57" spans="1:11" x14ac:dyDescent="0.3">
      <c r="A57" s="113">
        <v>124900</v>
      </c>
      <c r="B57" s="113">
        <v>1100</v>
      </c>
      <c r="C57" s="113">
        <v>6752</v>
      </c>
      <c r="D57" s="113">
        <v>3</v>
      </c>
      <c r="E57" s="113">
        <v>2</v>
      </c>
      <c r="F57" s="113">
        <v>84</v>
      </c>
      <c r="H57" s="116">
        <v>29</v>
      </c>
      <c r="I57" s="116">
        <v>145542.06091531151</v>
      </c>
      <c r="J57" s="116">
        <v>-103542.06091531151</v>
      </c>
      <c r="K57" s="116">
        <v>-0.88637917585189541</v>
      </c>
    </row>
    <row r="58" spans="1:11" x14ac:dyDescent="0.3">
      <c r="A58" s="112">
        <v>139700</v>
      </c>
      <c r="B58" s="112">
        <v>1120</v>
      </c>
      <c r="C58" s="112">
        <v>6752</v>
      </c>
      <c r="D58" s="112">
        <v>3</v>
      </c>
      <c r="E58" s="112">
        <v>2</v>
      </c>
      <c r="F58" s="112">
        <v>2</v>
      </c>
      <c r="H58" s="116">
        <v>30</v>
      </c>
      <c r="I58" s="116">
        <v>104696.65691635296</v>
      </c>
      <c r="J58" s="116">
        <v>4303.3430836470361</v>
      </c>
      <c r="K58" s="116">
        <v>3.6839074499500836E-2</v>
      </c>
    </row>
    <row r="59" spans="1:11" x14ac:dyDescent="0.3">
      <c r="A59" s="113">
        <v>85500</v>
      </c>
      <c r="B59" s="113">
        <v>1780</v>
      </c>
      <c r="C59" s="113">
        <v>6752</v>
      </c>
      <c r="D59" s="113">
        <v>3</v>
      </c>
      <c r="E59" s="113">
        <v>2</v>
      </c>
      <c r="F59" s="113">
        <v>46</v>
      </c>
      <c r="H59" s="116">
        <v>31</v>
      </c>
      <c r="I59" s="116">
        <v>74328.261878735124</v>
      </c>
      <c r="J59" s="116">
        <v>45671.738121264876</v>
      </c>
      <c r="K59" s="116">
        <v>0.39097616212952857</v>
      </c>
    </row>
    <row r="60" spans="1:11" x14ac:dyDescent="0.3">
      <c r="A60" s="112">
        <v>150000</v>
      </c>
      <c r="B60" s="112">
        <v>1000</v>
      </c>
      <c r="C60" s="112">
        <v>6882</v>
      </c>
      <c r="D60" s="112">
        <v>3</v>
      </c>
      <c r="E60" s="112">
        <v>2</v>
      </c>
      <c r="F60" s="112">
        <v>4</v>
      </c>
      <c r="H60" s="116">
        <v>32</v>
      </c>
      <c r="I60" s="116">
        <v>151708.19637511155</v>
      </c>
      <c r="J60" s="116">
        <v>-11808.196375111555</v>
      </c>
      <c r="K60" s="116">
        <v>-0.10108490480819622</v>
      </c>
    </row>
    <row r="61" spans="1:11" x14ac:dyDescent="0.3">
      <c r="A61" s="113">
        <v>134900</v>
      </c>
      <c r="B61" s="113">
        <v>1370</v>
      </c>
      <c r="C61" s="113">
        <v>6882</v>
      </c>
      <c r="D61" s="113">
        <v>4</v>
      </c>
      <c r="E61" s="113">
        <v>1</v>
      </c>
      <c r="F61" s="113">
        <v>37</v>
      </c>
      <c r="H61" s="116">
        <v>33</v>
      </c>
      <c r="I61" s="116">
        <v>86634.350683963188</v>
      </c>
      <c r="J61" s="116">
        <v>53265.649316036812</v>
      </c>
      <c r="K61" s="116">
        <v>0.45598437895283361</v>
      </c>
    </row>
    <row r="62" spans="1:11" x14ac:dyDescent="0.3">
      <c r="A62" s="112">
        <v>129900</v>
      </c>
      <c r="B62" s="112">
        <v>864</v>
      </c>
      <c r="C62" s="112">
        <v>6970</v>
      </c>
      <c r="D62" s="112">
        <v>3</v>
      </c>
      <c r="E62" s="112">
        <v>2</v>
      </c>
      <c r="F62" s="112">
        <v>113</v>
      </c>
      <c r="H62" s="116">
        <v>34</v>
      </c>
      <c r="I62" s="116">
        <v>206861.82727117723</v>
      </c>
      <c r="J62" s="116">
        <v>-124861.82727117723</v>
      </c>
      <c r="K62" s="116">
        <v>-1.0688885518949671</v>
      </c>
    </row>
    <row r="63" spans="1:11" x14ac:dyDescent="0.3">
      <c r="A63" s="113">
        <v>124900</v>
      </c>
      <c r="B63" s="113">
        <v>936</v>
      </c>
      <c r="C63" s="113">
        <v>6970</v>
      </c>
      <c r="D63" s="113">
        <v>3</v>
      </c>
      <c r="E63" s="113">
        <v>1</v>
      </c>
      <c r="F63" s="113">
        <v>25</v>
      </c>
      <c r="H63" s="116">
        <v>35</v>
      </c>
      <c r="I63" s="116">
        <v>185769.56860729869</v>
      </c>
      <c r="J63" s="116">
        <v>-20869.568607298686</v>
      </c>
      <c r="K63" s="116">
        <v>-0.17865542620068242</v>
      </c>
    </row>
    <row r="64" spans="1:11" x14ac:dyDescent="0.3">
      <c r="A64" s="112">
        <v>199900</v>
      </c>
      <c r="B64" s="112">
        <v>1314</v>
      </c>
      <c r="C64" s="112">
        <v>6970</v>
      </c>
      <c r="D64" s="112">
        <v>3</v>
      </c>
      <c r="E64" s="112">
        <v>3</v>
      </c>
      <c r="F64" s="112">
        <v>2</v>
      </c>
      <c r="H64" s="116">
        <v>36</v>
      </c>
      <c r="I64" s="116">
        <v>193260.773412332</v>
      </c>
      <c r="J64" s="116">
        <v>-56360.773412331997</v>
      </c>
      <c r="K64" s="116">
        <v>-0.48248040888870075</v>
      </c>
    </row>
    <row r="65" spans="1:11" x14ac:dyDescent="0.3">
      <c r="A65" s="113">
        <v>229900</v>
      </c>
      <c r="B65" s="113">
        <v>1622</v>
      </c>
      <c r="C65" s="113">
        <v>6970</v>
      </c>
      <c r="D65" s="113">
        <v>3</v>
      </c>
      <c r="E65" s="113">
        <v>4</v>
      </c>
      <c r="F65" s="113">
        <v>8</v>
      </c>
      <c r="H65" s="116">
        <v>37</v>
      </c>
      <c r="I65" s="116">
        <v>90959.021491031599</v>
      </c>
      <c r="J65" s="116">
        <v>6540.978508968401</v>
      </c>
      <c r="K65" s="116">
        <v>5.5994511687250087E-2</v>
      </c>
    </row>
    <row r="66" spans="1:11" x14ac:dyDescent="0.3">
      <c r="A66" s="112">
        <v>124900</v>
      </c>
      <c r="B66" s="112">
        <v>1230</v>
      </c>
      <c r="C66" s="112">
        <v>7100</v>
      </c>
      <c r="D66" s="112">
        <v>3</v>
      </c>
      <c r="E66" s="112">
        <v>2</v>
      </c>
      <c r="F66" s="112">
        <v>18</v>
      </c>
      <c r="H66" s="116">
        <v>38</v>
      </c>
      <c r="I66" s="116">
        <v>183230.814839164</v>
      </c>
      <c r="J66" s="116">
        <v>-23330.814839163999</v>
      </c>
      <c r="K66" s="116">
        <v>-0.19972509959991791</v>
      </c>
    </row>
    <row r="67" spans="1:11" x14ac:dyDescent="0.3">
      <c r="A67" s="113">
        <v>649900</v>
      </c>
      <c r="B67" s="113">
        <v>2968</v>
      </c>
      <c r="C67" s="113">
        <v>7144</v>
      </c>
      <c r="D67" s="113">
        <v>4</v>
      </c>
      <c r="E67" s="113">
        <v>4</v>
      </c>
      <c r="F67" s="113">
        <v>2</v>
      </c>
      <c r="H67" s="116">
        <v>39</v>
      </c>
      <c r="I67" s="116">
        <v>77907.189855948469</v>
      </c>
      <c r="J67" s="116">
        <v>17592.810144051531</v>
      </c>
      <c r="K67" s="116">
        <v>0.15060450234960776</v>
      </c>
    </row>
    <row r="68" spans="1:11" x14ac:dyDescent="0.3">
      <c r="A68" s="112">
        <v>55900</v>
      </c>
      <c r="B68" s="112">
        <v>848</v>
      </c>
      <c r="C68" s="112">
        <v>7187</v>
      </c>
      <c r="D68" s="112">
        <v>1</v>
      </c>
      <c r="E68" s="112">
        <v>1</v>
      </c>
      <c r="F68" s="112">
        <v>50</v>
      </c>
      <c r="H68" s="116">
        <v>40</v>
      </c>
      <c r="I68" s="116">
        <v>159716.53148308679</v>
      </c>
      <c r="J68" s="116">
        <v>-59816.531483086786</v>
      </c>
      <c r="K68" s="116">
        <v>-0.51206367160938893</v>
      </c>
    </row>
    <row r="69" spans="1:11" x14ac:dyDescent="0.3">
      <c r="A69" s="113">
        <v>49900</v>
      </c>
      <c r="B69" s="113">
        <v>1653</v>
      </c>
      <c r="C69" s="113">
        <v>7187</v>
      </c>
      <c r="D69" s="113">
        <v>2</v>
      </c>
      <c r="E69" s="113">
        <v>2</v>
      </c>
      <c r="F69" s="113">
        <v>8</v>
      </c>
      <c r="H69" s="116">
        <v>41</v>
      </c>
      <c r="I69" s="116">
        <v>74631.445871667791</v>
      </c>
      <c r="J69" s="116">
        <v>30268.554128332209</v>
      </c>
      <c r="K69" s="116">
        <v>0.2591161101616834</v>
      </c>
    </row>
    <row r="70" spans="1:11" x14ac:dyDescent="0.3">
      <c r="A70" s="112">
        <v>179900</v>
      </c>
      <c r="B70" s="112">
        <v>1136</v>
      </c>
      <c r="C70" s="112">
        <v>7231</v>
      </c>
      <c r="D70" s="112">
        <v>3</v>
      </c>
      <c r="E70" s="112">
        <v>3</v>
      </c>
      <c r="F70" s="112">
        <v>22</v>
      </c>
      <c r="H70" s="116">
        <v>42</v>
      </c>
      <c r="I70" s="116">
        <v>205607.36882921704</v>
      </c>
      <c r="J70" s="116">
        <v>-607.36882921704091</v>
      </c>
      <c r="K70" s="116">
        <v>-5.1994240555040018E-3</v>
      </c>
    </row>
    <row r="71" spans="1:11" x14ac:dyDescent="0.3">
      <c r="A71" s="113">
        <v>214900</v>
      </c>
      <c r="B71" s="113">
        <v>1323</v>
      </c>
      <c r="C71" s="113">
        <v>7318</v>
      </c>
      <c r="D71" s="113">
        <v>3</v>
      </c>
      <c r="E71" s="113">
        <v>2</v>
      </c>
      <c r="F71" s="113">
        <v>61</v>
      </c>
      <c r="H71" s="116">
        <v>43</v>
      </c>
      <c r="I71" s="116">
        <v>92140.413645524153</v>
      </c>
      <c r="J71" s="116">
        <v>62759.586354475847</v>
      </c>
      <c r="K71" s="116">
        <v>0.53725790213105495</v>
      </c>
    </row>
    <row r="72" spans="1:11" x14ac:dyDescent="0.3">
      <c r="A72" s="112">
        <v>154900</v>
      </c>
      <c r="B72" s="112">
        <v>1213</v>
      </c>
      <c r="C72" s="112">
        <v>7362</v>
      </c>
      <c r="D72" s="112">
        <v>3</v>
      </c>
      <c r="E72" s="112">
        <v>1</v>
      </c>
      <c r="F72" s="112">
        <v>98</v>
      </c>
      <c r="H72" s="116">
        <v>44</v>
      </c>
      <c r="I72" s="116">
        <v>87141.447045309673</v>
      </c>
      <c r="J72" s="116">
        <v>56758.552954690327</v>
      </c>
      <c r="K72" s="116">
        <v>0.48588562894912335</v>
      </c>
    </row>
    <row r="73" spans="1:11" x14ac:dyDescent="0.3">
      <c r="A73" s="113">
        <v>131000</v>
      </c>
      <c r="B73" s="113">
        <v>912</v>
      </c>
      <c r="C73" s="113">
        <v>7405</v>
      </c>
      <c r="D73" s="113">
        <v>2</v>
      </c>
      <c r="E73" s="113">
        <v>2</v>
      </c>
      <c r="F73" s="113">
        <v>3</v>
      </c>
      <c r="H73" s="116">
        <v>45</v>
      </c>
      <c r="I73" s="116">
        <v>60434.468942728039</v>
      </c>
      <c r="J73" s="116">
        <v>36565.531057271961</v>
      </c>
      <c r="K73" s="116">
        <v>0.31302182897094305</v>
      </c>
    </row>
    <row r="74" spans="1:11" x14ac:dyDescent="0.3">
      <c r="A74" s="112">
        <v>129900</v>
      </c>
      <c r="B74" s="112">
        <v>1008</v>
      </c>
      <c r="C74" s="112">
        <v>7405</v>
      </c>
      <c r="D74" s="112">
        <v>3</v>
      </c>
      <c r="E74" s="112">
        <v>2</v>
      </c>
      <c r="F74" s="112">
        <v>79</v>
      </c>
      <c r="H74" s="116">
        <v>46</v>
      </c>
      <c r="I74" s="116">
        <v>138015.88973397799</v>
      </c>
      <c r="J74" s="116">
        <v>4484.1102660220058</v>
      </c>
      <c r="K74" s="116">
        <v>3.8386544819467211E-2</v>
      </c>
    </row>
    <row r="75" spans="1:11" x14ac:dyDescent="0.3">
      <c r="A75" s="113">
        <v>997000</v>
      </c>
      <c r="B75" s="113">
        <v>1784</v>
      </c>
      <c r="C75" s="113">
        <v>7405</v>
      </c>
      <c r="D75" s="113">
        <v>3</v>
      </c>
      <c r="E75" s="113">
        <v>4</v>
      </c>
      <c r="F75" s="113">
        <v>107</v>
      </c>
      <c r="H75" s="116">
        <v>47</v>
      </c>
      <c r="I75" s="116">
        <v>141951.00439387155</v>
      </c>
      <c r="J75" s="116">
        <v>13048.995606128447</v>
      </c>
      <c r="K75" s="116">
        <v>0.11170685486466628</v>
      </c>
    </row>
    <row r="76" spans="1:11" x14ac:dyDescent="0.3">
      <c r="A76" s="112">
        <v>997000</v>
      </c>
      <c r="B76" s="112">
        <v>1784</v>
      </c>
      <c r="C76" s="112">
        <v>7405</v>
      </c>
      <c r="D76" s="112">
        <v>3</v>
      </c>
      <c r="E76" s="112">
        <v>4</v>
      </c>
      <c r="F76" s="112">
        <v>107</v>
      </c>
      <c r="H76" s="116">
        <v>48</v>
      </c>
      <c r="I76" s="116">
        <v>180673.02142297811</v>
      </c>
      <c r="J76" s="116">
        <v>-32773.021422978112</v>
      </c>
      <c r="K76" s="116">
        <v>-0.28055578054251495</v>
      </c>
    </row>
    <row r="77" spans="1:11" x14ac:dyDescent="0.3">
      <c r="A77" s="113">
        <v>599000</v>
      </c>
      <c r="B77" s="113">
        <v>3248</v>
      </c>
      <c r="C77" s="113">
        <v>7405</v>
      </c>
      <c r="D77" s="113">
        <v>4</v>
      </c>
      <c r="E77" s="113">
        <v>3</v>
      </c>
      <c r="F77" s="113">
        <v>29</v>
      </c>
      <c r="H77" s="116">
        <v>49</v>
      </c>
      <c r="I77" s="116">
        <v>123677.89897294583</v>
      </c>
      <c r="J77" s="116">
        <v>25797.101027054174</v>
      </c>
      <c r="K77" s="116">
        <v>0.22083791790112034</v>
      </c>
    </row>
    <row r="78" spans="1:11" x14ac:dyDescent="0.3">
      <c r="A78" s="112">
        <v>134900</v>
      </c>
      <c r="B78" s="112">
        <v>864</v>
      </c>
      <c r="C78" s="112">
        <v>7492</v>
      </c>
      <c r="D78" s="112">
        <v>2</v>
      </c>
      <c r="E78" s="112">
        <v>1</v>
      </c>
      <c r="F78" s="112">
        <v>5</v>
      </c>
      <c r="H78" s="116">
        <v>50</v>
      </c>
      <c r="I78" s="116">
        <v>149462.90062614641</v>
      </c>
      <c r="J78" s="116">
        <v>-19562.900626146409</v>
      </c>
      <c r="K78" s="116">
        <v>-0.16746960202442687</v>
      </c>
    </row>
    <row r="79" spans="1:11" x14ac:dyDescent="0.3">
      <c r="A79" s="113">
        <v>149900</v>
      </c>
      <c r="B79" s="113">
        <v>960</v>
      </c>
      <c r="C79" s="113">
        <v>7492</v>
      </c>
      <c r="D79" s="113">
        <v>3</v>
      </c>
      <c r="E79" s="113">
        <v>1</v>
      </c>
      <c r="F79" s="113">
        <v>17</v>
      </c>
      <c r="H79" s="116">
        <v>51</v>
      </c>
      <c r="I79" s="116">
        <v>60593.074786860991</v>
      </c>
      <c r="J79" s="116">
        <v>28406.925213139009</v>
      </c>
      <c r="K79" s="116">
        <v>0.24317950344356279</v>
      </c>
    </row>
    <row r="80" spans="1:11" x14ac:dyDescent="0.3">
      <c r="A80" s="112">
        <v>189900</v>
      </c>
      <c r="B80" s="112">
        <v>1562</v>
      </c>
      <c r="C80" s="112">
        <v>7492</v>
      </c>
      <c r="D80" s="112">
        <v>3</v>
      </c>
      <c r="E80" s="112">
        <v>2</v>
      </c>
      <c r="F80" s="112">
        <v>9</v>
      </c>
      <c r="H80" s="116">
        <v>52</v>
      </c>
      <c r="I80" s="116">
        <v>75040.109776531448</v>
      </c>
      <c r="J80" s="116">
        <v>49959.890223468552</v>
      </c>
      <c r="K80" s="116">
        <v>0.42768519315207792</v>
      </c>
    </row>
    <row r="81" spans="1:11" x14ac:dyDescent="0.3">
      <c r="A81" s="113">
        <v>219900</v>
      </c>
      <c r="B81" s="113">
        <v>1608</v>
      </c>
      <c r="C81" s="113">
        <v>7492</v>
      </c>
      <c r="D81" s="113">
        <v>3</v>
      </c>
      <c r="E81" s="113">
        <v>2</v>
      </c>
      <c r="F81" s="113">
        <v>44</v>
      </c>
      <c r="H81" s="116">
        <v>53</v>
      </c>
      <c r="I81" s="116">
        <v>185358.53849483375</v>
      </c>
      <c r="J81" s="116">
        <v>-80358.538494833745</v>
      </c>
      <c r="K81" s="116">
        <v>-0.687914983476831</v>
      </c>
    </row>
    <row r="82" spans="1:11" x14ac:dyDescent="0.3">
      <c r="A82" s="112">
        <v>599900</v>
      </c>
      <c r="B82" s="112">
        <v>2687</v>
      </c>
      <c r="C82" s="112">
        <v>7492</v>
      </c>
      <c r="D82" s="112">
        <v>4</v>
      </c>
      <c r="E82" s="112">
        <v>4</v>
      </c>
      <c r="F82" s="112">
        <v>45</v>
      </c>
      <c r="H82" s="116">
        <v>54</v>
      </c>
      <c r="I82" s="116">
        <v>70054.380569465837</v>
      </c>
      <c r="J82" s="116">
        <v>-23154.380569465837</v>
      </c>
      <c r="K82" s="116">
        <v>-0.19821472148705613</v>
      </c>
    </row>
    <row r="83" spans="1:11" x14ac:dyDescent="0.3">
      <c r="A83" s="113">
        <v>279000</v>
      </c>
      <c r="B83" s="113">
        <v>1958</v>
      </c>
      <c r="C83" s="113">
        <v>7623</v>
      </c>
      <c r="D83" s="113">
        <v>4</v>
      </c>
      <c r="E83" s="113">
        <v>3</v>
      </c>
      <c r="F83" s="113">
        <v>3</v>
      </c>
      <c r="H83" s="116">
        <v>55</v>
      </c>
      <c r="I83" s="116">
        <v>136415.68178017726</v>
      </c>
      <c r="J83" s="116">
        <v>-6415.6817801772559</v>
      </c>
      <c r="K83" s="116">
        <v>-5.4921900129965444E-2</v>
      </c>
    </row>
    <row r="84" spans="1:11" x14ac:dyDescent="0.3">
      <c r="A84" s="112">
        <v>129900</v>
      </c>
      <c r="B84" s="112">
        <v>950</v>
      </c>
      <c r="C84" s="112">
        <v>7710</v>
      </c>
      <c r="D84" s="112">
        <v>3</v>
      </c>
      <c r="E84" s="112">
        <v>1</v>
      </c>
      <c r="F84" s="112">
        <v>59</v>
      </c>
      <c r="H84" s="116">
        <v>56</v>
      </c>
      <c r="I84" s="116">
        <v>140619.13728734857</v>
      </c>
      <c r="J84" s="116">
        <v>-15719.137287348567</v>
      </c>
      <c r="K84" s="116">
        <v>-0.13456479261368876</v>
      </c>
    </row>
    <row r="85" spans="1:11" x14ac:dyDescent="0.3">
      <c r="A85" s="113">
        <v>635000</v>
      </c>
      <c r="B85" s="113">
        <v>2178</v>
      </c>
      <c r="C85" s="113">
        <v>7841</v>
      </c>
      <c r="D85" s="113">
        <v>2</v>
      </c>
      <c r="E85" s="113">
        <v>3</v>
      </c>
      <c r="F85" s="113">
        <v>57</v>
      </c>
      <c r="H85" s="116">
        <v>57</v>
      </c>
      <c r="I85" s="116">
        <v>143921.27119781837</v>
      </c>
      <c r="J85" s="116">
        <v>-4221.2711978183652</v>
      </c>
      <c r="K85" s="116">
        <v>-3.6136492284328116E-2</v>
      </c>
    </row>
    <row r="86" spans="1:11" x14ac:dyDescent="0.3">
      <c r="A86" s="112">
        <v>635000</v>
      </c>
      <c r="B86" s="112">
        <v>2178</v>
      </c>
      <c r="C86" s="112">
        <v>7841</v>
      </c>
      <c r="D86" s="112">
        <v>2</v>
      </c>
      <c r="E86" s="112">
        <v>3</v>
      </c>
      <c r="F86" s="112">
        <v>57</v>
      </c>
      <c r="H86" s="116">
        <v>58</v>
      </c>
      <c r="I86" s="116">
        <v>243992.19440243693</v>
      </c>
      <c r="J86" s="116">
        <v>-158492.19440243693</v>
      </c>
      <c r="K86" s="116">
        <v>-1.3567837013433064</v>
      </c>
    </row>
    <row r="87" spans="1:11" x14ac:dyDescent="0.3">
      <c r="A87" s="113">
        <v>279000</v>
      </c>
      <c r="B87" s="113">
        <v>2200</v>
      </c>
      <c r="C87" s="113">
        <v>7841</v>
      </c>
      <c r="D87" s="113">
        <v>4</v>
      </c>
      <c r="E87" s="113">
        <v>3</v>
      </c>
      <c r="F87" s="113">
        <v>36</v>
      </c>
      <c r="H87" s="116">
        <v>59</v>
      </c>
      <c r="I87" s="116">
        <v>125786.12317155128</v>
      </c>
      <c r="J87" s="116">
        <v>24213.876828448716</v>
      </c>
      <c r="K87" s="116">
        <v>0.20728461455808092</v>
      </c>
    </row>
    <row r="88" spans="1:11" x14ac:dyDescent="0.3">
      <c r="A88" s="112">
        <v>634900</v>
      </c>
      <c r="B88" s="112">
        <v>2997</v>
      </c>
      <c r="C88" s="112">
        <v>7841</v>
      </c>
      <c r="D88" s="112">
        <v>4</v>
      </c>
      <c r="E88" s="112">
        <v>3</v>
      </c>
      <c r="F88" s="112">
        <v>29</v>
      </c>
      <c r="H88" s="116">
        <v>60</v>
      </c>
      <c r="I88" s="116">
        <v>104232.55436779188</v>
      </c>
      <c r="J88" s="116">
        <v>30667.445632208124</v>
      </c>
      <c r="K88" s="116">
        <v>0.26253084924775438</v>
      </c>
    </row>
    <row r="89" spans="1:11" x14ac:dyDescent="0.3">
      <c r="A89" s="113">
        <v>139900</v>
      </c>
      <c r="B89" s="113">
        <v>1212</v>
      </c>
      <c r="C89" s="113">
        <v>8059</v>
      </c>
      <c r="D89" s="113">
        <v>3</v>
      </c>
      <c r="E89" s="113">
        <v>2</v>
      </c>
      <c r="F89" s="113">
        <v>4</v>
      </c>
      <c r="H89" s="116">
        <v>61</v>
      </c>
      <c r="I89" s="116">
        <v>104845.59063192393</v>
      </c>
      <c r="J89" s="116">
        <v>25054.409368076071</v>
      </c>
      <c r="K89" s="116">
        <v>0.21448005313797325</v>
      </c>
    </row>
    <row r="90" spans="1:11" x14ac:dyDescent="0.3">
      <c r="A90" s="112">
        <v>130000</v>
      </c>
      <c r="B90" s="112">
        <v>1395</v>
      </c>
      <c r="C90" s="112">
        <v>8102</v>
      </c>
      <c r="D90" s="112">
        <v>3</v>
      </c>
      <c r="E90" s="112">
        <v>1</v>
      </c>
      <c r="F90" s="112">
        <v>8</v>
      </c>
      <c r="H90" s="116">
        <v>62</v>
      </c>
      <c r="I90" s="116">
        <v>62353.404330442907</v>
      </c>
      <c r="J90" s="116">
        <v>62546.595669557093</v>
      </c>
      <c r="K90" s="116">
        <v>0.53543458022599044</v>
      </c>
    </row>
    <row r="91" spans="1:11" x14ac:dyDescent="0.3">
      <c r="A91" s="113">
        <v>284500</v>
      </c>
      <c r="B91" s="113">
        <v>1872</v>
      </c>
      <c r="C91" s="113">
        <v>8146</v>
      </c>
      <c r="D91" s="113">
        <v>4</v>
      </c>
      <c r="E91" s="113">
        <v>3</v>
      </c>
      <c r="F91" s="113">
        <v>60</v>
      </c>
      <c r="H91" s="116">
        <v>63</v>
      </c>
      <c r="I91" s="116">
        <v>227241.39878709367</v>
      </c>
      <c r="J91" s="116">
        <v>-27341.398787093669</v>
      </c>
      <c r="K91" s="116">
        <v>-0.23405798869856489</v>
      </c>
    </row>
    <row r="92" spans="1:11" x14ac:dyDescent="0.3">
      <c r="A92" s="112">
        <v>214500</v>
      </c>
      <c r="B92" s="112">
        <v>1361</v>
      </c>
      <c r="C92" s="112">
        <v>8233</v>
      </c>
      <c r="D92" s="112">
        <v>3</v>
      </c>
      <c r="E92" s="112">
        <v>3</v>
      </c>
      <c r="F92" s="112">
        <v>37</v>
      </c>
      <c r="H92" s="116">
        <v>64</v>
      </c>
      <c r="I92" s="116">
        <v>327697.527256175</v>
      </c>
      <c r="J92" s="116">
        <v>-97797.527256175003</v>
      </c>
      <c r="K92" s="116">
        <v>-0.83720268694075073</v>
      </c>
    </row>
    <row r="93" spans="1:11" x14ac:dyDescent="0.3">
      <c r="A93" s="113">
        <v>84000</v>
      </c>
      <c r="B93" s="113">
        <v>936</v>
      </c>
      <c r="C93" s="113">
        <v>8276</v>
      </c>
      <c r="D93" s="113">
        <v>2</v>
      </c>
      <c r="E93" s="113">
        <v>1</v>
      </c>
      <c r="F93" s="113">
        <v>9</v>
      </c>
      <c r="H93" s="116">
        <v>65</v>
      </c>
      <c r="I93" s="116">
        <v>160817.79324244338</v>
      </c>
      <c r="J93" s="116">
        <v>-35917.793242443382</v>
      </c>
      <c r="K93" s="116">
        <v>-0.30747682334327392</v>
      </c>
    </row>
    <row r="94" spans="1:11" x14ac:dyDescent="0.3">
      <c r="A94" s="112">
        <v>267000</v>
      </c>
      <c r="B94" s="112">
        <v>2098</v>
      </c>
      <c r="C94" s="112">
        <v>8276</v>
      </c>
      <c r="D94" s="112">
        <v>4</v>
      </c>
      <c r="E94" s="112">
        <v>3</v>
      </c>
      <c r="F94" s="112">
        <v>37</v>
      </c>
      <c r="H94" s="116">
        <v>66</v>
      </c>
      <c r="I94" s="116">
        <v>508296.77789340733</v>
      </c>
      <c r="J94" s="116">
        <v>141603.22210659267</v>
      </c>
      <c r="K94" s="116">
        <v>1.212204452946656</v>
      </c>
    </row>
    <row r="95" spans="1:11" x14ac:dyDescent="0.3">
      <c r="A95" s="113">
        <v>329900</v>
      </c>
      <c r="B95" s="113">
        <v>1908</v>
      </c>
      <c r="C95" s="113">
        <v>8494</v>
      </c>
      <c r="D95" s="113">
        <v>4</v>
      </c>
      <c r="E95" s="113">
        <v>3</v>
      </c>
      <c r="F95" s="113">
        <v>3</v>
      </c>
      <c r="H95" s="116">
        <v>67</v>
      </c>
      <c r="I95" s="116">
        <v>96899.441700100608</v>
      </c>
      <c r="J95" s="116">
        <v>-40999.441700100608</v>
      </c>
      <c r="K95" s="116">
        <v>-0.35097863634612086</v>
      </c>
    </row>
    <row r="96" spans="1:11" x14ac:dyDescent="0.3">
      <c r="A96" s="112">
        <v>112500</v>
      </c>
      <c r="B96" s="112">
        <v>845</v>
      </c>
      <c r="C96" s="112">
        <v>8712</v>
      </c>
      <c r="D96" s="112">
        <v>3</v>
      </c>
      <c r="E96" s="112">
        <v>1</v>
      </c>
      <c r="F96" s="112">
        <v>11</v>
      </c>
      <c r="H96" s="116">
        <v>68</v>
      </c>
      <c r="I96" s="116">
        <v>249056.93503627129</v>
      </c>
      <c r="J96" s="116">
        <v>-199156.93503627129</v>
      </c>
      <c r="K96" s="116">
        <v>-1.7048971054094122</v>
      </c>
    </row>
    <row r="97" spans="1:11" x14ac:dyDescent="0.3">
      <c r="A97" s="113">
        <v>159900</v>
      </c>
      <c r="B97" s="113">
        <v>1102</v>
      </c>
      <c r="C97" s="113">
        <v>8843</v>
      </c>
      <c r="D97" s="113">
        <v>3</v>
      </c>
      <c r="E97" s="113">
        <v>2</v>
      </c>
      <c r="F97" s="113">
        <v>11</v>
      </c>
      <c r="H97" s="116">
        <v>69</v>
      </c>
      <c r="I97" s="116">
        <v>200334.00906983152</v>
      </c>
      <c r="J97" s="116">
        <v>-20434.009069831518</v>
      </c>
      <c r="K97" s="116">
        <v>-0.17492678780540888</v>
      </c>
    </row>
    <row r="98" spans="1:11" x14ac:dyDescent="0.3">
      <c r="A98" s="112">
        <v>275000</v>
      </c>
      <c r="B98" s="112">
        <v>1400</v>
      </c>
      <c r="C98" s="112">
        <v>8843</v>
      </c>
      <c r="D98" s="112">
        <v>3</v>
      </c>
      <c r="E98" s="112">
        <v>2</v>
      </c>
      <c r="F98" s="112">
        <v>1</v>
      </c>
      <c r="H98" s="116">
        <v>70</v>
      </c>
      <c r="I98" s="116">
        <v>174953.75927550445</v>
      </c>
      <c r="J98" s="116">
        <v>39946.240724495554</v>
      </c>
      <c r="K98" s="116">
        <v>0.34196263449614056</v>
      </c>
    </row>
    <row r="99" spans="1:11" x14ac:dyDescent="0.3">
      <c r="A99" s="113">
        <v>175000</v>
      </c>
      <c r="B99" s="113">
        <v>1674</v>
      </c>
      <c r="C99" s="113">
        <v>8843</v>
      </c>
      <c r="D99" s="113">
        <v>3</v>
      </c>
      <c r="E99" s="113">
        <v>3</v>
      </c>
      <c r="F99" s="113">
        <v>15</v>
      </c>
      <c r="H99" s="116">
        <v>71</v>
      </c>
      <c r="I99" s="116">
        <v>104453.58337789452</v>
      </c>
      <c r="J99" s="116">
        <v>50446.416622105477</v>
      </c>
      <c r="K99" s="116">
        <v>0.43185013698689989</v>
      </c>
    </row>
    <row r="100" spans="1:11" x14ac:dyDescent="0.3">
      <c r="A100" s="112">
        <v>95000</v>
      </c>
      <c r="B100" s="112">
        <v>949</v>
      </c>
      <c r="C100" s="112">
        <v>9017</v>
      </c>
      <c r="D100" s="112">
        <v>2</v>
      </c>
      <c r="E100" s="112">
        <v>1</v>
      </c>
      <c r="F100" s="112">
        <v>109</v>
      </c>
      <c r="H100" s="116">
        <v>72</v>
      </c>
      <c r="I100" s="116">
        <v>136715.04859499043</v>
      </c>
      <c r="J100" s="116">
        <v>-5715.048594990425</v>
      </c>
      <c r="K100" s="116">
        <v>-4.8924079922693951E-2</v>
      </c>
    </row>
    <row r="101" spans="1:11" x14ac:dyDescent="0.3">
      <c r="A101" s="113">
        <v>139999</v>
      </c>
      <c r="B101" s="113">
        <v>1216</v>
      </c>
      <c r="C101" s="113">
        <v>9148</v>
      </c>
      <c r="D101" s="113">
        <v>2</v>
      </c>
      <c r="E101" s="113">
        <v>1</v>
      </c>
      <c r="F101" s="113">
        <v>81</v>
      </c>
      <c r="H101" s="116">
        <v>73</v>
      </c>
      <c r="I101" s="116">
        <v>127127.94623997087</v>
      </c>
      <c r="J101" s="116">
        <v>2772.0537600291282</v>
      </c>
      <c r="K101" s="116">
        <v>2.3730363347137306E-2</v>
      </c>
    </row>
    <row r="102" spans="1:11" x14ac:dyDescent="0.3">
      <c r="A102" s="112">
        <v>234900</v>
      </c>
      <c r="B102" s="112">
        <v>1234</v>
      </c>
      <c r="C102" s="112">
        <v>9148</v>
      </c>
      <c r="D102" s="112">
        <v>3</v>
      </c>
      <c r="E102" s="112">
        <v>3</v>
      </c>
      <c r="F102" s="112">
        <v>2</v>
      </c>
      <c r="H102" s="116">
        <v>74</v>
      </c>
      <c r="I102" s="116">
        <v>352282.56129641039</v>
      </c>
      <c r="J102" s="116">
        <v>644717.43870358961</v>
      </c>
      <c r="K102" s="116">
        <v>5.5191494830573351</v>
      </c>
    </row>
    <row r="103" spans="1:11" x14ac:dyDescent="0.3">
      <c r="A103" s="113">
        <v>254900</v>
      </c>
      <c r="B103" s="113">
        <v>1536</v>
      </c>
      <c r="C103" s="113">
        <v>9148</v>
      </c>
      <c r="D103" s="113">
        <v>4</v>
      </c>
      <c r="E103" s="113">
        <v>3</v>
      </c>
      <c r="F103" s="113">
        <v>52</v>
      </c>
      <c r="H103" s="116">
        <v>75</v>
      </c>
      <c r="I103" s="116">
        <v>352282.56129641039</v>
      </c>
      <c r="J103" s="116">
        <v>644717.43870358961</v>
      </c>
      <c r="K103" s="116">
        <v>5.5191494830573351</v>
      </c>
    </row>
    <row r="104" spans="1:11" x14ac:dyDescent="0.3">
      <c r="A104" s="112">
        <v>272000</v>
      </c>
      <c r="B104" s="112">
        <v>1832</v>
      </c>
      <c r="C104" s="112">
        <v>9148</v>
      </c>
      <c r="D104" s="112">
        <v>4</v>
      </c>
      <c r="E104" s="112">
        <v>3</v>
      </c>
      <c r="F104" s="112">
        <v>39</v>
      </c>
      <c r="H104" s="116">
        <v>76</v>
      </c>
      <c r="I104" s="116">
        <v>497199.3702657611</v>
      </c>
      <c r="J104" s="116">
        <v>101800.6297342389</v>
      </c>
      <c r="K104" s="116">
        <v>0.87147153038456748</v>
      </c>
    </row>
    <row r="105" spans="1:11" x14ac:dyDescent="0.3">
      <c r="A105" s="113">
        <v>244900</v>
      </c>
      <c r="B105" s="113">
        <v>2024</v>
      </c>
      <c r="C105" s="113">
        <v>9148</v>
      </c>
      <c r="D105" s="113">
        <v>4</v>
      </c>
      <c r="E105" s="113">
        <v>4</v>
      </c>
      <c r="F105" s="113">
        <v>169</v>
      </c>
      <c r="H105" s="116">
        <v>77</v>
      </c>
      <c r="I105" s="116">
        <v>75772.523748572421</v>
      </c>
      <c r="J105" s="116">
        <v>59127.476251427579</v>
      </c>
      <c r="K105" s="116">
        <v>0.506164965296656</v>
      </c>
    </row>
    <row r="106" spans="1:11" x14ac:dyDescent="0.3">
      <c r="A106" s="112">
        <v>954000</v>
      </c>
      <c r="B106" s="112">
        <v>4250</v>
      </c>
      <c r="C106" s="112">
        <v>9148</v>
      </c>
      <c r="D106" s="112">
        <v>4</v>
      </c>
      <c r="E106" s="112">
        <v>5</v>
      </c>
      <c r="F106" s="112">
        <v>15</v>
      </c>
      <c r="H106" s="116">
        <v>78</v>
      </c>
      <c r="I106" s="116">
        <v>66392.536933122508</v>
      </c>
      <c r="J106" s="116">
        <v>83507.463066877492</v>
      </c>
      <c r="K106" s="116">
        <v>0.71487157621136077</v>
      </c>
    </row>
    <row r="107" spans="1:11" x14ac:dyDescent="0.3">
      <c r="A107" s="113">
        <v>954000</v>
      </c>
      <c r="B107" s="113">
        <v>4250</v>
      </c>
      <c r="C107" s="113">
        <v>9148</v>
      </c>
      <c r="D107" s="113">
        <v>4</v>
      </c>
      <c r="E107" s="113">
        <v>5</v>
      </c>
      <c r="F107" s="113">
        <v>15</v>
      </c>
      <c r="H107" s="116">
        <v>79</v>
      </c>
      <c r="I107" s="116">
        <v>211534.44866980804</v>
      </c>
      <c r="J107" s="116">
        <v>-21634.448669808044</v>
      </c>
      <c r="K107" s="116">
        <v>-0.18520323637018557</v>
      </c>
    </row>
    <row r="108" spans="1:11" x14ac:dyDescent="0.3">
      <c r="A108" s="112">
        <v>155000</v>
      </c>
      <c r="B108" s="112">
        <v>1300</v>
      </c>
      <c r="C108" s="112">
        <v>9191</v>
      </c>
      <c r="D108" s="112">
        <v>3</v>
      </c>
      <c r="E108" s="112">
        <v>2</v>
      </c>
      <c r="F108" s="112">
        <v>1</v>
      </c>
      <c r="H108" s="116">
        <v>80</v>
      </c>
      <c r="I108" s="116">
        <v>218405.74674751703</v>
      </c>
      <c r="J108" s="116">
        <v>1494.253252482973</v>
      </c>
      <c r="K108" s="116">
        <v>1.2791661231595326E-2</v>
      </c>
    </row>
    <row r="109" spans="1:11" x14ac:dyDescent="0.3">
      <c r="A109" s="113">
        <v>298900</v>
      </c>
      <c r="B109" s="113">
        <v>2056</v>
      </c>
      <c r="C109" s="113">
        <v>9365</v>
      </c>
      <c r="D109" s="113">
        <v>4</v>
      </c>
      <c r="E109" s="113">
        <v>4</v>
      </c>
      <c r="F109" s="113">
        <v>4</v>
      </c>
      <c r="H109" s="116">
        <v>81</v>
      </c>
      <c r="I109" s="116">
        <v>465737.12576828199</v>
      </c>
      <c r="J109" s="116">
        <v>134162.87423171801</v>
      </c>
      <c r="K109" s="116">
        <v>1.1485108258439762</v>
      </c>
    </row>
    <row r="110" spans="1:11" x14ac:dyDescent="0.3">
      <c r="A110" s="112">
        <v>259900</v>
      </c>
      <c r="B110" s="112">
        <v>1469</v>
      </c>
      <c r="C110" s="112">
        <v>9583</v>
      </c>
      <c r="D110" s="112">
        <v>3</v>
      </c>
      <c r="E110" s="112">
        <v>2</v>
      </c>
      <c r="F110" s="112">
        <v>39</v>
      </c>
      <c r="H110" s="116">
        <v>82</v>
      </c>
      <c r="I110" s="116">
        <v>301566.18601877737</v>
      </c>
      <c r="J110" s="116">
        <v>-22566.186018777371</v>
      </c>
      <c r="K110" s="116">
        <v>-0.19317944020647346</v>
      </c>
    </row>
    <row r="111" spans="1:11" x14ac:dyDescent="0.3">
      <c r="A111" s="113">
        <v>283300</v>
      </c>
      <c r="B111" s="113">
        <v>2142</v>
      </c>
      <c r="C111" s="113">
        <v>9583</v>
      </c>
      <c r="D111" s="113">
        <v>4</v>
      </c>
      <c r="E111" s="113">
        <v>3</v>
      </c>
      <c r="F111" s="113">
        <v>106</v>
      </c>
      <c r="H111" s="116">
        <v>83</v>
      </c>
      <c r="I111" s="116">
        <v>64892.388450699196</v>
      </c>
      <c r="J111" s="116">
        <v>65007.611549300804</v>
      </c>
      <c r="K111" s="116">
        <v>0.55650228167950744</v>
      </c>
    </row>
    <row r="112" spans="1:11" x14ac:dyDescent="0.3">
      <c r="A112" s="112">
        <v>159900</v>
      </c>
      <c r="B112" s="112">
        <v>1196</v>
      </c>
      <c r="C112" s="112">
        <v>9627</v>
      </c>
      <c r="D112" s="112">
        <v>3</v>
      </c>
      <c r="E112" s="112">
        <v>2</v>
      </c>
      <c r="F112" s="112">
        <v>3</v>
      </c>
      <c r="H112" s="116">
        <v>84</v>
      </c>
      <c r="I112" s="116">
        <v>382785.2950221044</v>
      </c>
      <c r="J112" s="116">
        <v>252214.7049778956</v>
      </c>
      <c r="K112" s="116">
        <v>2.1591019181942603</v>
      </c>
    </row>
    <row r="113" spans="1:11" x14ac:dyDescent="0.3">
      <c r="A113" s="113">
        <v>56500</v>
      </c>
      <c r="B113" s="113">
        <v>780</v>
      </c>
      <c r="C113" s="113">
        <v>9670</v>
      </c>
      <c r="D113" s="113">
        <v>1</v>
      </c>
      <c r="E113" s="113">
        <v>1</v>
      </c>
      <c r="F113" s="113">
        <v>3</v>
      </c>
      <c r="H113" s="116">
        <v>85</v>
      </c>
      <c r="I113" s="116">
        <v>382785.2950221044</v>
      </c>
      <c r="J113" s="116">
        <v>252214.7049778956</v>
      </c>
      <c r="K113" s="116">
        <v>2.1591019181942603</v>
      </c>
    </row>
    <row r="114" spans="1:11" x14ac:dyDescent="0.3">
      <c r="A114" s="112">
        <v>99000</v>
      </c>
      <c r="B114" s="112">
        <v>1128</v>
      </c>
      <c r="C114" s="112">
        <v>9714</v>
      </c>
      <c r="D114" s="112">
        <v>2</v>
      </c>
      <c r="E114" s="112">
        <v>1</v>
      </c>
      <c r="F114" s="112">
        <v>60</v>
      </c>
      <c r="H114" s="116">
        <v>86</v>
      </c>
      <c r="I114" s="116">
        <v>338358.42893909739</v>
      </c>
      <c r="J114" s="116">
        <v>-59358.428939097386</v>
      </c>
      <c r="K114" s="116">
        <v>-0.50814205220363751</v>
      </c>
    </row>
    <row r="115" spans="1:11" x14ac:dyDescent="0.3">
      <c r="A115" s="113">
        <v>239000</v>
      </c>
      <c r="B115" s="113">
        <v>1304</v>
      </c>
      <c r="C115" s="113">
        <v>9714</v>
      </c>
      <c r="D115" s="113">
        <v>3</v>
      </c>
      <c r="E115" s="113">
        <v>2</v>
      </c>
      <c r="F115" s="113">
        <v>10</v>
      </c>
      <c r="H115" s="116">
        <v>87</v>
      </c>
      <c r="I115" s="116">
        <v>459396.25214827416</v>
      </c>
      <c r="J115" s="116">
        <v>175503.74785172584</v>
      </c>
      <c r="K115" s="116">
        <v>1.5024123144213697</v>
      </c>
    </row>
    <row r="116" spans="1:11" x14ac:dyDescent="0.3">
      <c r="A116" s="112">
        <v>159900</v>
      </c>
      <c r="B116" s="112">
        <v>1462</v>
      </c>
      <c r="C116" s="112">
        <v>9757</v>
      </c>
      <c r="D116" s="112">
        <v>3</v>
      </c>
      <c r="E116" s="112">
        <v>2</v>
      </c>
      <c r="F116" s="112">
        <v>15</v>
      </c>
      <c r="H116" s="116">
        <v>88</v>
      </c>
      <c r="I116" s="116">
        <v>158808.14840129673</v>
      </c>
      <c r="J116" s="116">
        <v>-18908.148401296727</v>
      </c>
      <c r="K116" s="116">
        <v>-0.1618645490409428</v>
      </c>
    </row>
    <row r="117" spans="1:11" x14ac:dyDescent="0.3">
      <c r="A117" s="113">
        <v>225000</v>
      </c>
      <c r="B117" s="113">
        <v>1338</v>
      </c>
      <c r="C117" s="113">
        <v>10019</v>
      </c>
      <c r="D117" s="113">
        <v>3</v>
      </c>
      <c r="E117" s="113">
        <v>3</v>
      </c>
      <c r="F117" s="113">
        <v>11</v>
      </c>
      <c r="H117" s="116">
        <v>89</v>
      </c>
      <c r="I117" s="116">
        <v>132902.69770939465</v>
      </c>
      <c r="J117" s="116">
        <v>-2902.697709394648</v>
      </c>
      <c r="K117" s="116">
        <v>-2.4848750166416099E-2</v>
      </c>
    </row>
    <row r="118" spans="1:11" x14ac:dyDescent="0.3">
      <c r="A118" s="112">
        <v>234900</v>
      </c>
      <c r="B118" s="112">
        <v>1526</v>
      </c>
      <c r="C118" s="112">
        <v>10019</v>
      </c>
      <c r="D118" s="112">
        <v>3</v>
      </c>
      <c r="E118" s="112">
        <v>2</v>
      </c>
      <c r="F118" s="112">
        <v>93</v>
      </c>
      <c r="H118" s="116">
        <v>90</v>
      </c>
      <c r="I118" s="116">
        <v>288693.45484333904</v>
      </c>
      <c r="J118" s="116">
        <v>-4193.4548433390446</v>
      </c>
      <c r="K118" s="116">
        <v>-3.5898368403649801E-2</v>
      </c>
    </row>
    <row r="119" spans="1:11" x14ac:dyDescent="0.3">
      <c r="A119" s="113">
        <v>354900</v>
      </c>
      <c r="B119" s="113">
        <v>2090</v>
      </c>
      <c r="C119" s="113">
        <v>10019</v>
      </c>
      <c r="D119" s="113">
        <v>4</v>
      </c>
      <c r="E119" s="113">
        <v>4</v>
      </c>
      <c r="F119" s="113">
        <v>3</v>
      </c>
      <c r="H119" s="116">
        <v>91</v>
      </c>
      <c r="I119" s="116">
        <v>235157.64222514216</v>
      </c>
      <c r="J119" s="116">
        <v>-20657.642225142161</v>
      </c>
      <c r="K119" s="116">
        <v>-0.17684121533510175</v>
      </c>
    </row>
    <row r="120" spans="1:11" x14ac:dyDescent="0.3">
      <c r="A120" s="112">
        <v>389900</v>
      </c>
      <c r="B120" s="112">
        <v>2390</v>
      </c>
      <c r="C120" s="112">
        <v>10019</v>
      </c>
      <c r="D120" s="112">
        <v>4</v>
      </c>
      <c r="E120" s="112">
        <v>4</v>
      </c>
      <c r="F120" s="112">
        <v>53</v>
      </c>
      <c r="H120" s="116">
        <v>92</v>
      </c>
      <c r="I120" s="116">
        <v>87246.331724848758</v>
      </c>
      <c r="J120" s="116">
        <v>-3246.3317248487583</v>
      </c>
      <c r="K120" s="116">
        <v>-2.7790453593219824E-2</v>
      </c>
    </row>
    <row r="121" spans="1:11" x14ac:dyDescent="0.3">
      <c r="A121" s="113">
        <v>520000</v>
      </c>
      <c r="B121" s="113">
        <v>2792</v>
      </c>
      <c r="C121" s="113">
        <v>10019</v>
      </c>
      <c r="D121" s="113">
        <v>3</v>
      </c>
      <c r="E121" s="113">
        <v>4</v>
      </c>
      <c r="F121" s="113">
        <v>1</v>
      </c>
      <c r="H121" s="116">
        <v>93</v>
      </c>
      <c r="I121" s="116">
        <v>323175.28259406966</v>
      </c>
      <c r="J121" s="116">
        <v>-56175.282594069664</v>
      </c>
      <c r="K121" s="116">
        <v>-0.48089250154779956</v>
      </c>
    </row>
    <row r="122" spans="1:11" x14ac:dyDescent="0.3">
      <c r="A122" s="112">
        <v>379000</v>
      </c>
      <c r="B122" s="112">
        <v>2878</v>
      </c>
      <c r="C122" s="112">
        <v>10019</v>
      </c>
      <c r="D122" s="112">
        <v>4</v>
      </c>
      <c r="E122" s="112">
        <v>4</v>
      </c>
      <c r="F122" s="112">
        <v>4</v>
      </c>
      <c r="H122" s="116">
        <v>94</v>
      </c>
      <c r="I122" s="116">
        <v>294590.17968632007</v>
      </c>
      <c r="J122" s="116">
        <v>35309.820313679927</v>
      </c>
      <c r="K122" s="116">
        <v>0.30227222785064234</v>
      </c>
    </row>
    <row r="123" spans="1:11" x14ac:dyDescent="0.3">
      <c r="A123" s="113">
        <v>510000</v>
      </c>
      <c r="B123" s="113">
        <v>3186</v>
      </c>
      <c r="C123" s="113">
        <v>10019</v>
      </c>
      <c r="D123" s="113">
        <v>5</v>
      </c>
      <c r="E123" s="113">
        <v>5</v>
      </c>
      <c r="F123" s="113">
        <v>1</v>
      </c>
      <c r="H123" s="116">
        <v>95</v>
      </c>
      <c r="I123" s="116">
        <v>49813.243396237391</v>
      </c>
      <c r="J123" s="116">
        <v>62686.756603762609</v>
      </c>
      <c r="K123" s="116">
        <v>0.53663443787079168</v>
      </c>
    </row>
    <row r="124" spans="1:11" x14ac:dyDescent="0.3">
      <c r="A124" s="112">
        <v>599900</v>
      </c>
      <c r="B124" s="112">
        <v>3779</v>
      </c>
      <c r="C124" s="112">
        <v>10019</v>
      </c>
      <c r="D124" s="112">
        <v>4</v>
      </c>
      <c r="E124" s="112">
        <v>5</v>
      </c>
      <c r="F124" s="112">
        <v>72</v>
      </c>
      <c r="H124" s="116">
        <v>96</v>
      </c>
      <c r="I124" s="116">
        <v>142637.66699555088</v>
      </c>
      <c r="J124" s="116">
        <v>17262.333004449116</v>
      </c>
      <c r="K124" s="116">
        <v>0.14777542929418278</v>
      </c>
    </row>
    <row r="125" spans="1:11" x14ac:dyDescent="0.3">
      <c r="A125" s="113">
        <v>379900</v>
      </c>
      <c r="B125" s="113">
        <v>2673</v>
      </c>
      <c r="C125" s="113">
        <v>10149</v>
      </c>
      <c r="D125" s="113">
        <v>4</v>
      </c>
      <c r="E125" s="113">
        <v>3</v>
      </c>
      <c r="F125" s="113">
        <v>11</v>
      </c>
      <c r="H125" s="116">
        <v>97</v>
      </c>
      <c r="I125" s="116">
        <v>187917.85896701121</v>
      </c>
      <c r="J125" s="116">
        <v>87082.141032988788</v>
      </c>
      <c r="K125" s="116">
        <v>0.74547286115322831</v>
      </c>
    </row>
    <row r="126" spans="1:11" x14ac:dyDescent="0.3">
      <c r="A126" s="112">
        <v>322000</v>
      </c>
      <c r="B126" s="112">
        <v>2736</v>
      </c>
      <c r="C126" s="112">
        <v>10411</v>
      </c>
      <c r="D126" s="112">
        <v>4</v>
      </c>
      <c r="E126" s="112">
        <v>3</v>
      </c>
      <c r="F126" s="112">
        <v>163</v>
      </c>
      <c r="H126" s="116">
        <v>98</v>
      </c>
      <c r="I126" s="116">
        <v>283185.59388047294</v>
      </c>
      <c r="J126" s="116">
        <v>-108185.59388047294</v>
      </c>
      <c r="K126" s="116">
        <v>-0.92613047002467963</v>
      </c>
    </row>
    <row r="127" spans="1:11" x14ac:dyDescent="0.3">
      <c r="A127" s="113">
        <v>405000</v>
      </c>
      <c r="B127" s="113">
        <v>2712</v>
      </c>
      <c r="C127" s="113">
        <v>10454</v>
      </c>
      <c r="D127" s="113">
        <v>4</v>
      </c>
      <c r="E127" s="113">
        <v>4</v>
      </c>
      <c r="F127" s="113">
        <v>15</v>
      </c>
      <c r="H127" s="116">
        <v>99</v>
      </c>
      <c r="I127" s="116">
        <v>89420.596720090354</v>
      </c>
      <c r="J127" s="116">
        <v>5579.4032799096458</v>
      </c>
      <c r="K127" s="116">
        <v>4.7762878556537908E-2</v>
      </c>
    </row>
    <row r="128" spans="1:11" x14ac:dyDescent="0.3">
      <c r="A128" s="112">
        <v>579900</v>
      </c>
      <c r="B128" s="112">
        <v>3172</v>
      </c>
      <c r="C128" s="112">
        <v>10454</v>
      </c>
      <c r="D128" s="112">
        <v>3</v>
      </c>
      <c r="E128" s="112">
        <v>4</v>
      </c>
      <c r="F128" s="112">
        <v>9</v>
      </c>
      <c r="H128" s="116">
        <v>100</v>
      </c>
      <c r="I128" s="116">
        <v>130144.68511084824</v>
      </c>
      <c r="J128" s="116">
        <v>9854.3148891517631</v>
      </c>
      <c r="K128" s="116">
        <v>8.4358563397493133E-2</v>
      </c>
    </row>
    <row r="129" spans="1:11" x14ac:dyDescent="0.3">
      <c r="A129" s="113">
        <v>575000</v>
      </c>
      <c r="B129" s="113">
        <v>4534</v>
      </c>
      <c r="C129" s="113">
        <v>10454</v>
      </c>
      <c r="D129" s="113">
        <v>4</v>
      </c>
      <c r="E129" s="113">
        <v>4</v>
      </c>
      <c r="F129" s="113">
        <v>43</v>
      </c>
      <c r="H129" s="116">
        <v>101</v>
      </c>
      <c r="I129" s="116">
        <v>216634.46255380986</v>
      </c>
      <c r="J129" s="116">
        <v>18265.537446190137</v>
      </c>
      <c r="K129" s="116">
        <v>0.15636343226052002</v>
      </c>
    </row>
    <row r="130" spans="1:11" x14ac:dyDescent="0.3">
      <c r="A130" s="112">
        <v>139900</v>
      </c>
      <c r="B130" s="112">
        <v>908</v>
      </c>
      <c r="C130" s="112">
        <v>10542</v>
      </c>
      <c r="D130" s="112">
        <v>3</v>
      </c>
      <c r="E130" s="112">
        <v>1</v>
      </c>
      <c r="F130" s="112">
        <v>17</v>
      </c>
      <c r="H130" s="116">
        <v>102</v>
      </c>
      <c r="I130" s="116">
        <v>238410.20227832076</v>
      </c>
      <c r="J130" s="116">
        <v>16489.797721679235</v>
      </c>
      <c r="K130" s="116">
        <v>0.14116208606723896</v>
      </c>
    </row>
    <row r="131" spans="1:11" x14ac:dyDescent="0.3">
      <c r="A131" s="113">
        <v>129900</v>
      </c>
      <c r="B131" s="113">
        <v>915</v>
      </c>
      <c r="C131" s="113">
        <v>10629</v>
      </c>
      <c r="D131" s="113">
        <v>3</v>
      </c>
      <c r="E131" s="113">
        <v>2</v>
      </c>
      <c r="F131" s="113">
        <v>44</v>
      </c>
      <c r="H131" s="116">
        <v>103</v>
      </c>
      <c r="I131" s="116">
        <v>283396.42607815872</v>
      </c>
      <c r="J131" s="116">
        <v>-11396.426078158722</v>
      </c>
      <c r="K131" s="116">
        <v>-9.7559915898115829E-2</v>
      </c>
    </row>
    <row r="132" spans="1:11" x14ac:dyDescent="0.3">
      <c r="A132" s="112">
        <v>289900</v>
      </c>
      <c r="B132" s="112">
        <v>2133</v>
      </c>
      <c r="C132" s="112">
        <v>10629</v>
      </c>
      <c r="D132" s="112">
        <v>3</v>
      </c>
      <c r="E132" s="112">
        <v>2</v>
      </c>
      <c r="F132" s="112">
        <v>1</v>
      </c>
      <c r="H132" s="116">
        <v>104</v>
      </c>
      <c r="I132" s="116">
        <v>365838.01886202622</v>
      </c>
      <c r="J132" s="116">
        <v>-120938.01886202622</v>
      </c>
      <c r="K132" s="116">
        <v>-1.0352985109670712</v>
      </c>
    </row>
    <row r="133" spans="1:11" x14ac:dyDescent="0.3">
      <c r="A133" s="113">
        <v>339900</v>
      </c>
      <c r="B133" s="113">
        <v>2261</v>
      </c>
      <c r="C133" s="113">
        <v>10716</v>
      </c>
      <c r="D133" s="113">
        <v>5</v>
      </c>
      <c r="E133" s="113">
        <v>3</v>
      </c>
      <c r="F133" s="113">
        <v>11</v>
      </c>
      <c r="H133" s="116">
        <v>105</v>
      </c>
      <c r="I133" s="116">
        <v>758037.90350552194</v>
      </c>
      <c r="J133" s="116">
        <v>195962.09649447806</v>
      </c>
      <c r="K133" s="116">
        <v>1.6775474628716733</v>
      </c>
    </row>
    <row r="134" spans="1:11" x14ac:dyDescent="0.3">
      <c r="A134" s="112">
        <v>295000</v>
      </c>
      <c r="B134" s="112">
        <v>1932</v>
      </c>
      <c r="C134" s="112">
        <v>10759</v>
      </c>
      <c r="D134" s="112">
        <v>3</v>
      </c>
      <c r="E134" s="112">
        <v>3</v>
      </c>
      <c r="F134" s="112">
        <v>76</v>
      </c>
      <c r="H134" s="116">
        <v>106</v>
      </c>
      <c r="I134" s="116">
        <v>758037.90350552194</v>
      </c>
      <c r="J134" s="116">
        <v>195962.09649447806</v>
      </c>
      <c r="K134" s="116">
        <v>1.6775474628716733</v>
      </c>
    </row>
    <row r="135" spans="1:11" x14ac:dyDescent="0.3">
      <c r="A135" s="113">
        <v>845000</v>
      </c>
      <c r="B135" s="113">
        <v>3635</v>
      </c>
      <c r="C135" s="113">
        <v>10803</v>
      </c>
      <c r="D135" s="113">
        <v>3</v>
      </c>
      <c r="E135" s="113">
        <v>4</v>
      </c>
      <c r="F135" s="113">
        <v>45</v>
      </c>
      <c r="H135" s="116">
        <v>107</v>
      </c>
      <c r="I135" s="116">
        <v>172980.10507986916</v>
      </c>
      <c r="J135" s="116">
        <v>-17980.105079869158</v>
      </c>
      <c r="K135" s="116">
        <v>-0.15391996819012663</v>
      </c>
    </row>
    <row r="136" spans="1:11" x14ac:dyDescent="0.3">
      <c r="A136" s="112">
        <v>124900</v>
      </c>
      <c r="B136" s="112">
        <v>1164</v>
      </c>
      <c r="C136" s="112">
        <v>10890</v>
      </c>
      <c r="D136" s="112">
        <v>4</v>
      </c>
      <c r="E136" s="112">
        <v>1</v>
      </c>
      <c r="F136" s="112">
        <v>10</v>
      </c>
      <c r="H136" s="116">
        <v>108</v>
      </c>
      <c r="I136" s="116">
        <v>371384.26353479415</v>
      </c>
      <c r="J136" s="116">
        <v>-72484.263534794154</v>
      </c>
      <c r="K136" s="116">
        <v>-0.62050669270290282</v>
      </c>
    </row>
    <row r="137" spans="1:11" x14ac:dyDescent="0.3">
      <c r="A137" s="113">
        <v>314900</v>
      </c>
      <c r="B137" s="113">
        <v>2196</v>
      </c>
      <c r="C137" s="113">
        <v>10890</v>
      </c>
      <c r="D137" s="113">
        <v>4</v>
      </c>
      <c r="E137" s="113">
        <v>3</v>
      </c>
      <c r="F137" s="113">
        <v>31</v>
      </c>
      <c r="H137" s="116">
        <v>109</v>
      </c>
      <c r="I137" s="116">
        <v>198795.00796088378</v>
      </c>
      <c r="J137" s="116">
        <v>61104.992039116216</v>
      </c>
      <c r="K137" s="116">
        <v>0.52309362982806062</v>
      </c>
    </row>
    <row r="138" spans="1:11" x14ac:dyDescent="0.3">
      <c r="A138" s="112">
        <v>349900</v>
      </c>
      <c r="B138" s="112">
        <v>2250</v>
      </c>
      <c r="C138" s="112">
        <v>10890</v>
      </c>
      <c r="D138" s="112">
        <v>4</v>
      </c>
      <c r="E138" s="112">
        <v>3</v>
      </c>
      <c r="F138" s="112">
        <v>23</v>
      </c>
      <c r="H138" s="116">
        <v>110</v>
      </c>
      <c r="I138" s="116">
        <v>330557.09461611038</v>
      </c>
      <c r="J138" s="116">
        <v>-47257.094616110378</v>
      </c>
      <c r="K138" s="116">
        <v>-0.40454771914616899</v>
      </c>
    </row>
    <row r="139" spans="1:11" x14ac:dyDescent="0.3">
      <c r="A139" s="113">
        <v>349900</v>
      </c>
      <c r="B139" s="113">
        <v>2365</v>
      </c>
      <c r="C139" s="113">
        <v>10890</v>
      </c>
      <c r="D139" s="113">
        <v>4</v>
      </c>
      <c r="E139" s="113">
        <v>3</v>
      </c>
      <c r="F139" s="113">
        <v>23</v>
      </c>
      <c r="H139" s="116">
        <v>111</v>
      </c>
      <c r="I139" s="116">
        <v>157490.75297343236</v>
      </c>
      <c r="J139" s="116">
        <v>2409.2470265676384</v>
      </c>
      <c r="K139" s="116">
        <v>2.062453050436492E-2</v>
      </c>
    </row>
    <row r="140" spans="1:11" x14ac:dyDescent="0.3">
      <c r="A140" s="112">
        <v>560000</v>
      </c>
      <c r="B140" s="112">
        <v>3316</v>
      </c>
      <c r="C140" s="112">
        <v>10890</v>
      </c>
      <c r="D140" s="112">
        <v>4</v>
      </c>
      <c r="E140" s="112">
        <v>6</v>
      </c>
      <c r="F140" s="112">
        <v>59</v>
      </c>
      <c r="H140" s="116">
        <v>112</v>
      </c>
      <c r="I140" s="116">
        <v>88482.341304502959</v>
      </c>
      <c r="J140" s="116">
        <v>-31982.341304502959</v>
      </c>
      <c r="K140" s="116">
        <v>-0.27378710715914745</v>
      </c>
    </row>
    <row r="141" spans="1:11" x14ac:dyDescent="0.3">
      <c r="A141" s="113">
        <v>284900</v>
      </c>
      <c r="B141" s="113">
        <v>1987</v>
      </c>
      <c r="C141" s="113">
        <v>11195</v>
      </c>
      <c r="D141" s="113">
        <v>4</v>
      </c>
      <c r="E141" s="113">
        <v>3</v>
      </c>
      <c r="F141" s="113">
        <v>19</v>
      </c>
      <c r="H141" s="116">
        <v>113</v>
      </c>
      <c r="I141" s="116">
        <v>117251.10593848255</v>
      </c>
      <c r="J141" s="116">
        <v>-18251.105938482549</v>
      </c>
      <c r="K141" s="116">
        <v>-0.15623989031249355</v>
      </c>
    </row>
    <row r="142" spans="1:11" x14ac:dyDescent="0.3">
      <c r="A142" s="112">
        <v>394444</v>
      </c>
      <c r="B142" s="112">
        <v>2042</v>
      </c>
      <c r="C142" s="112">
        <v>11238</v>
      </c>
      <c r="D142" s="112">
        <v>4</v>
      </c>
      <c r="E142" s="112">
        <v>3</v>
      </c>
      <c r="F142" s="112">
        <v>8</v>
      </c>
      <c r="H142" s="116">
        <v>114</v>
      </c>
      <c r="I142" s="116">
        <v>173928.16262339076</v>
      </c>
      <c r="J142" s="116">
        <v>65071.837376609241</v>
      </c>
      <c r="K142" s="116">
        <v>0.55705209144159651</v>
      </c>
    </row>
    <row r="143" spans="1:11" x14ac:dyDescent="0.3">
      <c r="A143" s="113">
        <v>439900</v>
      </c>
      <c r="B143" s="113">
        <v>2964</v>
      </c>
      <c r="C143" s="113">
        <v>11238</v>
      </c>
      <c r="D143" s="113">
        <v>4</v>
      </c>
      <c r="E143" s="113">
        <v>4</v>
      </c>
      <c r="F143" s="113">
        <v>10</v>
      </c>
      <c r="H143" s="116">
        <v>115</v>
      </c>
      <c r="I143" s="116">
        <v>197932.84866425308</v>
      </c>
      <c r="J143" s="116">
        <v>-38032.848664253077</v>
      </c>
      <c r="K143" s="116">
        <v>-0.32558290569369319</v>
      </c>
    </row>
    <row r="144" spans="1:11" x14ac:dyDescent="0.3">
      <c r="A144" s="112">
        <v>299900</v>
      </c>
      <c r="B144" s="112">
        <v>1836</v>
      </c>
      <c r="C144" s="112">
        <v>11282</v>
      </c>
      <c r="D144" s="112">
        <v>3</v>
      </c>
      <c r="E144" s="112">
        <v>3</v>
      </c>
      <c r="F144" s="112">
        <v>72</v>
      </c>
      <c r="H144" s="116">
        <v>116</v>
      </c>
      <c r="I144" s="116">
        <v>233012.43746415083</v>
      </c>
      <c r="J144" s="116">
        <v>-8012.437464150833</v>
      </c>
      <c r="K144" s="116">
        <v>-6.8591040715789281E-2</v>
      </c>
    </row>
    <row r="145" spans="1:11" x14ac:dyDescent="0.3">
      <c r="A145" s="113">
        <v>142000</v>
      </c>
      <c r="B145" s="113">
        <v>864</v>
      </c>
      <c r="C145" s="113">
        <v>11326</v>
      </c>
      <c r="D145" s="113">
        <v>2</v>
      </c>
      <c r="E145" s="113">
        <v>2</v>
      </c>
      <c r="F145" s="113">
        <v>17</v>
      </c>
      <c r="H145" s="116">
        <v>117</v>
      </c>
      <c r="I145" s="116">
        <v>207583.34983798556</v>
      </c>
      <c r="J145" s="116">
        <v>27316.650162014441</v>
      </c>
      <c r="K145" s="116">
        <v>0.23384612633357743</v>
      </c>
    </row>
    <row r="146" spans="1:11" x14ac:dyDescent="0.3">
      <c r="A146" s="112">
        <v>345000</v>
      </c>
      <c r="B146" s="112">
        <v>2618</v>
      </c>
      <c r="C146" s="112">
        <v>11326</v>
      </c>
      <c r="D146" s="112">
        <v>3</v>
      </c>
      <c r="E146" s="112">
        <v>3</v>
      </c>
      <c r="F146" s="112">
        <v>16</v>
      </c>
      <c r="H146" s="116">
        <v>118</v>
      </c>
      <c r="I146" s="116">
        <v>377012.46778762544</v>
      </c>
      <c r="J146" s="116">
        <v>-22112.467787625443</v>
      </c>
      <c r="K146" s="116">
        <v>-0.18929535302255732</v>
      </c>
    </row>
    <row r="147" spans="1:11" x14ac:dyDescent="0.3">
      <c r="A147" s="113">
        <v>440000</v>
      </c>
      <c r="B147" s="113">
        <v>3391</v>
      </c>
      <c r="C147" s="113">
        <v>11326</v>
      </c>
      <c r="D147" s="113">
        <v>4</v>
      </c>
      <c r="E147" s="113">
        <v>3</v>
      </c>
      <c r="F147" s="113">
        <v>27</v>
      </c>
      <c r="H147" s="116">
        <v>119</v>
      </c>
      <c r="I147" s="116">
        <v>422402.16565327864</v>
      </c>
      <c r="J147" s="116">
        <v>-32502.165653278644</v>
      </c>
      <c r="K147" s="116">
        <v>-0.27823710046411365</v>
      </c>
    </row>
    <row r="148" spans="1:11" x14ac:dyDescent="0.3">
      <c r="A148" s="112">
        <v>93000</v>
      </c>
      <c r="B148" s="112">
        <v>925</v>
      </c>
      <c r="C148" s="112">
        <v>11413</v>
      </c>
      <c r="D148" s="112">
        <v>3</v>
      </c>
      <c r="E148" s="112">
        <v>1</v>
      </c>
      <c r="F148" s="112">
        <v>3</v>
      </c>
      <c r="H148" s="116">
        <v>120</v>
      </c>
      <c r="I148" s="116">
        <v>507527.10110332363</v>
      </c>
      <c r="J148" s="116">
        <v>12472.898896676372</v>
      </c>
      <c r="K148" s="116">
        <v>0.10677513801432485</v>
      </c>
    </row>
    <row r="149" spans="1:11" x14ac:dyDescent="0.3">
      <c r="A149" s="113">
        <v>409500</v>
      </c>
      <c r="B149" s="113">
        <v>2864</v>
      </c>
      <c r="C149" s="113">
        <v>11413</v>
      </c>
      <c r="D149" s="113">
        <v>4</v>
      </c>
      <c r="E149" s="113">
        <v>4</v>
      </c>
      <c r="F149" s="113">
        <v>79</v>
      </c>
      <c r="H149" s="116">
        <v>121</v>
      </c>
      <c r="I149" s="116">
        <v>496657.85634792765</v>
      </c>
      <c r="J149" s="116">
        <v>-117657.85634792765</v>
      </c>
      <c r="K149" s="116">
        <v>-1.0072184464966041</v>
      </c>
    </row>
    <row r="150" spans="1:11" x14ac:dyDescent="0.3">
      <c r="A150" s="112">
        <v>349500</v>
      </c>
      <c r="B150" s="112">
        <v>2457</v>
      </c>
      <c r="C150" s="112">
        <v>11456</v>
      </c>
      <c r="D150" s="112">
        <v>4</v>
      </c>
      <c r="E150" s="112">
        <v>3</v>
      </c>
      <c r="F150" s="112">
        <v>12</v>
      </c>
      <c r="H150" s="116">
        <v>122</v>
      </c>
      <c r="I150" s="116">
        <v>573225.47558607894</v>
      </c>
      <c r="J150" s="116">
        <v>-63225.475586078945</v>
      </c>
      <c r="K150" s="116">
        <v>-0.54124618002987324</v>
      </c>
    </row>
    <row r="151" spans="1:11" x14ac:dyDescent="0.3">
      <c r="A151" s="113">
        <v>387950</v>
      </c>
      <c r="B151" s="113">
        <v>2410</v>
      </c>
      <c r="C151" s="113">
        <v>11761</v>
      </c>
      <c r="D151" s="113">
        <v>5</v>
      </c>
      <c r="E151" s="113">
        <v>4</v>
      </c>
      <c r="F151" s="113">
        <v>23</v>
      </c>
      <c r="H151" s="116">
        <v>123</v>
      </c>
      <c r="I151" s="116">
        <v>686953.48690604651</v>
      </c>
      <c r="J151" s="116">
        <v>-87053.486906046513</v>
      </c>
      <c r="K151" s="116">
        <v>-0.7452275654618028</v>
      </c>
    </row>
    <row r="152" spans="1:11" x14ac:dyDescent="0.3">
      <c r="A152" s="112">
        <v>144900</v>
      </c>
      <c r="B152" s="112">
        <v>1259</v>
      </c>
      <c r="C152" s="112">
        <v>12110</v>
      </c>
      <c r="D152" s="112">
        <v>3</v>
      </c>
      <c r="E152" s="112">
        <v>1</v>
      </c>
      <c r="F152" s="112">
        <v>22</v>
      </c>
      <c r="H152" s="116">
        <v>124</v>
      </c>
      <c r="I152" s="116">
        <v>411890.93531738268</v>
      </c>
      <c r="J152" s="116">
        <v>-31990.935317382682</v>
      </c>
      <c r="K152" s="116">
        <v>-0.27386067681756698</v>
      </c>
    </row>
    <row r="153" spans="1:11" x14ac:dyDescent="0.3">
      <c r="A153" s="113">
        <v>276500</v>
      </c>
      <c r="B153" s="113">
        <v>1756</v>
      </c>
      <c r="C153" s="113">
        <v>12110</v>
      </c>
      <c r="D153" s="113">
        <v>4</v>
      </c>
      <c r="E153" s="113">
        <v>2</v>
      </c>
      <c r="F153" s="113">
        <v>16</v>
      </c>
      <c r="H153" s="116">
        <v>125</v>
      </c>
      <c r="I153" s="116">
        <v>421150.1207922179</v>
      </c>
      <c r="J153" s="116">
        <v>-99150.120792217902</v>
      </c>
      <c r="K153" s="116">
        <v>-0.84878166009564004</v>
      </c>
    </row>
    <row r="154" spans="1:11" x14ac:dyDescent="0.3">
      <c r="A154" s="112">
        <v>258000</v>
      </c>
      <c r="B154" s="112">
        <v>1846</v>
      </c>
      <c r="C154" s="112">
        <v>12197</v>
      </c>
      <c r="D154" s="112">
        <v>3</v>
      </c>
      <c r="E154" s="112">
        <v>2</v>
      </c>
      <c r="F154" s="112">
        <v>18</v>
      </c>
      <c r="H154" s="116">
        <v>126</v>
      </c>
      <c r="I154" s="116">
        <v>471724.69339857448</v>
      </c>
      <c r="J154" s="116">
        <v>-66724.693398574484</v>
      </c>
      <c r="K154" s="116">
        <v>-0.57120148296036954</v>
      </c>
    </row>
    <row r="155" spans="1:11" x14ac:dyDescent="0.3">
      <c r="A155" s="113">
        <v>339900</v>
      </c>
      <c r="B155" s="113">
        <v>2828</v>
      </c>
      <c r="C155" s="113">
        <v>12197</v>
      </c>
      <c r="D155" s="113">
        <v>4</v>
      </c>
      <c r="E155" s="113">
        <v>4</v>
      </c>
      <c r="F155" s="113">
        <v>9</v>
      </c>
      <c r="H155" s="116">
        <v>127</v>
      </c>
      <c r="I155" s="116">
        <v>565507.38921820244</v>
      </c>
      <c r="J155" s="116">
        <v>14392.610781797557</v>
      </c>
      <c r="K155" s="116">
        <v>0.12320896812708031</v>
      </c>
    </row>
    <row r="156" spans="1:11" x14ac:dyDescent="0.3">
      <c r="A156" s="112">
        <v>472000</v>
      </c>
      <c r="B156" s="112">
        <v>3158</v>
      </c>
      <c r="C156" s="112">
        <v>12197</v>
      </c>
      <c r="D156" s="112">
        <v>4</v>
      </c>
      <c r="E156" s="112">
        <v>3</v>
      </c>
      <c r="F156" s="112">
        <v>9</v>
      </c>
      <c r="H156" s="116">
        <v>128</v>
      </c>
      <c r="I156" s="116">
        <v>748283.56547360134</v>
      </c>
      <c r="J156" s="116">
        <v>-173283.56547360134</v>
      </c>
      <c r="K156" s="116">
        <v>-1.4834062852853214</v>
      </c>
    </row>
    <row r="157" spans="1:11" x14ac:dyDescent="0.3">
      <c r="A157" s="113">
        <v>518000</v>
      </c>
      <c r="B157" s="113">
        <v>3498</v>
      </c>
      <c r="C157" s="113">
        <v>12197</v>
      </c>
      <c r="D157" s="113">
        <v>4</v>
      </c>
      <c r="E157" s="113">
        <v>3</v>
      </c>
      <c r="F157" s="113">
        <v>64</v>
      </c>
      <c r="H157" s="116">
        <v>129</v>
      </c>
      <c r="I157" s="116">
        <v>60653.693287862632</v>
      </c>
      <c r="J157" s="116">
        <v>79246.306712137361</v>
      </c>
      <c r="K157" s="116">
        <v>0.67839364420477366</v>
      </c>
    </row>
    <row r="158" spans="1:11" x14ac:dyDescent="0.3">
      <c r="A158" s="112">
        <v>539885</v>
      </c>
      <c r="B158" s="112">
        <v>2735</v>
      </c>
      <c r="C158" s="112">
        <v>12415</v>
      </c>
      <c r="D158" s="112">
        <v>3</v>
      </c>
      <c r="E158" s="112">
        <v>4</v>
      </c>
      <c r="F158" s="112">
        <v>276</v>
      </c>
      <c r="H158" s="116">
        <v>130</v>
      </c>
      <c r="I158" s="116">
        <v>115400.03716827043</v>
      </c>
      <c r="J158" s="116">
        <v>14499.962831729572</v>
      </c>
      <c r="K158" s="116">
        <v>0.12412796298485679</v>
      </c>
    </row>
    <row r="159" spans="1:11" x14ac:dyDescent="0.3">
      <c r="A159" s="113">
        <v>114900</v>
      </c>
      <c r="B159" s="113">
        <v>1311</v>
      </c>
      <c r="C159" s="113">
        <v>12502</v>
      </c>
      <c r="D159" s="113">
        <v>3</v>
      </c>
      <c r="E159" s="113">
        <v>2</v>
      </c>
      <c r="F159" s="113">
        <v>113</v>
      </c>
      <c r="H159" s="116">
        <v>131</v>
      </c>
      <c r="I159" s="116">
        <v>300478.3108580439</v>
      </c>
      <c r="J159" s="116">
        <v>-10578.3108580439</v>
      </c>
      <c r="K159" s="116">
        <v>-9.0556382376116629E-2</v>
      </c>
    </row>
    <row r="160" spans="1:11" x14ac:dyDescent="0.3">
      <c r="A160" s="112">
        <v>274900</v>
      </c>
      <c r="B160" s="112">
        <v>2534</v>
      </c>
      <c r="C160" s="112">
        <v>12502</v>
      </c>
      <c r="D160" s="112">
        <v>4</v>
      </c>
      <c r="E160" s="112">
        <v>3</v>
      </c>
      <c r="F160" s="112">
        <v>1</v>
      </c>
      <c r="H160" s="116">
        <v>132</v>
      </c>
      <c r="I160" s="116">
        <v>325816.84120493248</v>
      </c>
      <c r="J160" s="116">
        <v>14083.158795067517</v>
      </c>
      <c r="K160" s="116">
        <v>0.12055988238802154</v>
      </c>
    </row>
    <row r="161" spans="1:11" x14ac:dyDescent="0.3">
      <c r="A161" s="113">
        <v>279900</v>
      </c>
      <c r="B161" s="113">
        <v>2466</v>
      </c>
      <c r="C161" s="113">
        <v>12545</v>
      </c>
      <c r="D161" s="113">
        <v>5</v>
      </c>
      <c r="E161" s="113">
        <v>3</v>
      </c>
      <c r="F161" s="113">
        <v>233</v>
      </c>
      <c r="H161" s="116">
        <v>133</v>
      </c>
      <c r="I161" s="116">
        <v>323517.34663141624</v>
      </c>
      <c r="J161" s="116">
        <v>-28517.346631416236</v>
      </c>
      <c r="K161" s="116">
        <v>-0.24412477384733638</v>
      </c>
    </row>
    <row r="162" spans="1:11" x14ac:dyDescent="0.3">
      <c r="A162" s="112">
        <v>345900</v>
      </c>
      <c r="B162" s="112">
        <v>2279</v>
      </c>
      <c r="C162" s="112">
        <v>12632</v>
      </c>
      <c r="D162" s="112">
        <v>4</v>
      </c>
      <c r="E162" s="112">
        <v>3</v>
      </c>
      <c r="F162" s="112">
        <v>2</v>
      </c>
      <c r="H162" s="116">
        <v>134</v>
      </c>
      <c r="I162" s="116">
        <v>635938.83455139026</v>
      </c>
      <c r="J162" s="116">
        <v>209061.16544860974</v>
      </c>
      <c r="K162" s="116">
        <v>1.7896829741928839</v>
      </c>
    </row>
    <row r="163" spans="1:11" x14ac:dyDescent="0.3">
      <c r="A163" s="113">
        <v>319900</v>
      </c>
      <c r="B163" s="113">
        <v>2379</v>
      </c>
      <c r="C163" s="113">
        <v>12632</v>
      </c>
      <c r="D163" s="113">
        <v>4</v>
      </c>
      <c r="E163" s="113">
        <v>3</v>
      </c>
      <c r="F163" s="113">
        <v>16</v>
      </c>
      <c r="H163" s="116">
        <v>135</v>
      </c>
      <c r="I163" s="116">
        <v>75875.41264123033</v>
      </c>
      <c r="J163" s="116">
        <v>49024.58735876967</v>
      </c>
      <c r="K163" s="116">
        <v>0.41967846646482582</v>
      </c>
    </row>
    <row r="164" spans="1:11" x14ac:dyDescent="0.3">
      <c r="A164" s="112">
        <v>499900</v>
      </c>
      <c r="B164" s="112">
        <v>2800</v>
      </c>
      <c r="C164" s="112">
        <v>12632</v>
      </c>
      <c r="D164" s="112">
        <v>4</v>
      </c>
      <c r="E164" s="112">
        <v>3</v>
      </c>
      <c r="F164" s="112">
        <v>47</v>
      </c>
      <c r="H164" s="116">
        <v>136</v>
      </c>
      <c r="I164" s="116">
        <v>339923.30016488075</v>
      </c>
      <c r="J164" s="116">
        <v>-25023.300164880755</v>
      </c>
      <c r="K164" s="116">
        <v>-0.21421374059169096</v>
      </c>
    </row>
    <row r="165" spans="1:11" x14ac:dyDescent="0.3">
      <c r="A165" s="113">
        <v>310000</v>
      </c>
      <c r="B165" s="113">
        <v>1640</v>
      </c>
      <c r="C165" s="113">
        <v>12763</v>
      </c>
      <c r="D165" s="113">
        <v>3</v>
      </c>
      <c r="E165" s="113">
        <v>3</v>
      </c>
      <c r="F165" s="113">
        <v>37</v>
      </c>
      <c r="H165" s="116">
        <v>137</v>
      </c>
      <c r="I165" s="116">
        <v>348148.46084589657</v>
      </c>
      <c r="J165" s="116">
        <v>1751.5391541034332</v>
      </c>
      <c r="K165" s="116">
        <v>1.4994175489286053E-2</v>
      </c>
    </row>
    <row r="166" spans="1:11" x14ac:dyDescent="0.3">
      <c r="A166" s="112">
        <v>289900</v>
      </c>
      <c r="B166" s="112">
        <v>1832</v>
      </c>
      <c r="C166" s="112">
        <v>12894</v>
      </c>
      <c r="D166" s="112">
        <v>3</v>
      </c>
      <c r="E166" s="112">
        <v>2</v>
      </c>
      <c r="F166" s="112">
        <v>2</v>
      </c>
      <c r="H166" s="116">
        <v>138</v>
      </c>
      <c r="I166" s="116">
        <v>365609.87181692437</v>
      </c>
      <c r="J166" s="116">
        <v>-15709.871816924366</v>
      </c>
      <c r="K166" s="116">
        <v>-0.1344854748952091</v>
      </c>
    </row>
    <row r="167" spans="1:11" x14ac:dyDescent="0.3">
      <c r="A167" s="113">
        <v>459000</v>
      </c>
      <c r="B167" s="113">
        <v>3108</v>
      </c>
      <c r="C167" s="113">
        <v>12981</v>
      </c>
      <c r="D167" s="113">
        <v>4</v>
      </c>
      <c r="E167" s="113">
        <v>3</v>
      </c>
      <c r="F167" s="113">
        <v>38</v>
      </c>
      <c r="H167" s="116">
        <v>139</v>
      </c>
      <c r="I167" s="116">
        <v>671019.6415979492</v>
      </c>
      <c r="J167" s="116">
        <v>-111019.6415979492</v>
      </c>
      <c r="K167" s="116">
        <v>-0.95039153705323909</v>
      </c>
    </row>
    <row r="168" spans="1:11" x14ac:dyDescent="0.3">
      <c r="A168" s="112">
        <v>345000</v>
      </c>
      <c r="B168" s="112">
        <v>2872</v>
      </c>
      <c r="C168" s="112">
        <v>13024</v>
      </c>
      <c r="D168" s="112">
        <v>4</v>
      </c>
      <c r="E168" s="112">
        <v>4</v>
      </c>
      <c r="F168" s="112">
        <v>108</v>
      </c>
      <c r="H168" s="116">
        <v>140</v>
      </c>
      <c r="I168" s="116">
        <v>308443.59295623749</v>
      </c>
      <c r="J168" s="116">
        <v>-23543.592956237495</v>
      </c>
      <c r="K168" s="116">
        <v>-0.20154660180282638</v>
      </c>
    </row>
    <row r="169" spans="1:11" x14ac:dyDescent="0.3">
      <c r="A169" s="113">
        <v>265000</v>
      </c>
      <c r="B169" s="113">
        <v>2154</v>
      </c>
      <c r="C169" s="113">
        <v>13068</v>
      </c>
      <c r="D169" s="113">
        <v>5</v>
      </c>
      <c r="E169" s="113">
        <v>4</v>
      </c>
      <c r="F169" s="113">
        <v>45</v>
      </c>
      <c r="H169" s="116">
        <v>141</v>
      </c>
      <c r="I169" s="116">
        <v>316860.70718620205</v>
      </c>
      <c r="J169" s="116">
        <v>77583.292813797947</v>
      </c>
      <c r="K169" s="116">
        <v>0.6641572954629229</v>
      </c>
    </row>
    <row r="170" spans="1:11" x14ac:dyDescent="0.3">
      <c r="A170" s="112">
        <v>415000</v>
      </c>
      <c r="B170" s="112">
        <v>2683</v>
      </c>
      <c r="C170" s="112">
        <v>13068</v>
      </c>
      <c r="D170" s="112">
        <v>3</v>
      </c>
      <c r="E170" s="112">
        <v>3</v>
      </c>
      <c r="F170" s="112">
        <v>59</v>
      </c>
      <c r="H170" s="116">
        <v>142</v>
      </c>
      <c r="I170" s="116">
        <v>510558.53112616809</v>
      </c>
      <c r="J170" s="116">
        <v>-70658.531126168091</v>
      </c>
      <c r="K170" s="116">
        <v>-0.60487738058202767</v>
      </c>
    </row>
    <row r="171" spans="1:11" x14ac:dyDescent="0.3">
      <c r="A171" s="113">
        <v>189900</v>
      </c>
      <c r="B171" s="113">
        <v>1647</v>
      </c>
      <c r="C171" s="113">
        <v>13112</v>
      </c>
      <c r="D171" s="113">
        <v>3</v>
      </c>
      <c r="E171" s="113">
        <v>2</v>
      </c>
      <c r="F171" s="113">
        <v>52</v>
      </c>
      <c r="H171" s="116">
        <v>143</v>
      </c>
      <c r="I171" s="116">
        <v>309323.63889193215</v>
      </c>
      <c r="J171" s="116">
        <v>-9423.6388919321471</v>
      </c>
      <c r="K171" s="116">
        <v>-8.0671730895801388E-2</v>
      </c>
    </row>
    <row r="172" spans="1:11" x14ac:dyDescent="0.3">
      <c r="A172" s="112">
        <v>259900</v>
      </c>
      <c r="B172" s="112">
        <v>2278</v>
      </c>
      <c r="C172" s="112">
        <v>13112</v>
      </c>
      <c r="D172" s="112">
        <v>4</v>
      </c>
      <c r="E172" s="112">
        <v>3</v>
      </c>
      <c r="F172" s="112">
        <v>3</v>
      </c>
      <c r="H172" s="116">
        <v>144</v>
      </c>
      <c r="I172" s="116">
        <v>132154.16333156195</v>
      </c>
      <c r="J172" s="116">
        <v>9845.8366684380453</v>
      </c>
      <c r="K172" s="116">
        <v>8.4285984986145285E-2</v>
      </c>
    </row>
    <row r="173" spans="1:11" x14ac:dyDescent="0.3">
      <c r="A173" s="113">
        <v>425000</v>
      </c>
      <c r="B173" s="113">
        <v>2834</v>
      </c>
      <c r="C173" s="113">
        <v>13155</v>
      </c>
      <c r="D173" s="113">
        <v>4</v>
      </c>
      <c r="E173" s="113">
        <v>3</v>
      </c>
      <c r="F173" s="113">
        <v>57</v>
      </c>
      <c r="H173" s="116">
        <v>145</v>
      </c>
      <c r="I173" s="116">
        <v>428273.57337524288</v>
      </c>
      <c r="J173" s="116">
        <v>-83273.573375242879</v>
      </c>
      <c r="K173" s="116">
        <v>-0.71286934687307368</v>
      </c>
    </row>
    <row r="174" spans="1:11" x14ac:dyDescent="0.3">
      <c r="A174" s="112">
        <v>374900</v>
      </c>
      <c r="B174" s="112">
        <v>2538</v>
      </c>
      <c r="C174" s="112">
        <v>13199</v>
      </c>
      <c r="D174" s="112">
        <v>4</v>
      </c>
      <c r="E174" s="112">
        <v>4</v>
      </c>
      <c r="F174" s="112">
        <v>54</v>
      </c>
      <c r="H174" s="116">
        <v>146</v>
      </c>
      <c r="I174" s="116">
        <v>521691.38993475813</v>
      </c>
      <c r="J174" s="116">
        <v>-81691.389934758132</v>
      </c>
      <c r="K174" s="116">
        <v>-0.69932495301394004</v>
      </c>
    </row>
    <row r="175" spans="1:11" x14ac:dyDescent="0.3">
      <c r="A175" s="113">
        <v>229900</v>
      </c>
      <c r="B175" s="113">
        <v>840</v>
      </c>
      <c r="C175" s="113">
        <v>13329</v>
      </c>
      <c r="D175" s="113">
        <v>4</v>
      </c>
      <c r="E175" s="113">
        <v>2</v>
      </c>
      <c r="F175" s="113">
        <v>8</v>
      </c>
      <c r="H175" s="116">
        <v>147</v>
      </c>
      <c r="I175" s="116">
        <v>63896.163349763257</v>
      </c>
      <c r="J175" s="116">
        <v>29103.836650236743</v>
      </c>
      <c r="K175" s="116">
        <v>0.24914546336164572</v>
      </c>
    </row>
    <row r="176" spans="1:11" x14ac:dyDescent="0.3">
      <c r="A176" s="112">
        <v>350000</v>
      </c>
      <c r="B176" s="112">
        <v>2072</v>
      </c>
      <c r="C176" s="112">
        <v>13504</v>
      </c>
      <c r="D176" s="112">
        <v>4</v>
      </c>
      <c r="E176" s="112">
        <v>2</v>
      </c>
      <c r="F176" s="112">
        <v>52</v>
      </c>
      <c r="H176" s="116">
        <v>148</v>
      </c>
      <c r="I176" s="116">
        <v>495275.14705944451</v>
      </c>
      <c r="J176" s="116">
        <v>-85775.147059444513</v>
      </c>
      <c r="K176" s="116">
        <v>-0.73428424629591815</v>
      </c>
    </row>
    <row r="177" spans="1:11" x14ac:dyDescent="0.3">
      <c r="A177" s="113">
        <v>469500</v>
      </c>
      <c r="B177" s="113">
        <v>2430</v>
      </c>
      <c r="C177" s="113">
        <v>13504</v>
      </c>
      <c r="D177" s="113">
        <v>3</v>
      </c>
      <c r="E177" s="113">
        <v>2</v>
      </c>
      <c r="F177" s="113">
        <v>9</v>
      </c>
      <c r="H177" s="116">
        <v>149</v>
      </c>
      <c r="I177" s="116">
        <v>380014.83497006627</v>
      </c>
      <c r="J177" s="116">
        <v>-30514.834970066266</v>
      </c>
      <c r="K177" s="116">
        <v>-0.26122441482159253</v>
      </c>
    </row>
    <row r="178" spans="1:11" x14ac:dyDescent="0.3">
      <c r="A178" s="112">
        <v>369900</v>
      </c>
      <c r="B178" s="112">
        <v>2666</v>
      </c>
      <c r="C178" s="112">
        <v>13504</v>
      </c>
      <c r="D178" s="112">
        <v>4</v>
      </c>
      <c r="E178" s="112">
        <v>3</v>
      </c>
      <c r="F178" s="112">
        <v>51</v>
      </c>
      <c r="H178" s="116">
        <v>150</v>
      </c>
      <c r="I178" s="116">
        <v>402850.20629623218</v>
      </c>
      <c r="J178" s="116">
        <v>-14900.20629623218</v>
      </c>
      <c r="K178" s="116">
        <v>-0.12755427562601715</v>
      </c>
    </row>
    <row r="179" spans="1:11" x14ac:dyDescent="0.3">
      <c r="A179" s="113">
        <v>529900</v>
      </c>
      <c r="B179" s="113">
        <v>3585</v>
      </c>
      <c r="C179" s="113">
        <v>13504</v>
      </c>
      <c r="D179" s="113">
        <v>4</v>
      </c>
      <c r="E179" s="113">
        <v>5</v>
      </c>
      <c r="F179" s="113">
        <v>92</v>
      </c>
      <c r="H179" s="116">
        <v>151</v>
      </c>
      <c r="I179" s="116">
        <v>115041.55752918277</v>
      </c>
      <c r="J179" s="116">
        <v>29858.44247081723</v>
      </c>
      <c r="K179" s="116">
        <v>0.25560532015246479</v>
      </c>
    </row>
    <row r="180" spans="1:11" x14ac:dyDescent="0.3">
      <c r="A180" s="112">
        <v>309000</v>
      </c>
      <c r="B180" s="112">
        <v>2535</v>
      </c>
      <c r="C180" s="112">
        <v>13547</v>
      </c>
      <c r="D180" s="112">
        <v>5</v>
      </c>
      <c r="E180" s="112">
        <v>3</v>
      </c>
      <c r="F180" s="112">
        <v>75</v>
      </c>
      <c r="H180" s="116">
        <v>152</v>
      </c>
      <c r="I180" s="116">
        <v>220316.33464324495</v>
      </c>
      <c r="J180" s="116">
        <v>56183.665356755053</v>
      </c>
      <c r="K180" s="116">
        <v>0.48096426278390741</v>
      </c>
    </row>
    <row r="181" spans="1:11" x14ac:dyDescent="0.3">
      <c r="A181" s="113">
        <v>359900</v>
      </c>
      <c r="B181" s="113">
        <v>2234</v>
      </c>
      <c r="C181" s="113">
        <v>13678</v>
      </c>
      <c r="D181" s="113">
        <v>4</v>
      </c>
      <c r="E181" s="113">
        <v>3</v>
      </c>
      <c r="F181" s="113">
        <v>45</v>
      </c>
      <c r="H181" s="116">
        <v>153</v>
      </c>
      <c r="I181" s="116">
        <v>257954.46963555776</v>
      </c>
      <c r="J181" s="116">
        <v>45.530364442238351</v>
      </c>
      <c r="K181" s="116">
        <v>3.8976592269644278E-4</v>
      </c>
    </row>
    <row r="182" spans="1:11" x14ac:dyDescent="0.3">
      <c r="A182" s="112">
        <v>400000</v>
      </c>
      <c r="B182" s="112">
        <v>2544</v>
      </c>
      <c r="C182" s="112">
        <v>13939</v>
      </c>
      <c r="D182" s="112">
        <v>4</v>
      </c>
      <c r="E182" s="112">
        <v>3</v>
      </c>
      <c r="F182" s="112">
        <v>58</v>
      </c>
      <c r="H182" s="116">
        <v>154</v>
      </c>
      <c r="I182" s="116">
        <v>490589.8899012091</v>
      </c>
      <c r="J182" s="116">
        <v>-150689.8899012091</v>
      </c>
      <c r="K182" s="116">
        <v>-1.2899915188002102</v>
      </c>
    </row>
    <row r="183" spans="1:11" x14ac:dyDescent="0.3">
      <c r="A183" s="113">
        <v>399900</v>
      </c>
      <c r="B183" s="113">
        <v>2953</v>
      </c>
      <c r="C183" s="113">
        <v>13939</v>
      </c>
      <c r="D183" s="113">
        <v>4</v>
      </c>
      <c r="E183" s="113">
        <v>4</v>
      </c>
      <c r="F183" s="113">
        <v>107</v>
      </c>
      <c r="H183" s="116">
        <v>155</v>
      </c>
      <c r="I183" s="116">
        <v>486987.21565043007</v>
      </c>
      <c r="J183" s="116">
        <v>-14987.215650430066</v>
      </c>
      <c r="K183" s="116">
        <v>-0.12829912539029226</v>
      </c>
    </row>
    <row r="184" spans="1:11" x14ac:dyDescent="0.3">
      <c r="A184" s="112">
        <v>549900</v>
      </c>
      <c r="B184" s="112">
        <v>3180</v>
      </c>
      <c r="C184" s="112">
        <v>13939</v>
      </c>
      <c r="D184" s="112">
        <v>5</v>
      </c>
      <c r="E184" s="112">
        <v>4</v>
      </c>
      <c r="F184" s="112">
        <v>40</v>
      </c>
      <c r="H184" s="116">
        <v>156</v>
      </c>
      <c r="I184" s="116">
        <v>538434.26686534693</v>
      </c>
      <c r="J184" s="116">
        <v>-20434.26686534693</v>
      </c>
      <c r="K184" s="116">
        <v>-0.17492899468225168</v>
      </c>
    </row>
    <row r="185" spans="1:11" x14ac:dyDescent="0.3">
      <c r="A185" s="113">
        <v>589000</v>
      </c>
      <c r="B185" s="113">
        <v>4226</v>
      </c>
      <c r="C185" s="113">
        <v>13939</v>
      </c>
      <c r="D185" s="113">
        <v>4</v>
      </c>
      <c r="E185" s="113">
        <v>4</v>
      </c>
      <c r="F185" s="113">
        <v>85</v>
      </c>
      <c r="H185" s="116">
        <v>157</v>
      </c>
      <c r="I185" s="116">
        <v>499676.6521332743</v>
      </c>
      <c r="J185" s="116">
        <v>40208.3478667257</v>
      </c>
      <c r="K185" s="116">
        <v>0.34420642132693269</v>
      </c>
    </row>
    <row r="186" spans="1:11" x14ac:dyDescent="0.3">
      <c r="A186" s="112">
        <v>198900</v>
      </c>
      <c r="B186" s="112">
        <v>1794</v>
      </c>
      <c r="C186" s="112">
        <v>13983</v>
      </c>
      <c r="D186" s="112">
        <v>3</v>
      </c>
      <c r="E186" s="112">
        <v>2</v>
      </c>
      <c r="F186" s="112">
        <v>74</v>
      </c>
      <c r="H186" s="116">
        <v>158</v>
      </c>
      <c r="I186" s="116">
        <v>176629.18699023922</v>
      </c>
      <c r="J186" s="116">
        <v>-61729.186990239221</v>
      </c>
      <c r="K186" s="116">
        <v>-0.52843709509672909</v>
      </c>
    </row>
    <row r="187" spans="1:11" x14ac:dyDescent="0.3">
      <c r="A187" s="113">
        <v>419000</v>
      </c>
      <c r="B187" s="113">
        <v>2242</v>
      </c>
      <c r="C187" s="113">
        <v>14375</v>
      </c>
      <c r="D187" s="113">
        <v>4</v>
      </c>
      <c r="E187" s="113">
        <v>3</v>
      </c>
      <c r="F187" s="113">
        <v>60</v>
      </c>
      <c r="H187" s="116">
        <v>159</v>
      </c>
      <c r="I187" s="116">
        <v>392481.64586859365</v>
      </c>
      <c r="J187" s="116">
        <v>-117581.64586859365</v>
      </c>
      <c r="K187" s="116">
        <v>-1.0065660412685626</v>
      </c>
    </row>
    <row r="188" spans="1:11" x14ac:dyDescent="0.3">
      <c r="A188" s="112">
        <v>325000</v>
      </c>
      <c r="B188" s="112">
        <v>2449</v>
      </c>
      <c r="C188" s="112">
        <v>14375</v>
      </c>
      <c r="D188" s="112">
        <v>4</v>
      </c>
      <c r="E188" s="112">
        <v>3</v>
      </c>
      <c r="F188" s="112">
        <v>16</v>
      </c>
      <c r="H188" s="116">
        <v>160</v>
      </c>
      <c r="I188" s="116">
        <v>357518.61560938635</v>
      </c>
      <c r="J188" s="116">
        <v>-77618.615609386354</v>
      </c>
      <c r="K188" s="116">
        <v>-0.66445967876653556</v>
      </c>
    </row>
    <row r="189" spans="1:11" x14ac:dyDescent="0.3">
      <c r="A189" s="113">
        <v>389900</v>
      </c>
      <c r="B189" s="113">
        <v>2908</v>
      </c>
      <c r="C189" s="113">
        <v>14375</v>
      </c>
      <c r="D189" s="113">
        <v>5</v>
      </c>
      <c r="E189" s="113">
        <v>4</v>
      </c>
      <c r="F189" s="113">
        <v>2</v>
      </c>
      <c r="H189" s="116">
        <v>161</v>
      </c>
      <c r="I189" s="116">
        <v>353851.5559262085</v>
      </c>
      <c r="J189" s="116">
        <v>-7951.5559262085008</v>
      </c>
      <c r="K189" s="116">
        <v>-6.8069859980647671E-2</v>
      </c>
    </row>
    <row r="190" spans="1:11" x14ac:dyDescent="0.3">
      <c r="A190" s="112">
        <v>475000</v>
      </c>
      <c r="B190" s="112">
        <v>3317</v>
      </c>
      <c r="C190" s="112">
        <v>14375</v>
      </c>
      <c r="D190" s="112">
        <v>4</v>
      </c>
      <c r="E190" s="112">
        <v>6</v>
      </c>
      <c r="F190" s="112">
        <v>17</v>
      </c>
      <c r="H190" s="116">
        <v>162</v>
      </c>
      <c r="I190" s="116">
        <v>368990.08502890827</v>
      </c>
      <c r="J190" s="116">
        <v>-49090.085028908274</v>
      </c>
      <c r="K190" s="116">
        <v>-0.4202391639279095</v>
      </c>
    </row>
    <row r="191" spans="1:11" x14ac:dyDescent="0.3">
      <c r="A191" s="113">
        <v>469000</v>
      </c>
      <c r="B191" s="113">
        <v>3390</v>
      </c>
      <c r="C191" s="113">
        <v>14375</v>
      </c>
      <c r="D191" s="113">
        <v>5</v>
      </c>
      <c r="E191" s="113">
        <v>5</v>
      </c>
      <c r="F191" s="113">
        <v>66</v>
      </c>
      <c r="H191" s="116">
        <v>163</v>
      </c>
      <c r="I191" s="116">
        <v>432813.71142901806</v>
      </c>
      <c r="J191" s="116">
        <v>67086.288570981938</v>
      </c>
      <c r="K191" s="116">
        <v>0.57429694414857879</v>
      </c>
    </row>
    <row r="192" spans="1:11" x14ac:dyDescent="0.3">
      <c r="A192" s="112">
        <v>475000</v>
      </c>
      <c r="B192" s="112">
        <v>3810</v>
      </c>
      <c r="C192" s="112">
        <v>14375</v>
      </c>
      <c r="D192" s="112">
        <v>5</v>
      </c>
      <c r="E192" s="112">
        <v>6</v>
      </c>
      <c r="F192" s="112">
        <v>24</v>
      </c>
      <c r="H192" s="116">
        <v>164</v>
      </c>
      <c r="I192" s="116">
        <v>280723.84903093916</v>
      </c>
      <c r="J192" s="116">
        <v>29276.150969060836</v>
      </c>
      <c r="K192" s="116">
        <v>0.25062057234206003</v>
      </c>
    </row>
    <row r="193" spans="1:11" x14ac:dyDescent="0.3">
      <c r="A193" s="113">
        <v>434900</v>
      </c>
      <c r="B193" s="113">
        <v>3057</v>
      </c>
      <c r="C193" s="113">
        <v>14462</v>
      </c>
      <c r="D193" s="113">
        <v>5</v>
      </c>
      <c r="E193" s="113">
        <v>4</v>
      </c>
      <c r="F193" s="113">
        <v>47</v>
      </c>
      <c r="H193" s="116">
        <v>165</v>
      </c>
      <c r="I193" s="116">
        <v>256373.38214378656</v>
      </c>
      <c r="J193" s="116">
        <v>33526.617856213445</v>
      </c>
      <c r="K193" s="116">
        <v>0.28700699640118332</v>
      </c>
    </row>
    <row r="194" spans="1:11" x14ac:dyDescent="0.3">
      <c r="A194" s="112">
        <v>359900</v>
      </c>
      <c r="B194" s="112">
        <v>2658</v>
      </c>
      <c r="C194" s="112">
        <v>14593</v>
      </c>
      <c r="D194" s="112">
        <v>4</v>
      </c>
      <c r="E194" s="112">
        <v>3</v>
      </c>
      <c r="F194" s="112">
        <v>120</v>
      </c>
      <c r="H194" s="116">
        <v>166</v>
      </c>
      <c r="I194" s="116">
        <v>479855.83965414547</v>
      </c>
      <c r="J194" s="116">
        <v>-20855.839654145471</v>
      </c>
      <c r="K194" s="116">
        <v>-0.17853789852088078</v>
      </c>
    </row>
    <row r="195" spans="1:11" x14ac:dyDescent="0.3">
      <c r="A195" s="113">
        <v>579000</v>
      </c>
      <c r="B195" s="113">
        <v>3282</v>
      </c>
      <c r="C195" s="113">
        <v>14810</v>
      </c>
      <c r="D195" s="113">
        <v>4</v>
      </c>
      <c r="E195" s="113">
        <v>5</v>
      </c>
      <c r="F195" s="113">
        <v>54</v>
      </c>
      <c r="H195" s="116">
        <v>167</v>
      </c>
      <c r="I195" s="116">
        <v>497535.19342464377</v>
      </c>
      <c r="J195" s="116">
        <v>-152535.19342464377</v>
      </c>
      <c r="K195" s="116">
        <v>-1.3057883708412028</v>
      </c>
    </row>
    <row r="196" spans="1:11" x14ac:dyDescent="0.3">
      <c r="A196" s="112">
        <v>792000</v>
      </c>
      <c r="B196" s="112">
        <v>3829</v>
      </c>
      <c r="C196" s="112">
        <v>14810</v>
      </c>
      <c r="D196" s="112">
        <v>4</v>
      </c>
      <c r="E196" s="112">
        <v>5</v>
      </c>
      <c r="F196" s="112">
        <v>121</v>
      </c>
      <c r="H196" s="116">
        <v>168</v>
      </c>
      <c r="I196" s="116">
        <v>364832.6119117022</v>
      </c>
      <c r="J196" s="116">
        <v>-99832.611911702203</v>
      </c>
      <c r="K196" s="116">
        <v>-0.85462417385929323</v>
      </c>
    </row>
    <row r="197" spans="1:11" x14ac:dyDescent="0.3">
      <c r="A197" s="113">
        <v>474800</v>
      </c>
      <c r="B197" s="113">
        <v>3272</v>
      </c>
      <c r="C197" s="113">
        <v>14985</v>
      </c>
      <c r="D197" s="113">
        <v>5</v>
      </c>
      <c r="E197" s="113">
        <v>5</v>
      </c>
      <c r="F197" s="113">
        <v>10</v>
      </c>
      <c r="H197" s="116">
        <v>169</v>
      </c>
      <c r="I197" s="116">
        <v>439235.73374169797</v>
      </c>
      <c r="J197" s="116">
        <v>-24235.733741697972</v>
      </c>
      <c r="K197" s="116">
        <v>-0.20747172221830401</v>
      </c>
    </row>
    <row r="198" spans="1:11" x14ac:dyDescent="0.3">
      <c r="A198" s="112">
        <v>487000</v>
      </c>
      <c r="B198" s="112">
        <v>3208</v>
      </c>
      <c r="C198" s="112">
        <v>15028</v>
      </c>
      <c r="D198" s="112">
        <v>5</v>
      </c>
      <c r="E198" s="112">
        <v>5</v>
      </c>
      <c r="F198" s="112">
        <v>78</v>
      </c>
      <c r="H198" s="116">
        <v>170</v>
      </c>
      <c r="I198" s="116">
        <v>228275.63187170078</v>
      </c>
      <c r="J198" s="116">
        <v>-38375.631871700782</v>
      </c>
      <c r="K198" s="116">
        <v>-0.32851732571805292</v>
      </c>
    </row>
    <row r="199" spans="1:11" x14ac:dyDescent="0.3">
      <c r="A199" s="113">
        <v>394800</v>
      </c>
      <c r="B199" s="113">
        <v>2283</v>
      </c>
      <c r="C199" s="113">
        <v>15246</v>
      </c>
      <c r="D199" s="113">
        <v>4</v>
      </c>
      <c r="E199" s="113">
        <v>3</v>
      </c>
      <c r="F199" s="113">
        <v>2</v>
      </c>
      <c r="H199" s="116">
        <v>171</v>
      </c>
      <c r="I199" s="116">
        <v>354035.9044790655</v>
      </c>
      <c r="J199" s="116">
        <v>-94135.904479065503</v>
      </c>
      <c r="K199" s="116">
        <v>-0.80585710476125882</v>
      </c>
    </row>
    <row r="200" spans="1:11" x14ac:dyDescent="0.3">
      <c r="A200" s="112">
        <v>339000</v>
      </c>
      <c r="B200" s="112">
        <v>2796</v>
      </c>
      <c r="C200" s="112">
        <v>15246</v>
      </c>
      <c r="D200" s="112">
        <v>4</v>
      </c>
      <c r="E200" s="112">
        <v>3</v>
      </c>
      <c r="F200" s="112">
        <v>43</v>
      </c>
      <c r="H200" s="116">
        <v>172</v>
      </c>
      <c r="I200" s="116">
        <v>438313.68348032801</v>
      </c>
      <c r="J200" s="116">
        <v>-13313.683480328007</v>
      </c>
      <c r="K200" s="116">
        <v>-0.11397273423501114</v>
      </c>
    </row>
    <row r="201" spans="1:11" x14ac:dyDescent="0.3">
      <c r="A201" s="113">
        <v>385000</v>
      </c>
      <c r="B201" s="113">
        <v>2846</v>
      </c>
      <c r="C201" s="113">
        <v>15246</v>
      </c>
      <c r="D201" s="113">
        <v>4</v>
      </c>
      <c r="E201" s="113">
        <v>5</v>
      </c>
      <c r="F201" s="113">
        <v>207</v>
      </c>
      <c r="H201" s="116">
        <v>173</v>
      </c>
      <c r="I201" s="116">
        <v>447119.68416839582</v>
      </c>
      <c r="J201" s="116">
        <v>-72219.684168395819</v>
      </c>
      <c r="K201" s="116">
        <v>-0.61824174222130679</v>
      </c>
    </row>
    <row r="202" spans="1:11" x14ac:dyDescent="0.3">
      <c r="A202" s="112">
        <v>207000</v>
      </c>
      <c r="B202" s="112">
        <v>1330</v>
      </c>
      <c r="C202" s="112">
        <v>15507</v>
      </c>
      <c r="D202" s="112">
        <v>3</v>
      </c>
      <c r="E202" s="112">
        <v>3</v>
      </c>
      <c r="F202" s="112">
        <v>17</v>
      </c>
      <c r="H202" s="116">
        <v>174</v>
      </c>
      <c r="I202" s="116">
        <v>82120.282963419537</v>
      </c>
      <c r="J202" s="116">
        <v>147779.71703658046</v>
      </c>
      <c r="K202" s="116">
        <v>1.2650787770358185</v>
      </c>
    </row>
    <row r="203" spans="1:11" x14ac:dyDescent="0.3">
      <c r="A203" s="113">
        <v>374900</v>
      </c>
      <c r="B203" s="113">
        <v>2538</v>
      </c>
      <c r="C203" s="113">
        <v>15682</v>
      </c>
      <c r="D203" s="113">
        <v>4</v>
      </c>
      <c r="E203" s="113">
        <v>3</v>
      </c>
      <c r="F203" s="113">
        <v>199</v>
      </c>
      <c r="H203" s="116">
        <v>175</v>
      </c>
      <c r="I203" s="116">
        <v>269166.49395572348</v>
      </c>
      <c r="J203" s="116">
        <v>80833.506044276524</v>
      </c>
      <c r="K203" s="116">
        <v>0.69198097696111982</v>
      </c>
    </row>
    <row r="204" spans="1:11" x14ac:dyDescent="0.3">
      <c r="A204" s="112">
        <v>510000</v>
      </c>
      <c r="B204" s="112">
        <v>2664</v>
      </c>
      <c r="C204" s="112">
        <v>15682</v>
      </c>
      <c r="D204" s="112">
        <v>4</v>
      </c>
      <c r="E204" s="112">
        <v>5</v>
      </c>
      <c r="F204" s="112">
        <v>1</v>
      </c>
      <c r="H204" s="116">
        <v>176</v>
      </c>
      <c r="I204" s="116">
        <v>347581.41610714491</v>
      </c>
      <c r="J204" s="116">
        <v>121918.58389285509</v>
      </c>
      <c r="K204" s="116">
        <v>1.043692707646295</v>
      </c>
    </row>
    <row r="205" spans="1:11" x14ac:dyDescent="0.3">
      <c r="A205" s="113">
        <v>395000</v>
      </c>
      <c r="B205" s="113">
        <v>2722</v>
      </c>
      <c r="C205" s="113">
        <v>15682</v>
      </c>
      <c r="D205" s="113">
        <v>4</v>
      </c>
      <c r="E205" s="113">
        <v>4</v>
      </c>
      <c r="F205" s="113">
        <v>45</v>
      </c>
      <c r="H205" s="116">
        <v>177</v>
      </c>
      <c r="I205" s="116">
        <v>413071.04558011011</v>
      </c>
      <c r="J205" s="116">
        <v>-43171.045580110105</v>
      </c>
      <c r="K205" s="116">
        <v>-0.36956880579439916</v>
      </c>
    </row>
    <row r="206" spans="1:11" x14ac:dyDescent="0.3">
      <c r="A206" s="112">
        <v>825000</v>
      </c>
      <c r="B206" s="112">
        <v>4309</v>
      </c>
      <c r="C206" s="112">
        <v>15682</v>
      </c>
      <c r="D206" s="112">
        <v>5</v>
      </c>
      <c r="E206" s="112">
        <v>6</v>
      </c>
      <c r="F206" s="112">
        <v>2</v>
      </c>
      <c r="H206" s="116">
        <v>178</v>
      </c>
      <c r="I206" s="116">
        <v>659896.47523915686</v>
      </c>
      <c r="J206" s="116">
        <v>-129996.47523915686</v>
      </c>
      <c r="K206" s="116">
        <v>-1.1128440709749854</v>
      </c>
    </row>
    <row r="207" spans="1:11" x14ac:dyDescent="0.3">
      <c r="A207" s="113">
        <v>825000</v>
      </c>
      <c r="B207" s="113">
        <v>4309</v>
      </c>
      <c r="C207" s="113">
        <v>15682</v>
      </c>
      <c r="D207" s="113">
        <v>5</v>
      </c>
      <c r="E207" s="113">
        <v>6</v>
      </c>
      <c r="F207" s="113">
        <v>2</v>
      </c>
      <c r="H207" s="116">
        <v>179</v>
      </c>
      <c r="I207" s="116">
        <v>369215.32437950635</v>
      </c>
      <c r="J207" s="116">
        <v>-60215.324379506346</v>
      </c>
      <c r="K207" s="116">
        <v>-0.51547756655931731</v>
      </c>
    </row>
    <row r="208" spans="1:11" x14ac:dyDescent="0.3">
      <c r="A208" s="112">
        <v>799000</v>
      </c>
      <c r="B208" s="112">
        <v>6709</v>
      </c>
      <c r="C208" s="112">
        <v>15725</v>
      </c>
      <c r="D208" s="112">
        <v>4</v>
      </c>
      <c r="E208" s="112">
        <v>5</v>
      </c>
      <c r="F208" s="112">
        <v>88</v>
      </c>
      <c r="H208" s="116">
        <v>180</v>
      </c>
      <c r="I208" s="116">
        <v>347619.33362330741</v>
      </c>
      <c r="J208" s="116">
        <v>12280.666376692592</v>
      </c>
      <c r="K208" s="116">
        <v>0.10512951785640159</v>
      </c>
    </row>
    <row r="209" spans="1:11" x14ac:dyDescent="0.3">
      <c r="A209" s="113">
        <v>182000</v>
      </c>
      <c r="B209" s="113">
        <v>1244</v>
      </c>
      <c r="C209" s="113">
        <v>15987</v>
      </c>
      <c r="D209" s="113">
        <v>4</v>
      </c>
      <c r="E209" s="113">
        <v>2</v>
      </c>
      <c r="F209" s="113">
        <v>71</v>
      </c>
      <c r="H209" s="116">
        <v>181</v>
      </c>
      <c r="I209" s="116">
        <v>394831.71502785152</v>
      </c>
      <c r="J209" s="116">
        <v>5168.2849721484818</v>
      </c>
      <c r="K209" s="116">
        <v>4.4243471046298957E-2</v>
      </c>
    </row>
    <row r="210" spans="1:11" x14ac:dyDescent="0.3">
      <c r="A210" s="112">
        <v>369900</v>
      </c>
      <c r="B210" s="112">
        <v>2488</v>
      </c>
      <c r="C210" s="112">
        <v>16074</v>
      </c>
      <c r="D210" s="112">
        <v>4</v>
      </c>
      <c r="E210" s="112">
        <v>3</v>
      </c>
      <c r="F210" s="112">
        <v>40</v>
      </c>
      <c r="H210" s="116">
        <v>182</v>
      </c>
      <c r="I210" s="116">
        <v>510484.36172703508</v>
      </c>
      <c r="J210" s="116">
        <v>-110584.36172703508</v>
      </c>
      <c r="K210" s="116">
        <v>-0.94666529276338141</v>
      </c>
    </row>
    <row r="211" spans="1:11" x14ac:dyDescent="0.3">
      <c r="A211" s="113">
        <v>487900</v>
      </c>
      <c r="B211" s="113">
        <v>2512</v>
      </c>
      <c r="C211" s="113">
        <v>16117</v>
      </c>
      <c r="D211" s="113">
        <v>4</v>
      </c>
      <c r="E211" s="113">
        <v>3</v>
      </c>
      <c r="F211" s="113">
        <v>1</v>
      </c>
      <c r="H211" s="116">
        <v>183</v>
      </c>
      <c r="I211" s="116">
        <v>521250.85782708623</v>
      </c>
      <c r="J211" s="116">
        <v>28649.142172913766</v>
      </c>
      <c r="K211" s="116">
        <v>0.24525301895295665</v>
      </c>
    </row>
    <row r="212" spans="1:11" x14ac:dyDescent="0.3">
      <c r="A212" s="112">
        <v>679900</v>
      </c>
      <c r="B212" s="112">
        <v>3852</v>
      </c>
      <c r="C212" s="112">
        <v>16117</v>
      </c>
      <c r="D212" s="112">
        <v>4</v>
      </c>
      <c r="E212" s="112">
        <v>5</v>
      </c>
      <c r="F212" s="112">
        <v>30</v>
      </c>
      <c r="H212" s="116">
        <v>184</v>
      </c>
      <c r="I212" s="116">
        <v>703845.78522522666</v>
      </c>
      <c r="J212" s="116">
        <v>-114845.78522522666</v>
      </c>
      <c r="K212" s="116">
        <v>-0.98314551167048247</v>
      </c>
    </row>
    <row r="213" spans="1:11" x14ac:dyDescent="0.3">
      <c r="A213" s="113">
        <v>780000</v>
      </c>
      <c r="B213" s="113">
        <v>4158</v>
      </c>
      <c r="C213" s="113">
        <v>16117</v>
      </c>
      <c r="D213" s="113">
        <v>4</v>
      </c>
      <c r="E213" s="113">
        <v>5</v>
      </c>
      <c r="F213" s="113">
        <v>14</v>
      </c>
      <c r="H213" s="116">
        <v>185</v>
      </c>
      <c r="I213" s="116">
        <v>251140.58575766839</v>
      </c>
      <c r="J213" s="116">
        <v>-52240.585757668392</v>
      </c>
      <c r="K213" s="116">
        <v>-0.44720924946409801</v>
      </c>
    </row>
    <row r="214" spans="1:11" x14ac:dyDescent="0.3">
      <c r="A214" s="112">
        <v>795000</v>
      </c>
      <c r="B214" s="112">
        <v>5173</v>
      </c>
      <c r="C214" s="112">
        <v>16117</v>
      </c>
      <c r="D214" s="112">
        <v>4</v>
      </c>
      <c r="E214" s="112">
        <v>5</v>
      </c>
      <c r="F214" s="112">
        <v>32</v>
      </c>
      <c r="H214" s="116">
        <v>186</v>
      </c>
      <c r="I214" s="116">
        <v>349278.3683799929</v>
      </c>
      <c r="J214" s="116">
        <v>69721.631620007101</v>
      </c>
      <c r="K214" s="116">
        <v>0.59685698573199408</v>
      </c>
    </row>
    <row r="215" spans="1:11" x14ac:dyDescent="0.3">
      <c r="A215" s="113">
        <v>240000</v>
      </c>
      <c r="B215" s="113">
        <v>2165</v>
      </c>
      <c r="C215" s="113">
        <v>16335</v>
      </c>
      <c r="D215" s="113">
        <v>4</v>
      </c>
      <c r="E215" s="113">
        <v>3</v>
      </c>
      <c r="F215" s="113">
        <v>37</v>
      </c>
      <c r="H215" s="116">
        <v>187</v>
      </c>
      <c r="I215" s="116">
        <v>380851.3000612972</v>
      </c>
      <c r="J215" s="116">
        <v>-55851.300061297195</v>
      </c>
      <c r="K215" s="116">
        <v>-0.47811902603600581</v>
      </c>
    </row>
    <row r="216" spans="1:11" x14ac:dyDescent="0.3">
      <c r="A216" s="112">
        <v>135000</v>
      </c>
      <c r="B216" s="112">
        <v>1505</v>
      </c>
      <c r="C216" s="112">
        <v>16553</v>
      </c>
      <c r="D216" s="112">
        <v>3</v>
      </c>
      <c r="E216" s="112">
        <v>1</v>
      </c>
      <c r="F216" s="112">
        <v>12</v>
      </c>
      <c r="H216" s="116">
        <v>188</v>
      </c>
      <c r="I216" s="116">
        <v>480382.10907955281</v>
      </c>
      <c r="J216" s="116">
        <v>-90482.109079552814</v>
      </c>
      <c r="K216" s="116">
        <v>-0.77457852940432792</v>
      </c>
    </row>
    <row r="217" spans="1:11" x14ac:dyDescent="0.3">
      <c r="A217" s="113">
        <v>264900</v>
      </c>
      <c r="B217" s="113">
        <v>1652</v>
      </c>
      <c r="C217" s="113">
        <v>16553</v>
      </c>
      <c r="D217" s="113">
        <v>3</v>
      </c>
      <c r="E217" s="113">
        <v>2</v>
      </c>
      <c r="F217" s="113">
        <v>8</v>
      </c>
      <c r="H217" s="116">
        <v>189</v>
      </c>
      <c r="I217" s="116">
        <v>673771.75258263026</v>
      </c>
      <c r="J217" s="116">
        <v>-198771.75258263026</v>
      </c>
      <c r="K217" s="116">
        <v>-1.7015997236227951</v>
      </c>
    </row>
    <row r="218" spans="1:11" x14ac:dyDescent="0.3">
      <c r="A218" s="112">
        <v>374900</v>
      </c>
      <c r="B218" s="112">
        <v>2784</v>
      </c>
      <c r="C218" s="112">
        <v>16553</v>
      </c>
      <c r="D218" s="112">
        <v>4</v>
      </c>
      <c r="E218" s="112">
        <v>4</v>
      </c>
      <c r="F218" s="112">
        <v>22</v>
      </c>
      <c r="H218" s="116">
        <v>190</v>
      </c>
      <c r="I218" s="116">
        <v>607070.41308184562</v>
      </c>
      <c r="J218" s="116">
        <v>-138070.41308184562</v>
      </c>
      <c r="K218" s="116">
        <v>-1.1819615900548437</v>
      </c>
    </row>
    <row r="219" spans="1:11" x14ac:dyDescent="0.3">
      <c r="A219" s="113">
        <v>519900</v>
      </c>
      <c r="B219" s="113">
        <v>2784</v>
      </c>
      <c r="C219" s="113">
        <v>16553</v>
      </c>
      <c r="D219" s="113">
        <v>4</v>
      </c>
      <c r="E219" s="113">
        <v>4</v>
      </c>
      <c r="F219" s="113">
        <v>1</v>
      </c>
      <c r="H219" s="116">
        <v>191</v>
      </c>
      <c r="I219" s="116">
        <v>724687.77410782257</v>
      </c>
      <c r="J219" s="116">
        <v>-249687.77410782257</v>
      </c>
      <c r="K219" s="116">
        <v>-2.1374699467784892</v>
      </c>
    </row>
    <row r="220" spans="1:11" x14ac:dyDescent="0.3">
      <c r="A220" s="112">
        <v>774500</v>
      </c>
      <c r="B220" s="112">
        <v>3888</v>
      </c>
      <c r="C220" s="112">
        <v>16553</v>
      </c>
      <c r="D220" s="112">
        <v>6</v>
      </c>
      <c r="E220" s="112">
        <v>5</v>
      </c>
      <c r="F220" s="112">
        <v>19</v>
      </c>
      <c r="H220" s="116">
        <v>192</v>
      </c>
      <c r="I220" s="116">
        <v>502921.91648495384</v>
      </c>
      <c r="J220" s="116">
        <v>-68021.916484953836</v>
      </c>
      <c r="K220" s="116">
        <v>-0.5823064534432485</v>
      </c>
    </row>
    <row r="221" spans="1:11" x14ac:dyDescent="0.3">
      <c r="A221" s="113">
        <v>520000</v>
      </c>
      <c r="B221" s="113">
        <v>3085</v>
      </c>
      <c r="C221" s="113">
        <v>16683</v>
      </c>
      <c r="D221" s="113">
        <v>4</v>
      </c>
      <c r="E221" s="113">
        <v>4</v>
      </c>
      <c r="F221" s="113">
        <v>89</v>
      </c>
      <c r="H221" s="116">
        <v>193</v>
      </c>
      <c r="I221" s="116">
        <v>412403.10842300346</v>
      </c>
      <c r="J221" s="116">
        <v>-52503.108423003461</v>
      </c>
      <c r="K221" s="116">
        <v>-0.44945659340997973</v>
      </c>
    </row>
    <row r="222" spans="1:11" x14ac:dyDescent="0.3">
      <c r="A222" s="112">
        <v>215000</v>
      </c>
      <c r="B222" s="112">
        <v>2250</v>
      </c>
      <c r="C222" s="112">
        <v>16814</v>
      </c>
      <c r="D222" s="112">
        <v>3</v>
      </c>
      <c r="E222" s="112">
        <v>2</v>
      </c>
      <c r="F222" s="112">
        <v>456</v>
      </c>
      <c r="H222" s="116">
        <v>194</v>
      </c>
      <c r="I222" s="116">
        <v>614935.94179685612</v>
      </c>
      <c r="J222" s="116">
        <v>-35935.941796856117</v>
      </c>
      <c r="K222" s="116">
        <v>-0.30763218533395731</v>
      </c>
    </row>
    <row r="223" spans="1:11" x14ac:dyDescent="0.3">
      <c r="A223" s="113">
        <v>444900</v>
      </c>
      <c r="B223" s="113">
        <v>2754</v>
      </c>
      <c r="C223" s="113">
        <v>16814</v>
      </c>
      <c r="D223" s="113">
        <v>4</v>
      </c>
      <c r="E223" s="113">
        <v>4</v>
      </c>
      <c r="F223" s="113">
        <v>30</v>
      </c>
      <c r="H223" s="116">
        <v>195</v>
      </c>
      <c r="I223" s="116">
        <v>697774.69859595364</v>
      </c>
      <c r="J223" s="116">
        <v>94225.30140404636</v>
      </c>
      <c r="K223" s="116">
        <v>0.80662239349501352</v>
      </c>
    </row>
    <row r="224" spans="1:11" x14ac:dyDescent="0.3">
      <c r="A224" s="112">
        <v>204900</v>
      </c>
      <c r="B224" s="112">
        <v>1998</v>
      </c>
      <c r="C224" s="112">
        <v>16858</v>
      </c>
      <c r="D224" s="112">
        <v>3</v>
      </c>
      <c r="E224" s="112">
        <v>2</v>
      </c>
      <c r="F224" s="112">
        <v>51</v>
      </c>
      <c r="H224" s="116">
        <v>196</v>
      </c>
      <c r="I224" s="116">
        <v>589766.06331528584</v>
      </c>
      <c r="J224" s="116">
        <v>-114966.06331528584</v>
      </c>
      <c r="K224" s="116">
        <v>-0.98417516081400191</v>
      </c>
    </row>
    <row r="225" spans="1:11" x14ac:dyDescent="0.3">
      <c r="A225" s="113">
        <v>179900</v>
      </c>
      <c r="B225" s="113">
        <v>1318</v>
      </c>
      <c r="C225" s="113">
        <v>16988</v>
      </c>
      <c r="D225" s="113">
        <v>3</v>
      </c>
      <c r="E225" s="113">
        <v>2</v>
      </c>
      <c r="F225" s="113">
        <v>2</v>
      </c>
      <c r="H225" s="116">
        <v>197</v>
      </c>
      <c r="I225" s="116">
        <v>579858.75490498706</v>
      </c>
      <c r="J225" s="116">
        <v>-92858.754904987058</v>
      </c>
      <c r="K225" s="116">
        <v>-0.79492397500795831</v>
      </c>
    </row>
    <row r="226" spans="1:11" x14ac:dyDescent="0.3">
      <c r="A226" s="112">
        <v>398500</v>
      </c>
      <c r="B226" s="112">
        <v>2907</v>
      </c>
      <c r="C226" s="112">
        <v>16988</v>
      </c>
      <c r="D226" s="112">
        <v>4</v>
      </c>
      <c r="E226" s="112">
        <v>4</v>
      </c>
      <c r="F226" s="112">
        <v>36</v>
      </c>
      <c r="H226" s="116">
        <v>198</v>
      </c>
      <c r="I226" s="116">
        <v>356307.35092582298</v>
      </c>
      <c r="J226" s="116">
        <v>38492.649074177025</v>
      </c>
      <c r="K226" s="116">
        <v>0.32951905980152091</v>
      </c>
    </row>
    <row r="227" spans="1:11" x14ac:dyDescent="0.3">
      <c r="A227" s="113">
        <v>524900</v>
      </c>
      <c r="B227" s="113">
        <v>2950</v>
      </c>
      <c r="C227" s="113">
        <v>16988</v>
      </c>
      <c r="D227" s="113">
        <v>4</v>
      </c>
      <c r="E227" s="113">
        <v>5</v>
      </c>
      <c r="F227" s="113">
        <v>59</v>
      </c>
      <c r="H227" s="116">
        <v>199</v>
      </c>
      <c r="I227" s="116">
        <v>434067.74429969722</v>
      </c>
      <c r="J227" s="116">
        <v>-95067.744299697224</v>
      </c>
      <c r="K227" s="116">
        <v>-0.81383418581349987</v>
      </c>
    </row>
    <row r="228" spans="1:11" x14ac:dyDescent="0.3">
      <c r="A228" s="112">
        <v>274900</v>
      </c>
      <c r="B228" s="112">
        <v>1608</v>
      </c>
      <c r="C228" s="112">
        <v>17032</v>
      </c>
      <c r="D228" s="112">
        <v>3</v>
      </c>
      <c r="E228" s="112">
        <v>3</v>
      </c>
      <c r="F228" s="112">
        <v>17</v>
      </c>
      <c r="H228" s="116">
        <v>200</v>
      </c>
      <c r="I228" s="116">
        <v>548547.59218267107</v>
      </c>
      <c r="J228" s="116">
        <v>-163547.59218267107</v>
      </c>
      <c r="K228" s="116">
        <v>-1.4000607935552578</v>
      </c>
    </row>
    <row r="229" spans="1:11" x14ac:dyDescent="0.3">
      <c r="A229" s="113">
        <v>239900</v>
      </c>
      <c r="B229" s="113">
        <v>1701</v>
      </c>
      <c r="C229" s="113">
        <v>17250</v>
      </c>
      <c r="D229" s="113">
        <v>3</v>
      </c>
      <c r="E229" s="113">
        <v>2</v>
      </c>
      <c r="F229" s="113">
        <v>16</v>
      </c>
      <c r="H229" s="116">
        <v>201</v>
      </c>
      <c r="I229" s="116">
        <v>235659.05085467125</v>
      </c>
      <c r="J229" s="116">
        <v>-28659.050854671252</v>
      </c>
      <c r="K229" s="116">
        <v>-0.24533784292779681</v>
      </c>
    </row>
    <row r="230" spans="1:11" x14ac:dyDescent="0.3">
      <c r="A230" s="112">
        <v>342500</v>
      </c>
      <c r="B230" s="112">
        <v>2190</v>
      </c>
      <c r="C230" s="112">
        <v>17380</v>
      </c>
      <c r="D230" s="112">
        <v>4</v>
      </c>
      <c r="E230" s="112">
        <v>3</v>
      </c>
      <c r="F230" s="112">
        <v>17</v>
      </c>
      <c r="H230" s="116">
        <v>202</v>
      </c>
      <c r="I230" s="116">
        <v>394696.91356062068</v>
      </c>
      <c r="J230" s="116">
        <v>-19796.913560620684</v>
      </c>
      <c r="K230" s="116">
        <v>-0.16947288639180727</v>
      </c>
    </row>
    <row r="231" spans="1:11" x14ac:dyDescent="0.3">
      <c r="A231" s="113">
        <v>135000</v>
      </c>
      <c r="B231" s="113">
        <v>1436</v>
      </c>
      <c r="C231" s="113">
        <v>17424</v>
      </c>
      <c r="D231" s="113">
        <v>4</v>
      </c>
      <c r="E231" s="113">
        <v>2</v>
      </c>
      <c r="F231" s="113">
        <v>19</v>
      </c>
      <c r="H231" s="116">
        <v>203</v>
      </c>
      <c r="I231" s="116">
        <v>521887.97379079083</v>
      </c>
      <c r="J231" s="116">
        <v>-11887.973790790827</v>
      </c>
      <c r="K231" s="116">
        <v>-0.10176784504848393</v>
      </c>
    </row>
    <row r="232" spans="1:11" x14ac:dyDescent="0.3">
      <c r="A232" s="112">
        <v>587000</v>
      </c>
      <c r="B232" s="112">
        <v>2990</v>
      </c>
      <c r="C232" s="112">
        <v>17424</v>
      </c>
      <c r="D232" s="112">
        <v>4</v>
      </c>
      <c r="E232" s="112">
        <v>4</v>
      </c>
      <c r="F232" s="112">
        <v>56</v>
      </c>
      <c r="H232" s="116">
        <v>204</v>
      </c>
      <c r="I232" s="116">
        <v>476842.87470117008</v>
      </c>
      <c r="J232" s="116">
        <v>-81842.874701170076</v>
      </c>
      <c r="K232" s="116">
        <v>-0.70062174912963793</v>
      </c>
    </row>
    <row r="233" spans="1:11" x14ac:dyDescent="0.3">
      <c r="A233" s="113">
        <v>424900</v>
      </c>
      <c r="B233" s="113">
        <v>3428</v>
      </c>
      <c r="C233" s="113">
        <v>17424</v>
      </c>
      <c r="D233" s="113">
        <v>5</v>
      </c>
      <c r="E233" s="113">
        <v>4</v>
      </c>
      <c r="F233" s="113">
        <v>18</v>
      </c>
      <c r="H233" s="116">
        <v>205</v>
      </c>
      <c r="I233" s="116">
        <v>801450.53064045112</v>
      </c>
      <c r="J233" s="116">
        <v>23549.469359548879</v>
      </c>
      <c r="K233" s="116">
        <v>0.20159690717127349</v>
      </c>
    </row>
    <row r="234" spans="1:11" x14ac:dyDescent="0.3">
      <c r="A234" s="112">
        <v>850000</v>
      </c>
      <c r="B234" s="112">
        <v>3747</v>
      </c>
      <c r="C234" s="112">
        <v>17424</v>
      </c>
      <c r="D234" s="112">
        <v>5</v>
      </c>
      <c r="E234" s="112">
        <v>5</v>
      </c>
      <c r="F234" s="112">
        <v>15</v>
      </c>
      <c r="H234" s="116">
        <v>206</v>
      </c>
      <c r="I234" s="116">
        <v>801450.53064045112</v>
      </c>
      <c r="J234" s="116">
        <v>23549.469359548879</v>
      </c>
      <c r="K234" s="116">
        <v>0.20159690717127349</v>
      </c>
    </row>
    <row r="235" spans="1:11" x14ac:dyDescent="0.3">
      <c r="A235" s="113">
        <v>575000</v>
      </c>
      <c r="B235" s="113">
        <v>3509</v>
      </c>
      <c r="C235" s="113">
        <v>17860</v>
      </c>
      <c r="D235" s="113">
        <v>4</v>
      </c>
      <c r="E235" s="113">
        <v>4</v>
      </c>
      <c r="F235" s="113">
        <v>37</v>
      </c>
      <c r="H235" s="116">
        <v>207</v>
      </c>
      <c r="I235" s="116">
        <v>1135822.9838673198</v>
      </c>
      <c r="J235" s="116">
        <v>-336822.98386731977</v>
      </c>
      <c r="K235" s="116">
        <v>-2.8833971065389719</v>
      </c>
    </row>
    <row r="236" spans="1:11" x14ac:dyDescent="0.3">
      <c r="A236" s="112">
        <v>815000</v>
      </c>
      <c r="B236" s="112">
        <v>3796</v>
      </c>
      <c r="C236" s="112">
        <v>17860</v>
      </c>
      <c r="D236" s="112">
        <v>4</v>
      </c>
      <c r="E236" s="112">
        <v>6</v>
      </c>
      <c r="F236" s="112">
        <v>2</v>
      </c>
      <c r="H236" s="116">
        <v>208</v>
      </c>
      <c r="I236" s="116">
        <v>145138.65489489114</v>
      </c>
      <c r="J236" s="116">
        <v>36861.345105108863</v>
      </c>
      <c r="K236" s="116">
        <v>0.31555416616424603</v>
      </c>
    </row>
    <row r="237" spans="1:11" x14ac:dyDescent="0.3">
      <c r="A237" s="113">
        <v>250000</v>
      </c>
      <c r="B237" s="113">
        <v>1774</v>
      </c>
      <c r="C237" s="113">
        <v>17903</v>
      </c>
      <c r="D237" s="113">
        <v>3</v>
      </c>
      <c r="E237" s="113">
        <v>2</v>
      </c>
      <c r="F237" s="113">
        <v>92</v>
      </c>
      <c r="H237" s="116">
        <v>209</v>
      </c>
      <c r="I237" s="116">
        <v>387896.74393878534</v>
      </c>
      <c r="J237" s="116">
        <v>-17996.743938785337</v>
      </c>
      <c r="K237" s="116">
        <v>-0.15406240632514986</v>
      </c>
    </row>
    <row r="238" spans="1:11" x14ac:dyDescent="0.3">
      <c r="A238" s="112">
        <v>229900</v>
      </c>
      <c r="B238" s="112">
        <v>1944</v>
      </c>
      <c r="C238" s="112">
        <v>18295</v>
      </c>
      <c r="D238" s="112">
        <v>4</v>
      </c>
      <c r="E238" s="112">
        <v>3</v>
      </c>
      <c r="F238" s="112">
        <v>36</v>
      </c>
      <c r="H238" s="116">
        <v>210</v>
      </c>
      <c r="I238" s="116">
        <v>391697.48217294767</v>
      </c>
      <c r="J238" s="116">
        <v>96202.517827052332</v>
      </c>
      <c r="K238" s="116">
        <v>0.82354849529376284</v>
      </c>
    </row>
    <row r="239" spans="1:11" x14ac:dyDescent="0.3">
      <c r="A239" s="113">
        <v>459000</v>
      </c>
      <c r="B239" s="113">
        <v>2283</v>
      </c>
      <c r="C239" s="113">
        <v>18295</v>
      </c>
      <c r="D239" s="113">
        <v>4</v>
      </c>
      <c r="E239" s="113">
        <v>4</v>
      </c>
      <c r="F239" s="113">
        <v>44</v>
      </c>
      <c r="H239" s="116">
        <v>211</v>
      </c>
      <c r="I239" s="116">
        <v>702485.69398525252</v>
      </c>
      <c r="J239" s="116">
        <v>-22585.693985252525</v>
      </c>
      <c r="K239" s="116">
        <v>-0.19334643954079167</v>
      </c>
    </row>
    <row r="240" spans="1:11" x14ac:dyDescent="0.3">
      <c r="A240" s="112">
        <v>738000</v>
      </c>
      <c r="B240" s="112">
        <v>4110</v>
      </c>
      <c r="C240" s="112">
        <v>18295</v>
      </c>
      <c r="D240" s="112">
        <v>5</v>
      </c>
      <c r="E240" s="112">
        <v>5</v>
      </c>
      <c r="F240" s="112">
        <v>64</v>
      </c>
      <c r="H240" s="116">
        <v>212</v>
      </c>
      <c r="I240" s="116">
        <v>749000.00988870603</v>
      </c>
      <c r="J240" s="116">
        <v>30999.99011129397</v>
      </c>
      <c r="K240" s="116">
        <v>0.26537761990984599</v>
      </c>
    </row>
    <row r="241" spans="1:11" x14ac:dyDescent="0.3">
      <c r="A241" s="113">
        <v>200000</v>
      </c>
      <c r="B241" s="113">
        <v>1134</v>
      </c>
      <c r="C241" s="113">
        <v>18731</v>
      </c>
      <c r="D241" s="113">
        <v>3</v>
      </c>
      <c r="E241" s="113">
        <v>2</v>
      </c>
      <c r="F241" s="113">
        <v>24</v>
      </c>
      <c r="H241" s="116">
        <v>213</v>
      </c>
      <c r="I241" s="116">
        <v>903057.69025705627</v>
      </c>
      <c r="J241" s="116">
        <v>-108057.69025705627</v>
      </c>
      <c r="K241" s="116">
        <v>-0.92503554196056414</v>
      </c>
    </row>
    <row r="242" spans="1:11" x14ac:dyDescent="0.3">
      <c r="A242" s="112">
        <v>348000</v>
      </c>
      <c r="B242" s="112">
        <v>2366</v>
      </c>
      <c r="C242" s="112">
        <v>19166</v>
      </c>
      <c r="D242" s="112">
        <v>4</v>
      </c>
      <c r="E242" s="112">
        <v>3</v>
      </c>
      <c r="F242" s="112">
        <v>103</v>
      </c>
      <c r="H242" s="116">
        <v>214</v>
      </c>
      <c r="I242" s="116">
        <v>339047.22470943397</v>
      </c>
      <c r="J242" s="116">
        <v>-99047.224709433969</v>
      </c>
      <c r="K242" s="116">
        <v>-0.84790081086152047</v>
      </c>
    </row>
    <row r="243" spans="1:11" x14ac:dyDescent="0.3">
      <c r="A243" s="113">
        <v>349900</v>
      </c>
      <c r="B243" s="113">
        <v>2536</v>
      </c>
      <c r="C243" s="113">
        <v>19166</v>
      </c>
      <c r="D243" s="113">
        <v>4</v>
      </c>
      <c r="E243" s="113">
        <v>3</v>
      </c>
      <c r="F243" s="113">
        <v>46</v>
      </c>
      <c r="H243" s="116">
        <v>215</v>
      </c>
      <c r="I243" s="116">
        <v>155567.93994617427</v>
      </c>
      <c r="J243" s="116">
        <v>-20567.939946174272</v>
      </c>
      <c r="K243" s="116">
        <v>-0.17607331259682588</v>
      </c>
    </row>
    <row r="244" spans="1:11" x14ac:dyDescent="0.3">
      <c r="A244" s="112">
        <v>475000</v>
      </c>
      <c r="B244" s="112">
        <v>2785</v>
      </c>
      <c r="C244" s="112">
        <v>19166</v>
      </c>
      <c r="D244" s="112">
        <v>4</v>
      </c>
      <c r="E244" s="112">
        <v>3</v>
      </c>
      <c r="F244" s="112">
        <v>22</v>
      </c>
      <c r="H244" s="116">
        <v>216</v>
      </c>
      <c r="I244" s="116">
        <v>231610.45485887444</v>
      </c>
      <c r="J244" s="116">
        <v>33289.545141125564</v>
      </c>
      <c r="K244" s="116">
        <v>0.28497751856426407</v>
      </c>
    </row>
    <row r="245" spans="1:11" x14ac:dyDescent="0.3">
      <c r="A245" s="113">
        <v>425000</v>
      </c>
      <c r="B245" s="113">
        <v>2818</v>
      </c>
      <c r="C245" s="113">
        <v>19602</v>
      </c>
      <c r="D245" s="113">
        <v>4</v>
      </c>
      <c r="E245" s="113">
        <v>4</v>
      </c>
      <c r="F245" s="113">
        <v>23</v>
      </c>
      <c r="H245" s="116">
        <v>217</v>
      </c>
      <c r="I245" s="116">
        <v>486947.19641796401</v>
      </c>
      <c r="J245" s="116">
        <v>-112047.19641796401</v>
      </c>
      <c r="K245" s="116">
        <v>-0.95918799316446446</v>
      </c>
    </row>
    <row r="246" spans="1:11" x14ac:dyDescent="0.3">
      <c r="A246" s="112">
        <v>719500</v>
      </c>
      <c r="B246" s="112">
        <v>3347</v>
      </c>
      <c r="C246" s="112">
        <v>19602</v>
      </c>
      <c r="D246" s="112">
        <v>5</v>
      </c>
      <c r="E246" s="112">
        <v>5</v>
      </c>
      <c r="F246" s="112">
        <v>85</v>
      </c>
      <c r="H246" s="116">
        <v>218</v>
      </c>
      <c r="I246" s="116">
        <v>487015.15620438533</v>
      </c>
      <c r="J246" s="116">
        <v>32884.843795614666</v>
      </c>
      <c r="K246" s="116">
        <v>0.28151304391571036</v>
      </c>
    </row>
    <row r="247" spans="1:11" x14ac:dyDescent="0.3">
      <c r="A247" s="113">
        <v>759900</v>
      </c>
      <c r="B247" s="113">
        <v>3348</v>
      </c>
      <c r="C247" s="113">
        <v>19602</v>
      </c>
      <c r="D247" s="113">
        <v>4</v>
      </c>
      <c r="E247" s="113">
        <v>5</v>
      </c>
      <c r="F247" s="113">
        <v>15</v>
      </c>
      <c r="H247" s="116">
        <v>219</v>
      </c>
      <c r="I247" s="116">
        <v>660460.51239319972</v>
      </c>
      <c r="J247" s="116">
        <v>114039.48760680028</v>
      </c>
      <c r="K247" s="116">
        <v>0.97624314356814501</v>
      </c>
    </row>
    <row r="248" spans="1:11" x14ac:dyDescent="0.3">
      <c r="A248" s="112">
        <v>875000</v>
      </c>
      <c r="B248" s="112">
        <v>5618</v>
      </c>
      <c r="C248" s="112">
        <v>19602</v>
      </c>
      <c r="D248" s="112">
        <v>5</v>
      </c>
      <c r="E248" s="112">
        <v>7</v>
      </c>
      <c r="F248" s="112">
        <v>154</v>
      </c>
      <c r="H248" s="116">
        <v>220</v>
      </c>
      <c r="I248" s="116">
        <v>532525.64466141025</v>
      </c>
      <c r="J248" s="116">
        <v>-12525.644661410246</v>
      </c>
      <c r="K248" s="116">
        <v>-0.10722667188434054</v>
      </c>
    </row>
    <row r="249" spans="1:11" x14ac:dyDescent="0.3">
      <c r="A249" s="113">
        <v>285000</v>
      </c>
      <c r="B249" s="113">
        <v>1842</v>
      </c>
      <c r="C249" s="113">
        <v>19863</v>
      </c>
      <c r="D249" s="113">
        <v>4</v>
      </c>
      <c r="E249" s="113">
        <v>3</v>
      </c>
      <c r="F249" s="113">
        <v>43</v>
      </c>
      <c r="H249" s="116">
        <v>221</v>
      </c>
      <c r="I249" s="116">
        <v>321144.54443611042</v>
      </c>
      <c r="J249" s="116">
        <v>-106144.54443611042</v>
      </c>
      <c r="K249" s="116">
        <v>-0.90865792110712684</v>
      </c>
    </row>
    <row r="250" spans="1:11" x14ac:dyDescent="0.3">
      <c r="A250" s="112">
        <v>215000</v>
      </c>
      <c r="B250" s="112">
        <v>1326</v>
      </c>
      <c r="C250" s="112">
        <v>19994</v>
      </c>
      <c r="D250" s="112">
        <v>3</v>
      </c>
      <c r="E250" s="112">
        <v>2</v>
      </c>
      <c r="F250" s="112">
        <v>1</v>
      </c>
      <c r="H250" s="116">
        <v>222</v>
      </c>
      <c r="I250" s="116">
        <v>482550.71759230265</v>
      </c>
      <c r="J250" s="116">
        <v>-37650.717592302652</v>
      </c>
      <c r="K250" s="116">
        <v>-0.32231164547703733</v>
      </c>
    </row>
    <row r="251" spans="1:11" x14ac:dyDescent="0.3">
      <c r="A251" s="113">
        <v>399500</v>
      </c>
      <c r="B251" s="113">
        <v>1800</v>
      </c>
      <c r="C251" s="113">
        <v>20038</v>
      </c>
      <c r="D251" s="113">
        <v>4</v>
      </c>
      <c r="E251" s="113">
        <v>3</v>
      </c>
      <c r="F251" s="113">
        <v>23</v>
      </c>
      <c r="H251" s="116">
        <v>223</v>
      </c>
      <c r="I251" s="116">
        <v>284223.04546315625</v>
      </c>
      <c r="J251" s="116">
        <v>-79323.045463156246</v>
      </c>
      <c r="K251" s="116">
        <v>-0.67905057174014172</v>
      </c>
    </row>
    <row r="252" spans="1:11" x14ac:dyDescent="0.3">
      <c r="A252" s="112">
        <v>570000</v>
      </c>
      <c r="B252" s="112">
        <v>3465</v>
      </c>
      <c r="C252" s="112">
        <v>20038</v>
      </c>
      <c r="D252" s="112">
        <v>5</v>
      </c>
      <c r="E252" s="112">
        <v>4</v>
      </c>
      <c r="F252" s="112">
        <v>107</v>
      </c>
      <c r="H252" s="116">
        <v>224</v>
      </c>
      <c r="I252" s="116">
        <v>181223.46312139183</v>
      </c>
      <c r="J252" s="116">
        <v>-1323.4631213918328</v>
      </c>
      <c r="K252" s="116">
        <v>-1.1329600168661472E-2</v>
      </c>
    </row>
    <row r="253" spans="1:11" x14ac:dyDescent="0.3">
      <c r="A253" s="113">
        <v>537900</v>
      </c>
      <c r="B253" s="113">
        <v>3310</v>
      </c>
      <c r="C253" s="113">
        <v>20822</v>
      </c>
      <c r="D253" s="113">
        <v>4</v>
      </c>
      <c r="E253" s="113">
        <v>4</v>
      </c>
      <c r="F253" s="113">
        <v>1</v>
      </c>
      <c r="H253" s="116">
        <v>225</v>
      </c>
      <c r="I253" s="116">
        <v>505885.60988966783</v>
      </c>
      <c r="J253" s="116">
        <v>-107385.60988966783</v>
      </c>
      <c r="K253" s="116">
        <v>-0.91928215018058734</v>
      </c>
    </row>
    <row r="254" spans="1:11" x14ac:dyDescent="0.3">
      <c r="A254" s="112">
        <v>369900</v>
      </c>
      <c r="B254" s="112">
        <v>2398</v>
      </c>
      <c r="C254" s="112">
        <v>21127</v>
      </c>
      <c r="D254" s="112">
        <v>4</v>
      </c>
      <c r="E254" s="112">
        <v>3</v>
      </c>
      <c r="F254" s="112">
        <v>37</v>
      </c>
      <c r="H254" s="116">
        <v>226</v>
      </c>
      <c r="I254" s="116">
        <v>566049.55888205196</v>
      </c>
      <c r="J254" s="116">
        <v>-41149.558882051962</v>
      </c>
      <c r="K254" s="116">
        <v>-0.35226372515778825</v>
      </c>
    </row>
    <row r="255" spans="1:11" x14ac:dyDescent="0.3">
      <c r="A255" s="113">
        <v>599000</v>
      </c>
      <c r="B255" s="113">
        <v>3352</v>
      </c>
      <c r="C255" s="113">
        <v>21301</v>
      </c>
      <c r="D255" s="113">
        <v>5</v>
      </c>
      <c r="E255" s="113">
        <v>4</v>
      </c>
      <c r="F255" s="113">
        <v>16</v>
      </c>
      <c r="H255" s="116">
        <v>227</v>
      </c>
      <c r="I255" s="116">
        <v>278948.4893380627</v>
      </c>
      <c r="J255" s="116">
        <v>-4048.4893380627036</v>
      </c>
      <c r="K255" s="116">
        <v>-3.4657380886519984E-2</v>
      </c>
    </row>
    <row r="256" spans="1:11" x14ac:dyDescent="0.3">
      <c r="A256" s="112">
        <v>419500</v>
      </c>
      <c r="B256" s="112">
        <v>2453</v>
      </c>
      <c r="C256" s="112">
        <v>21344</v>
      </c>
      <c r="D256" s="112">
        <v>4</v>
      </c>
      <c r="E256" s="112">
        <v>4</v>
      </c>
      <c r="F256" s="112">
        <v>51</v>
      </c>
      <c r="H256" s="116">
        <v>228</v>
      </c>
      <c r="I256" s="116">
        <v>239517.51548476247</v>
      </c>
      <c r="J256" s="116">
        <v>382.48451523753465</v>
      </c>
      <c r="K256" s="116">
        <v>3.2742858930502844E-3</v>
      </c>
    </row>
    <row r="257" spans="1:11" x14ac:dyDescent="0.3">
      <c r="A257" s="113">
        <v>789000</v>
      </c>
      <c r="B257" s="113">
        <v>4451</v>
      </c>
      <c r="C257" s="113">
        <v>21344</v>
      </c>
      <c r="D257" s="113">
        <v>5</v>
      </c>
      <c r="E257" s="113">
        <v>6</v>
      </c>
      <c r="F257" s="113">
        <v>71</v>
      </c>
      <c r="H257" s="116">
        <v>229</v>
      </c>
      <c r="I257" s="116">
        <v>343646.85957324714</v>
      </c>
      <c r="J257" s="116">
        <v>-1146.859573247144</v>
      </c>
      <c r="K257" s="116">
        <v>-9.8177729356199728E-3</v>
      </c>
    </row>
    <row r="258" spans="1:11" x14ac:dyDescent="0.3">
      <c r="A258" s="112">
        <v>449990</v>
      </c>
      <c r="B258" s="112">
        <v>1800</v>
      </c>
      <c r="C258" s="112">
        <v>21519</v>
      </c>
      <c r="D258" s="112">
        <v>3</v>
      </c>
      <c r="E258" s="112">
        <v>2</v>
      </c>
      <c r="F258" s="112">
        <v>116</v>
      </c>
      <c r="H258" s="116">
        <v>230</v>
      </c>
      <c r="I258" s="116">
        <v>175476.04854858349</v>
      </c>
      <c r="J258" s="116">
        <v>-40476.048548583494</v>
      </c>
      <c r="K258" s="116">
        <v>-0.34649809205149146</v>
      </c>
    </row>
    <row r="259" spans="1:11" x14ac:dyDescent="0.3">
      <c r="A259" s="113">
        <v>499990</v>
      </c>
      <c r="B259" s="113">
        <v>2400</v>
      </c>
      <c r="C259" s="113">
        <v>21519</v>
      </c>
      <c r="D259" s="113">
        <v>3</v>
      </c>
      <c r="E259" s="113">
        <v>3</v>
      </c>
      <c r="F259" s="113">
        <v>116</v>
      </c>
      <c r="H259" s="116">
        <v>231</v>
      </c>
      <c r="I259" s="116">
        <v>518731.77916018089</v>
      </c>
      <c r="J259" s="116">
        <v>68268.220839819114</v>
      </c>
      <c r="K259" s="116">
        <v>0.58441495938898957</v>
      </c>
    </row>
    <row r="260" spans="1:11" x14ac:dyDescent="0.3">
      <c r="A260" s="112">
        <v>519990</v>
      </c>
      <c r="B260" s="112">
        <v>3200</v>
      </c>
      <c r="C260" s="112">
        <v>21519</v>
      </c>
      <c r="D260" s="112">
        <v>5</v>
      </c>
      <c r="E260" s="112">
        <v>4</v>
      </c>
      <c r="F260" s="112">
        <v>116</v>
      </c>
      <c r="H260" s="116">
        <v>232</v>
      </c>
      <c r="I260" s="116">
        <v>561442.31920429389</v>
      </c>
      <c r="J260" s="116">
        <v>-136542.31920429389</v>
      </c>
      <c r="K260" s="116">
        <v>-1.1688802337457735</v>
      </c>
    </row>
    <row r="261" spans="1:11" x14ac:dyDescent="0.3">
      <c r="A261" s="113">
        <v>469990</v>
      </c>
      <c r="B261" s="113">
        <v>3282</v>
      </c>
      <c r="C261" s="113">
        <v>21519</v>
      </c>
      <c r="D261" s="113">
        <v>4</v>
      </c>
      <c r="E261" s="113">
        <v>4</v>
      </c>
      <c r="F261" s="113">
        <v>116</v>
      </c>
      <c r="H261" s="116">
        <v>233</v>
      </c>
      <c r="I261" s="116">
        <v>663597.79521509516</v>
      </c>
      <c r="J261" s="116">
        <v>186402.20478490484</v>
      </c>
      <c r="K261" s="116">
        <v>1.595709330040846</v>
      </c>
    </row>
    <row r="262" spans="1:11" x14ac:dyDescent="0.3">
      <c r="A262" s="112">
        <v>534990</v>
      </c>
      <c r="B262" s="112">
        <v>3282</v>
      </c>
      <c r="C262" s="112">
        <v>21519</v>
      </c>
      <c r="D262" s="112">
        <v>4</v>
      </c>
      <c r="E262" s="112">
        <v>4</v>
      </c>
      <c r="F262" s="112">
        <v>116</v>
      </c>
      <c r="H262" s="116">
        <v>234</v>
      </c>
      <c r="I262" s="116">
        <v>597905.68279625522</v>
      </c>
      <c r="J262" s="116">
        <v>-22905.68279625522</v>
      </c>
      <c r="K262" s="116">
        <v>-0.19608572651336201</v>
      </c>
    </row>
    <row r="263" spans="1:11" x14ac:dyDescent="0.3">
      <c r="A263" s="113">
        <v>609990</v>
      </c>
      <c r="B263" s="113">
        <v>3800</v>
      </c>
      <c r="C263" s="113">
        <v>21519</v>
      </c>
      <c r="D263" s="113">
        <v>6</v>
      </c>
      <c r="E263" s="113">
        <v>4</v>
      </c>
      <c r="F263" s="113">
        <v>116</v>
      </c>
      <c r="H263" s="116">
        <v>235</v>
      </c>
      <c r="I263" s="116">
        <v>749015.22099602292</v>
      </c>
      <c r="J263" s="116">
        <v>65984.779003977077</v>
      </c>
      <c r="K263" s="116">
        <v>0.5648673931664584</v>
      </c>
    </row>
    <row r="264" spans="1:11" x14ac:dyDescent="0.3">
      <c r="A264" s="112">
        <v>329900</v>
      </c>
      <c r="B264" s="112">
        <v>2520</v>
      </c>
      <c r="C264" s="112">
        <v>21780</v>
      </c>
      <c r="D264" s="112">
        <v>4</v>
      </c>
      <c r="E264" s="112">
        <v>3</v>
      </c>
      <c r="F264" s="112">
        <v>24</v>
      </c>
      <c r="H264" s="116">
        <v>236</v>
      </c>
      <c r="I264" s="116">
        <v>250817.52261713508</v>
      </c>
      <c r="J264" s="116">
        <v>-817.52261713508051</v>
      </c>
      <c r="K264" s="116">
        <v>-6.99846050204821E-3</v>
      </c>
    </row>
    <row r="265" spans="1:11" x14ac:dyDescent="0.3">
      <c r="A265" s="113">
        <v>329000</v>
      </c>
      <c r="B265" s="113">
        <v>2144</v>
      </c>
      <c r="C265" s="113">
        <v>21824</v>
      </c>
      <c r="D265" s="113">
        <v>3</v>
      </c>
      <c r="E265" s="113">
        <v>3</v>
      </c>
      <c r="F265" s="113">
        <v>130</v>
      </c>
      <c r="H265" s="116">
        <v>237</v>
      </c>
      <c r="I265" s="116">
        <v>306880.16176929575</v>
      </c>
      <c r="J265" s="116">
        <v>-76980.161769295752</v>
      </c>
      <c r="K265" s="116">
        <v>-0.65899414926484012</v>
      </c>
    </row>
    <row r="266" spans="1:11" x14ac:dyDescent="0.3">
      <c r="A266" s="112">
        <v>425000</v>
      </c>
      <c r="B266" s="112">
        <v>2438</v>
      </c>
      <c r="C266" s="112">
        <v>22216</v>
      </c>
      <c r="D266" s="112">
        <v>4</v>
      </c>
      <c r="E266" s="112">
        <v>4</v>
      </c>
      <c r="F266" s="112">
        <v>73</v>
      </c>
      <c r="H266" s="116">
        <v>238</v>
      </c>
      <c r="I266" s="116">
        <v>412036.80692212953</v>
      </c>
      <c r="J266" s="116">
        <v>46963.19307787047</v>
      </c>
      <c r="K266" s="116">
        <v>0.40203175412727904</v>
      </c>
    </row>
    <row r="267" spans="1:11" x14ac:dyDescent="0.3">
      <c r="A267" s="113">
        <v>450000</v>
      </c>
      <c r="B267" s="113">
        <v>3044</v>
      </c>
      <c r="C267" s="113">
        <v>22216</v>
      </c>
      <c r="D267" s="113">
        <v>3</v>
      </c>
      <c r="E267" s="113">
        <v>4</v>
      </c>
      <c r="F267" s="113">
        <v>108</v>
      </c>
      <c r="H267" s="116">
        <v>239</v>
      </c>
      <c r="I267" s="116">
        <v>719172.45718708518</v>
      </c>
      <c r="J267" s="116">
        <v>18827.54281291482</v>
      </c>
      <c r="K267" s="116">
        <v>0.16117451916933875</v>
      </c>
    </row>
    <row r="268" spans="1:11" x14ac:dyDescent="0.3">
      <c r="A268" s="112">
        <v>774900</v>
      </c>
      <c r="B268" s="112">
        <v>3703</v>
      </c>
      <c r="C268" s="112">
        <v>22651</v>
      </c>
      <c r="D268" s="112">
        <v>4</v>
      </c>
      <c r="E268" s="112">
        <v>6</v>
      </c>
      <c r="F268" s="112">
        <v>43</v>
      </c>
      <c r="H268" s="116">
        <v>240</v>
      </c>
      <c r="I268" s="116">
        <v>154446.53969452265</v>
      </c>
      <c r="J268" s="116">
        <v>45553.460305477347</v>
      </c>
      <c r="K268" s="116">
        <v>0.38996363647616089</v>
      </c>
    </row>
    <row r="269" spans="1:11" x14ac:dyDescent="0.3">
      <c r="A269" s="113">
        <v>479900</v>
      </c>
      <c r="B269" s="113">
        <v>3110</v>
      </c>
      <c r="C269" s="113">
        <v>22695</v>
      </c>
      <c r="D269" s="113">
        <v>4</v>
      </c>
      <c r="E269" s="113">
        <v>4</v>
      </c>
      <c r="F269" s="113">
        <v>43</v>
      </c>
      <c r="H269" s="116">
        <v>241</v>
      </c>
      <c r="I269" s="116">
        <v>371355.03551570058</v>
      </c>
      <c r="J269" s="116">
        <v>-23355.035515700583</v>
      </c>
      <c r="K269" s="116">
        <v>-0.19993244242386105</v>
      </c>
    </row>
    <row r="270" spans="1:11" x14ac:dyDescent="0.3">
      <c r="A270" s="112">
        <v>669000</v>
      </c>
      <c r="B270" s="112">
        <v>4182</v>
      </c>
      <c r="C270" s="112">
        <v>23522</v>
      </c>
      <c r="D270" s="112">
        <v>6</v>
      </c>
      <c r="E270" s="112">
        <v>5</v>
      </c>
      <c r="F270" s="112">
        <v>15</v>
      </c>
      <c r="H270" s="116">
        <v>242</v>
      </c>
      <c r="I270" s="116">
        <v>397352.01835899701</v>
      </c>
      <c r="J270" s="116">
        <v>-47452.018358997011</v>
      </c>
      <c r="K270" s="116">
        <v>-0.40621637770913827</v>
      </c>
    </row>
    <row r="271" spans="1:11" x14ac:dyDescent="0.3">
      <c r="A271" s="113">
        <v>205000</v>
      </c>
      <c r="B271" s="113">
        <v>1451</v>
      </c>
      <c r="C271" s="113">
        <v>24481</v>
      </c>
      <c r="D271" s="113">
        <v>4</v>
      </c>
      <c r="E271" s="113">
        <v>2</v>
      </c>
      <c r="F271" s="113">
        <v>8</v>
      </c>
      <c r="H271" s="116">
        <v>243</v>
      </c>
      <c r="I271" s="116">
        <v>435237.4373975175</v>
      </c>
      <c r="J271" s="116">
        <v>39762.562602482503</v>
      </c>
      <c r="K271" s="116">
        <v>0.3403902448703911</v>
      </c>
    </row>
    <row r="272" spans="1:11" x14ac:dyDescent="0.3">
      <c r="A272" s="112">
        <v>379900</v>
      </c>
      <c r="B272" s="112">
        <v>2462</v>
      </c>
      <c r="C272" s="112">
        <v>24786</v>
      </c>
      <c r="D272" s="112">
        <v>3</v>
      </c>
      <c r="E272" s="112">
        <v>2</v>
      </c>
      <c r="F272" s="112">
        <v>8</v>
      </c>
      <c r="H272" s="116">
        <v>244</v>
      </c>
      <c r="I272" s="116">
        <v>494262.5081001654</v>
      </c>
      <c r="J272" s="116">
        <v>-69262.508100165403</v>
      </c>
      <c r="K272" s="116">
        <v>-0.59292662618985248</v>
      </c>
    </row>
    <row r="273" spans="1:11" x14ac:dyDescent="0.3">
      <c r="A273" s="113">
        <v>399000</v>
      </c>
      <c r="B273" s="113">
        <v>3084</v>
      </c>
      <c r="C273" s="113">
        <v>24829</v>
      </c>
      <c r="D273" s="113">
        <v>4</v>
      </c>
      <c r="E273" s="113">
        <v>3</v>
      </c>
      <c r="F273" s="113">
        <v>113</v>
      </c>
      <c r="H273" s="116">
        <v>245</v>
      </c>
      <c r="I273" s="116">
        <v>604176.05235406873</v>
      </c>
      <c r="J273" s="116">
        <v>115323.94764593127</v>
      </c>
      <c r="K273" s="116">
        <v>0.98723885507741116</v>
      </c>
    </row>
    <row r="274" spans="1:11" x14ac:dyDescent="0.3">
      <c r="A274" s="112">
        <v>329900</v>
      </c>
      <c r="B274" s="112">
        <v>2280</v>
      </c>
      <c r="C274" s="112">
        <v>24873</v>
      </c>
      <c r="D274" s="112">
        <v>4</v>
      </c>
      <c r="E274" s="112">
        <v>3</v>
      </c>
      <c r="F274" s="112">
        <v>53</v>
      </c>
      <c r="H274" s="116">
        <v>246</v>
      </c>
      <c r="I274" s="116">
        <v>628472.05818542477</v>
      </c>
      <c r="J274" s="116">
        <v>131427.94181457523</v>
      </c>
      <c r="K274" s="116">
        <v>1.1250982423924991</v>
      </c>
    </row>
    <row r="275" spans="1:11" x14ac:dyDescent="0.3">
      <c r="A275" s="113">
        <v>799000</v>
      </c>
      <c r="B275" s="113">
        <v>4254</v>
      </c>
      <c r="C275" s="113">
        <v>26136</v>
      </c>
      <c r="D275" s="113">
        <v>5</v>
      </c>
      <c r="E275" s="113">
        <v>7</v>
      </c>
      <c r="F275" s="113">
        <v>134</v>
      </c>
      <c r="H275" s="116">
        <v>247</v>
      </c>
      <c r="I275" s="116">
        <v>1056196.3266413328</v>
      </c>
      <c r="J275" s="116">
        <v>-181196.32664133282</v>
      </c>
      <c r="K275" s="116">
        <v>-1.5511440399771401</v>
      </c>
    </row>
    <row r="276" spans="1:11" x14ac:dyDescent="0.3">
      <c r="A276" s="112">
        <v>474900</v>
      </c>
      <c r="B276" s="112">
        <v>2957</v>
      </c>
      <c r="C276" s="112">
        <v>26572</v>
      </c>
      <c r="D276" s="112">
        <v>4</v>
      </c>
      <c r="E276" s="112">
        <v>4</v>
      </c>
      <c r="F276" s="112">
        <v>72</v>
      </c>
      <c r="H276" s="116">
        <v>248</v>
      </c>
      <c r="I276" s="116">
        <v>292478.77825978177</v>
      </c>
      <c r="J276" s="116">
        <v>-7478.7782597817713</v>
      </c>
      <c r="K276" s="116">
        <v>-6.4022613145651192E-2</v>
      </c>
    </row>
    <row r="277" spans="1:11" x14ac:dyDescent="0.3">
      <c r="A277" s="113">
        <v>639900</v>
      </c>
      <c r="B277" s="113">
        <v>2770</v>
      </c>
      <c r="C277" s="113">
        <v>27007</v>
      </c>
      <c r="D277" s="113">
        <v>4</v>
      </c>
      <c r="E277" s="113">
        <v>5</v>
      </c>
      <c r="F277" s="113">
        <v>4</v>
      </c>
      <c r="H277" s="116">
        <v>249</v>
      </c>
      <c r="I277" s="116">
        <v>184567.04324942816</v>
      </c>
      <c r="J277" s="116">
        <v>30432.956750571844</v>
      </c>
      <c r="K277" s="116">
        <v>0.26052349050084672</v>
      </c>
    </row>
    <row r="278" spans="1:11" x14ac:dyDescent="0.3">
      <c r="A278" s="112">
        <v>375000</v>
      </c>
      <c r="B278" s="112">
        <v>2995</v>
      </c>
      <c r="C278" s="112">
        <v>27007</v>
      </c>
      <c r="D278" s="112">
        <v>4</v>
      </c>
      <c r="E278" s="112">
        <v>3</v>
      </c>
      <c r="F278" s="112">
        <v>46</v>
      </c>
      <c r="H278" s="116">
        <v>250</v>
      </c>
      <c r="I278" s="116">
        <v>286290.03890392097</v>
      </c>
      <c r="J278" s="116">
        <v>113209.96109607903</v>
      </c>
      <c r="K278" s="116">
        <v>0.96914192288139644</v>
      </c>
    </row>
    <row r="279" spans="1:11" x14ac:dyDescent="0.3">
      <c r="A279" s="113">
        <v>369900</v>
      </c>
      <c r="B279" s="113">
        <v>2427</v>
      </c>
      <c r="C279" s="113">
        <v>27878</v>
      </c>
      <c r="D279" s="113">
        <v>3</v>
      </c>
      <c r="E279" s="113">
        <v>3</v>
      </c>
      <c r="F279" s="113">
        <v>71</v>
      </c>
      <c r="H279" s="116">
        <v>251</v>
      </c>
      <c r="I279" s="116">
        <v>568620.7599135983</v>
      </c>
      <c r="J279" s="116">
        <v>1379.2400864016963</v>
      </c>
      <c r="K279" s="116">
        <v>1.180708284420335E-2</v>
      </c>
    </row>
    <row r="280" spans="1:11" x14ac:dyDescent="0.3">
      <c r="A280" s="112">
        <v>337900</v>
      </c>
      <c r="B280" s="112">
        <v>2578</v>
      </c>
      <c r="C280" s="112">
        <v>28750</v>
      </c>
      <c r="D280" s="112">
        <v>4</v>
      </c>
      <c r="E280" s="112">
        <v>3</v>
      </c>
      <c r="F280" s="112">
        <v>24</v>
      </c>
      <c r="H280" s="116">
        <v>252</v>
      </c>
      <c r="I280" s="116">
        <v>569900.87570394564</v>
      </c>
      <c r="J280" s="116">
        <v>-32000.87570394564</v>
      </c>
      <c r="K280" s="116">
        <v>-0.27394577220364902</v>
      </c>
    </row>
    <row r="281" spans="1:11" x14ac:dyDescent="0.3">
      <c r="A281" s="113">
        <v>999000</v>
      </c>
      <c r="B281" s="113">
        <v>4600</v>
      </c>
      <c r="C281" s="113">
        <v>28750</v>
      </c>
      <c r="D281" s="113">
        <v>5</v>
      </c>
      <c r="E281" s="113">
        <v>6</v>
      </c>
      <c r="F281" s="113">
        <v>285</v>
      </c>
      <c r="H281" s="116">
        <v>253</v>
      </c>
      <c r="I281" s="116">
        <v>377814.13556313526</v>
      </c>
      <c r="J281" s="116">
        <v>-7914.1355631352635</v>
      </c>
      <c r="K281" s="116">
        <v>-6.7749520301412736E-2</v>
      </c>
    </row>
    <row r="282" spans="1:11" x14ac:dyDescent="0.3">
      <c r="A282" s="112">
        <v>410000</v>
      </c>
      <c r="B282" s="112">
        <v>2525</v>
      </c>
      <c r="C282" s="112">
        <v>29185</v>
      </c>
      <c r="D282" s="112">
        <v>3</v>
      </c>
      <c r="E282" s="112">
        <v>3</v>
      </c>
      <c r="F282" s="112">
        <v>58</v>
      </c>
      <c r="H282" s="116">
        <v>254</v>
      </c>
      <c r="I282" s="116">
        <v>552650.62506700517</v>
      </c>
      <c r="J282" s="116">
        <v>46349.374932994833</v>
      </c>
      <c r="K282" s="116">
        <v>0.39677712024643702</v>
      </c>
    </row>
    <row r="283" spans="1:11" x14ac:dyDescent="0.3">
      <c r="A283" s="113">
        <v>375000</v>
      </c>
      <c r="B283" s="113">
        <v>2608</v>
      </c>
      <c r="C283" s="113">
        <v>31102</v>
      </c>
      <c r="D283" s="113">
        <v>4</v>
      </c>
      <c r="E283" s="113">
        <v>4</v>
      </c>
      <c r="F283" s="113">
        <v>14</v>
      </c>
      <c r="H283" s="116">
        <v>255</v>
      </c>
      <c r="I283" s="116">
        <v>439982.7179751902</v>
      </c>
      <c r="J283" s="116">
        <v>-20482.7179751902</v>
      </c>
      <c r="K283" s="116">
        <v>-0.17534376385366227</v>
      </c>
    </row>
    <row r="284" spans="1:11" x14ac:dyDescent="0.3">
      <c r="A284" s="112">
        <v>575000</v>
      </c>
      <c r="B284" s="112">
        <v>2930</v>
      </c>
      <c r="C284" s="112">
        <v>31712</v>
      </c>
      <c r="D284" s="112">
        <v>4</v>
      </c>
      <c r="E284" s="112">
        <v>4</v>
      </c>
      <c r="F284" s="112">
        <v>37</v>
      </c>
      <c r="H284" s="116">
        <v>256</v>
      </c>
      <c r="I284" s="116">
        <v>826792.05898209824</v>
      </c>
      <c r="J284" s="116">
        <v>-37792.058982098242</v>
      </c>
      <c r="K284" s="116">
        <v>-0.32352160849586548</v>
      </c>
    </row>
    <row r="285" spans="1:11" x14ac:dyDescent="0.3">
      <c r="A285" s="113">
        <v>1450000</v>
      </c>
      <c r="B285" s="113">
        <v>4576</v>
      </c>
      <c r="C285" s="113">
        <v>33236</v>
      </c>
      <c r="D285" s="113">
        <v>5</v>
      </c>
      <c r="E285" s="113">
        <v>5</v>
      </c>
      <c r="F285" s="113">
        <v>116</v>
      </c>
      <c r="H285" s="116">
        <v>257</v>
      </c>
      <c r="I285" s="116">
        <v>257244.63882653753</v>
      </c>
      <c r="J285" s="116">
        <v>192745.36117346247</v>
      </c>
      <c r="K285" s="116">
        <v>1.6500103713982135</v>
      </c>
    </row>
    <row r="286" spans="1:11" x14ac:dyDescent="0.3">
      <c r="A286" s="112">
        <v>362750</v>
      </c>
      <c r="B286" s="112">
        <v>2128</v>
      </c>
      <c r="C286" s="112">
        <v>34412</v>
      </c>
      <c r="D286" s="112">
        <v>3</v>
      </c>
      <c r="E286" s="112">
        <v>4</v>
      </c>
      <c r="F286" s="112">
        <v>78</v>
      </c>
      <c r="H286" s="116">
        <v>258</v>
      </c>
      <c r="I286" s="116">
        <v>402056.98440823721</v>
      </c>
      <c r="J286" s="116">
        <v>97933.015591762785</v>
      </c>
      <c r="K286" s="116">
        <v>0.83836254447279335</v>
      </c>
    </row>
    <row r="287" spans="1:11" x14ac:dyDescent="0.3">
      <c r="A287" s="113">
        <v>279900</v>
      </c>
      <c r="B287" s="113">
        <v>3086</v>
      </c>
      <c r="C287" s="113">
        <v>34412</v>
      </c>
      <c r="D287" s="113">
        <v>5</v>
      </c>
      <c r="E287" s="113">
        <v>3</v>
      </c>
      <c r="F287" s="113">
        <v>276</v>
      </c>
      <c r="H287" s="116">
        <v>259</v>
      </c>
      <c r="I287" s="116">
        <v>529401.73153653438</v>
      </c>
      <c r="J287" s="116">
        <v>-9411.731536534382</v>
      </c>
      <c r="K287" s="116">
        <v>-8.056979713312809E-2</v>
      </c>
    </row>
    <row r="288" spans="1:11" x14ac:dyDescent="0.3">
      <c r="A288" s="112">
        <v>609000</v>
      </c>
      <c r="B288" s="112">
        <v>3356</v>
      </c>
      <c r="C288" s="112">
        <v>35719</v>
      </c>
      <c r="D288" s="112">
        <v>4</v>
      </c>
      <c r="E288" s="112">
        <v>4</v>
      </c>
      <c r="F288" s="112">
        <v>42</v>
      </c>
      <c r="H288" s="116">
        <v>260</v>
      </c>
      <c r="I288" s="116">
        <v>565770.11160434037</v>
      </c>
      <c r="J288" s="116">
        <v>-95780.111604340374</v>
      </c>
      <c r="K288" s="116">
        <v>-0.81993245678484827</v>
      </c>
    </row>
    <row r="289" spans="1:11" x14ac:dyDescent="0.3">
      <c r="A289" s="113">
        <v>859900</v>
      </c>
      <c r="B289" s="113">
        <v>2848</v>
      </c>
      <c r="C289" s="113">
        <v>37462</v>
      </c>
      <c r="D289" s="113">
        <v>5</v>
      </c>
      <c r="E289" s="113">
        <v>6</v>
      </c>
      <c r="F289" s="113">
        <v>28</v>
      </c>
      <c r="H289" s="116">
        <v>261</v>
      </c>
      <c r="I289" s="116">
        <v>565770.11160434037</v>
      </c>
      <c r="J289" s="116">
        <v>-30780.111604340374</v>
      </c>
      <c r="K289" s="116">
        <v>-0.26349533431442518</v>
      </c>
    </row>
    <row r="290" spans="1:11" x14ac:dyDescent="0.3">
      <c r="A290" s="112">
        <v>150000</v>
      </c>
      <c r="B290" s="112">
        <v>864</v>
      </c>
      <c r="C290" s="112">
        <v>40075</v>
      </c>
      <c r="D290" s="112">
        <v>3</v>
      </c>
      <c r="E290" s="112">
        <v>2</v>
      </c>
      <c r="F290" s="112">
        <v>8</v>
      </c>
      <c r="H290" s="116">
        <v>262</v>
      </c>
      <c r="I290" s="116">
        <v>596587.11044473667</v>
      </c>
      <c r="J290" s="116">
        <v>13402.889555263333</v>
      </c>
      <c r="K290" s="116">
        <v>0.11473638918337874</v>
      </c>
    </row>
    <row r="291" spans="1:11" x14ac:dyDescent="0.3">
      <c r="A291" s="113">
        <v>249900</v>
      </c>
      <c r="B291" s="113">
        <v>2080</v>
      </c>
      <c r="C291" s="113">
        <v>41992</v>
      </c>
      <c r="D291" s="113">
        <v>4</v>
      </c>
      <c r="E291" s="113">
        <v>2</v>
      </c>
      <c r="F291" s="113">
        <v>43</v>
      </c>
      <c r="H291" s="116">
        <v>263</v>
      </c>
      <c r="I291" s="116">
        <v>396842.24219994247</v>
      </c>
      <c r="J291" s="116">
        <v>-66942.24219994247</v>
      </c>
      <c r="K291" s="116">
        <v>-0.57306382494544794</v>
      </c>
    </row>
    <row r="292" spans="1:11" x14ac:dyDescent="0.3">
      <c r="A292" s="112">
        <v>975000</v>
      </c>
      <c r="B292" s="112">
        <v>4102</v>
      </c>
      <c r="C292" s="112">
        <v>43560</v>
      </c>
      <c r="D292" s="112">
        <v>5</v>
      </c>
      <c r="E292" s="112">
        <v>6</v>
      </c>
      <c r="F292" s="112">
        <v>18</v>
      </c>
      <c r="H292" s="116">
        <v>264</v>
      </c>
      <c r="I292" s="116">
        <v>363356.73376696277</v>
      </c>
      <c r="J292" s="116">
        <v>-34356.733766962774</v>
      </c>
      <c r="K292" s="116">
        <v>-0.29411326268878751</v>
      </c>
    </row>
    <row r="293" spans="1:11" x14ac:dyDescent="0.3">
      <c r="A293" s="113">
        <v>449000</v>
      </c>
      <c r="B293" s="113">
        <v>4258</v>
      </c>
      <c r="C293" s="113">
        <v>43691</v>
      </c>
      <c r="D293" s="113">
        <v>3</v>
      </c>
      <c r="E293" s="113">
        <v>3</v>
      </c>
      <c r="F293" s="113">
        <v>1</v>
      </c>
      <c r="H293" s="116">
        <v>265</v>
      </c>
      <c r="I293" s="116">
        <v>438250.56527688529</v>
      </c>
      <c r="J293" s="116">
        <v>-13250.565276885289</v>
      </c>
      <c r="K293" s="116">
        <v>-0.11343240636579316</v>
      </c>
    </row>
    <row r="294" spans="1:11" x14ac:dyDescent="0.3">
      <c r="A294" s="112">
        <v>419000</v>
      </c>
      <c r="B294" s="112">
        <v>3200</v>
      </c>
      <c r="C294" s="112">
        <v>44867</v>
      </c>
      <c r="D294" s="112">
        <v>4</v>
      </c>
      <c r="E294" s="112">
        <v>4</v>
      </c>
      <c r="F294" s="112">
        <v>44</v>
      </c>
      <c r="H294" s="116">
        <v>266</v>
      </c>
      <c r="I294" s="116">
        <v>554068.97771936841</v>
      </c>
      <c r="J294" s="116">
        <v>-104068.97771936841</v>
      </c>
      <c r="K294" s="116">
        <v>-0.890889884624676</v>
      </c>
    </row>
    <row r="295" spans="1:11" x14ac:dyDescent="0.3">
      <c r="A295" s="113">
        <v>529000</v>
      </c>
      <c r="B295" s="113">
        <v>3101</v>
      </c>
      <c r="C295" s="113">
        <v>45302</v>
      </c>
      <c r="D295" s="113">
        <v>4</v>
      </c>
      <c r="E295" s="113">
        <v>3</v>
      </c>
      <c r="F295" s="113">
        <v>24</v>
      </c>
      <c r="H295" s="116">
        <v>267</v>
      </c>
      <c r="I295" s="116">
        <v>738149.43718179385</v>
      </c>
      <c r="J295" s="116">
        <v>36750.562818206148</v>
      </c>
      <c r="K295" s="116">
        <v>0.31460580651894082</v>
      </c>
    </row>
    <row r="296" spans="1:11" x14ac:dyDescent="0.3">
      <c r="A296" s="112">
        <v>925000</v>
      </c>
      <c r="B296" s="112">
        <v>3617</v>
      </c>
      <c r="C296" s="112">
        <v>46609</v>
      </c>
      <c r="D296" s="112">
        <v>6</v>
      </c>
      <c r="E296" s="112">
        <v>4</v>
      </c>
      <c r="F296" s="112">
        <v>2</v>
      </c>
      <c r="H296" s="116">
        <v>268</v>
      </c>
      <c r="I296" s="116">
        <v>540721.74205736525</v>
      </c>
      <c r="J296" s="116">
        <v>-60821.742057365249</v>
      </c>
      <c r="K296" s="116">
        <v>-0.52066884821597892</v>
      </c>
    </row>
    <row r="297" spans="1:11" x14ac:dyDescent="0.3">
      <c r="A297" s="113">
        <v>204900</v>
      </c>
      <c r="B297" s="113">
        <v>1131</v>
      </c>
      <c r="C297" s="113">
        <v>48787</v>
      </c>
      <c r="D297" s="113">
        <v>3</v>
      </c>
      <c r="E297" s="113">
        <v>2</v>
      </c>
      <c r="F297" s="113">
        <v>5</v>
      </c>
      <c r="H297" s="116">
        <v>269</v>
      </c>
      <c r="I297" s="116">
        <v>710041.9328374468</v>
      </c>
      <c r="J297" s="116">
        <v>-41041.932837446802</v>
      </c>
      <c r="K297" s="116">
        <v>-0.35134238474912721</v>
      </c>
    </row>
    <row r="298" spans="1:11" x14ac:dyDescent="0.3">
      <c r="A298" s="112">
        <v>1249900</v>
      </c>
      <c r="B298" s="112">
        <v>3800</v>
      </c>
      <c r="C298" s="112">
        <v>49658</v>
      </c>
      <c r="D298" s="112">
        <v>4</v>
      </c>
      <c r="E298" s="112">
        <v>4</v>
      </c>
      <c r="F298" s="112">
        <v>8</v>
      </c>
      <c r="H298" s="116">
        <v>270</v>
      </c>
      <c r="I298" s="116">
        <v>182779.44842209076</v>
      </c>
      <c r="J298" s="116">
        <v>22220.551577909238</v>
      </c>
      <c r="K298" s="116">
        <v>0.19022061199565288</v>
      </c>
    </row>
    <row r="299" spans="1:11" x14ac:dyDescent="0.3">
      <c r="A299" s="113">
        <v>1725000</v>
      </c>
      <c r="B299" s="113">
        <v>6512</v>
      </c>
      <c r="C299" s="113">
        <v>52272</v>
      </c>
      <c r="D299" s="113">
        <v>5</v>
      </c>
      <c r="E299" s="113">
        <v>6</v>
      </c>
      <c r="F299" s="113">
        <v>46</v>
      </c>
      <c r="H299" s="116">
        <v>271</v>
      </c>
      <c r="I299" s="116">
        <v>360421.33655262477</v>
      </c>
      <c r="J299" s="116">
        <v>19478.663447375235</v>
      </c>
      <c r="K299" s="116">
        <v>0.1667484836650352</v>
      </c>
    </row>
    <row r="300" spans="1:11" x14ac:dyDescent="0.3">
      <c r="A300" s="112">
        <v>519900</v>
      </c>
      <c r="B300" s="112">
        <v>3272</v>
      </c>
      <c r="C300" s="112">
        <v>60113</v>
      </c>
      <c r="D300" s="112">
        <v>4</v>
      </c>
      <c r="E300" s="112">
        <v>5</v>
      </c>
      <c r="F300" s="112">
        <v>106</v>
      </c>
      <c r="H300" s="116">
        <v>272</v>
      </c>
      <c r="I300" s="116">
        <v>484347.09883823345</v>
      </c>
      <c r="J300" s="116">
        <v>-85347.098838233447</v>
      </c>
      <c r="K300" s="116">
        <v>-0.73061990905762175</v>
      </c>
    </row>
    <row r="301" spans="1:11" x14ac:dyDescent="0.3">
      <c r="A301" s="113">
        <v>579900</v>
      </c>
      <c r="B301" s="113">
        <v>3378</v>
      </c>
      <c r="C301" s="113">
        <v>66560</v>
      </c>
      <c r="D301" s="113">
        <v>5</v>
      </c>
      <c r="E301" s="113">
        <v>5</v>
      </c>
      <c r="F301" s="113">
        <v>72</v>
      </c>
      <c r="H301" s="116">
        <v>273</v>
      </c>
      <c r="I301" s="116">
        <v>362494.34499885299</v>
      </c>
      <c r="J301" s="116">
        <v>-32594.34499885299</v>
      </c>
      <c r="K301" s="116">
        <v>-0.27902620830723052</v>
      </c>
    </row>
    <row r="302" spans="1:11" x14ac:dyDescent="0.3">
      <c r="A302" s="112">
        <v>800000</v>
      </c>
      <c r="B302" s="112">
        <v>5248</v>
      </c>
      <c r="C302" s="112">
        <v>66647</v>
      </c>
      <c r="D302" s="112">
        <v>5</v>
      </c>
      <c r="E302" s="112">
        <v>5</v>
      </c>
      <c r="F302" s="112">
        <v>24</v>
      </c>
      <c r="H302" s="116">
        <v>274</v>
      </c>
      <c r="I302" s="116">
        <v>853773.92910033371</v>
      </c>
      <c r="J302" s="116">
        <v>-54773.929100333713</v>
      </c>
      <c r="K302" s="116">
        <v>-0.4688961153075179</v>
      </c>
    </row>
    <row r="303" spans="1:11" x14ac:dyDescent="0.3">
      <c r="A303" s="113">
        <v>749900</v>
      </c>
      <c r="B303" s="113">
        <v>3932</v>
      </c>
      <c r="C303" s="113">
        <v>73181</v>
      </c>
      <c r="D303" s="113">
        <v>4</v>
      </c>
      <c r="E303" s="113">
        <v>7</v>
      </c>
      <c r="F303" s="113">
        <v>32</v>
      </c>
      <c r="H303" s="116">
        <v>275</v>
      </c>
      <c r="I303" s="116">
        <v>520138.17289782257</v>
      </c>
      <c r="J303" s="116">
        <v>-45238.172897822573</v>
      </c>
      <c r="K303" s="116">
        <v>-0.38726459620129039</v>
      </c>
    </row>
    <row r="304" spans="1:11" x14ac:dyDescent="0.3">
      <c r="A304" s="112">
        <v>849000</v>
      </c>
      <c r="B304" s="112">
        <v>4298</v>
      </c>
      <c r="C304" s="112">
        <v>75794</v>
      </c>
      <c r="D304" s="112">
        <v>4</v>
      </c>
      <c r="E304" s="112">
        <v>5</v>
      </c>
      <c r="F304" s="112">
        <v>31</v>
      </c>
      <c r="H304" s="116">
        <v>276</v>
      </c>
      <c r="I304" s="116">
        <v>545981.39453077514</v>
      </c>
      <c r="J304" s="116">
        <v>93918.605469224858</v>
      </c>
      <c r="K304" s="116">
        <v>0.80399690113431421</v>
      </c>
    </row>
    <row r="305" spans="1:11" x14ac:dyDescent="0.3">
      <c r="A305" s="113">
        <v>594900</v>
      </c>
      <c r="B305" s="113">
        <v>2670</v>
      </c>
      <c r="C305" s="113">
        <v>88122</v>
      </c>
      <c r="D305" s="113">
        <v>4</v>
      </c>
      <c r="E305" s="113">
        <v>3</v>
      </c>
      <c r="F305" s="113">
        <v>93</v>
      </c>
      <c r="H305" s="116">
        <v>277</v>
      </c>
      <c r="I305" s="116">
        <v>472590.44147900835</v>
      </c>
      <c r="J305" s="116">
        <v>-97590.441479008354</v>
      </c>
      <c r="K305" s="116">
        <v>-0.83542991441842507</v>
      </c>
    </row>
    <row r="306" spans="1:11" x14ac:dyDescent="0.3">
      <c r="A306" s="112">
        <v>275000</v>
      </c>
      <c r="B306" s="112">
        <v>1472</v>
      </c>
      <c r="C306" s="112">
        <v>117612</v>
      </c>
      <c r="D306" s="112">
        <v>3</v>
      </c>
      <c r="E306" s="112">
        <v>3</v>
      </c>
      <c r="F306" s="112">
        <v>142</v>
      </c>
      <c r="H306" s="116">
        <v>278</v>
      </c>
      <c r="I306" s="116">
        <v>410798.89694482851</v>
      </c>
      <c r="J306" s="116">
        <v>-40898.896944828506</v>
      </c>
      <c r="K306" s="116">
        <v>-0.35011791581838081</v>
      </c>
    </row>
    <row r="307" spans="1:11" x14ac:dyDescent="0.3">
      <c r="A307" s="113">
        <v>249900</v>
      </c>
      <c r="B307" s="113">
        <v>2160</v>
      </c>
      <c r="C307" s="113">
        <v>130724</v>
      </c>
      <c r="D307" s="113">
        <v>4</v>
      </c>
      <c r="E307" s="113">
        <v>3</v>
      </c>
      <c r="F307" s="113">
        <v>94</v>
      </c>
      <c r="H307" s="116">
        <v>279</v>
      </c>
      <c r="I307" s="116">
        <v>410577.57297472819</v>
      </c>
      <c r="J307" s="116">
        <v>-72677.572974728188</v>
      </c>
      <c r="K307" s="116">
        <v>-0.62216153191064527</v>
      </c>
    </row>
    <row r="308" spans="1:11" x14ac:dyDescent="0.3">
      <c r="A308" s="112">
        <v>1295000</v>
      </c>
      <c r="B308" s="112">
        <v>5316</v>
      </c>
      <c r="C308" s="112">
        <v>148104</v>
      </c>
      <c r="D308" s="112">
        <v>4</v>
      </c>
      <c r="E308" s="112">
        <v>7</v>
      </c>
      <c r="F308" s="112">
        <v>378</v>
      </c>
      <c r="H308" s="116">
        <v>280</v>
      </c>
      <c r="I308" s="116">
        <v>853960.44689823501</v>
      </c>
      <c r="J308" s="116">
        <v>145039.55310176499</v>
      </c>
      <c r="K308" s="116">
        <v>1.2416214088052653</v>
      </c>
    </row>
    <row r="309" spans="1:11" x14ac:dyDescent="0.3">
      <c r="A309" s="113">
        <v>1195000</v>
      </c>
      <c r="B309" s="113">
        <v>5372</v>
      </c>
      <c r="C309" s="113">
        <v>152024</v>
      </c>
      <c r="D309" s="113">
        <v>5</v>
      </c>
      <c r="E309" s="113">
        <v>6</v>
      </c>
      <c r="F309" s="113">
        <v>456</v>
      </c>
      <c r="H309" s="116">
        <v>281</v>
      </c>
      <c r="I309" s="116">
        <v>426645.34699051245</v>
      </c>
      <c r="J309" s="116">
        <v>-16645.346990512451</v>
      </c>
      <c r="K309" s="116">
        <v>-0.14249367664496101</v>
      </c>
    </row>
    <row r="310" spans="1:11" x14ac:dyDescent="0.3">
      <c r="A310" s="112">
        <v>1149000</v>
      </c>
      <c r="B310" s="112">
        <v>6014</v>
      </c>
      <c r="C310" s="112">
        <v>230868</v>
      </c>
      <c r="D310" s="112">
        <v>5</v>
      </c>
      <c r="E310" s="112">
        <v>6</v>
      </c>
      <c r="F310" s="112">
        <v>71</v>
      </c>
      <c r="H310" s="116">
        <v>282</v>
      </c>
      <c r="I310" s="116">
        <v>470537.59042391559</v>
      </c>
      <c r="J310" s="116">
        <v>-95537.590423915593</v>
      </c>
      <c r="K310" s="116">
        <v>-0.81785633697294535</v>
      </c>
    </row>
    <row r="311" spans="1:11" x14ac:dyDescent="0.3">
      <c r="A311" s="113">
        <v>549900</v>
      </c>
      <c r="B311" s="113">
        <v>2828</v>
      </c>
      <c r="C311" s="113">
        <v>295772</v>
      </c>
      <c r="D311" s="113">
        <v>4</v>
      </c>
      <c r="E311" s="113">
        <v>4</v>
      </c>
      <c r="F311" s="113">
        <v>7</v>
      </c>
      <c r="H311" s="116">
        <v>283</v>
      </c>
      <c r="I311" s="116">
        <v>519786.45917191467</v>
      </c>
      <c r="J311" s="116">
        <v>55213.54082808533</v>
      </c>
      <c r="K311" s="116">
        <v>0.47265944276589267</v>
      </c>
    </row>
    <row r="312" spans="1:11" x14ac:dyDescent="0.3">
      <c r="H312" s="116">
        <v>284</v>
      </c>
      <c r="I312" s="116">
        <v>800326.10062294302</v>
      </c>
      <c r="J312" s="116">
        <v>649673.89937705698</v>
      </c>
      <c r="K312" s="116">
        <v>5.5615796171309047</v>
      </c>
    </row>
    <row r="313" spans="1:11" x14ac:dyDescent="0.3">
      <c r="H313" s="116">
        <v>285</v>
      </c>
      <c r="I313" s="116">
        <v>423706.30378273339</v>
      </c>
      <c r="J313" s="116">
        <v>-60956.30378273339</v>
      </c>
      <c r="K313" s="116">
        <v>-0.5218207734353405</v>
      </c>
    </row>
    <row r="314" spans="1:11" x14ac:dyDescent="0.3">
      <c r="H314" s="116">
        <v>286</v>
      </c>
      <c r="I314" s="116">
        <v>466982.08386148553</v>
      </c>
      <c r="J314" s="116">
        <v>-187082.08386148553</v>
      </c>
      <c r="K314" s="116">
        <v>-1.6015294832254676</v>
      </c>
    </row>
    <row r="315" spans="1:11" x14ac:dyDescent="0.3">
      <c r="H315" s="116">
        <v>287</v>
      </c>
      <c r="I315" s="116">
        <v>587286.89370665024</v>
      </c>
      <c r="J315" s="116">
        <v>21713.10629334976</v>
      </c>
      <c r="K315" s="116">
        <v>0.18587659055024577</v>
      </c>
    </row>
    <row r="316" spans="1:11" x14ac:dyDescent="0.3">
      <c r="H316" s="116">
        <v>288</v>
      </c>
      <c r="I316" s="116">
        <v>594931.87412532012</v>
      </c>
      <c r="J316" s="116">
        <v>264968.12587467988</v>
      </c>
      <c r="K316" s="116">
        <v>2.2682784847398114</v>
      </c>
    </row>
    <row r="317" spans="1:11" x14ac:dyDescent="0.3">
      <c r="H317" s="116">
        <v>289</v>
      </c>
      <c r="I317" s="116">
        <v>128594.97576333985</v>
      </c>
      <c r="J317" s="116">
        <v>21405.024236660145</v>
      </c>
      <c r="K317" s="116">
        <v>0.18323923219472057</v>
      </c>
    </row>
    <row r="318" spans="1:11" x14ac:dyDescent="0.3">
      <c r="H318" s="116">
        <v>290</v>
      </c>
      <c r="I318" s="116">
        <v>290555.08678646287</v>
      </c>
      <c r="J318" s="116">
        <v>-40655.086786462867</v>
      </c>
      <c r="K318" s="116">
        <v>-0.34803076161914953</v>
      </c>
    </row>
    <row r="319" spans="1:11" x14ac:dyDescent="0.3">
      <c r="H319" s="116">
        <v>291</v>
      </c>
      <c r="I319" s="116">
        <v>789681.62218938372</v>
      </c>
      <c r="J319" s="116">
        <v>185318.37781061628</v>
      </c>
      <c r="K319" s="116">
        <v>1.5864311521511698</v>
      </c>
    </row>
    <row r="320" spans="1:11" x14ac:dyDescent="0.3">
      <c r="H320" s="116">
        <v>292</v>
      </c>
      <c r="I320" s="116">
        <v>700223.32929874724</v>
      </c>
      <c r="J320" s="116">
        <v>-251223.32929874724</v>
      </c>
      <c r="K320" s="116">
        <v>-2.1506151761912995</v>
      </c>
    </row>
    <row r="321" spans="8:11" x14ac:dyDescent="0.3">
      <c r="H321" s="116">
        <v>293</v>
      </c>
      <c r="I321" s="116">
        <v>570062.47614738625</v>
      </c>
      <c r="J321" s="116">
        <v>-151062.47614738625</v>
      </c>
      <c r="K321" s="116">
        <v>-1.2931810698570543</v>
      </c>
    </row>
    <row r="322" spans="8:11" x14ac:dyDescent="0.3">
      <c r="H322" s="116">
        <v>294</v>
      </c>
      <c r="I322" s="116">
        <v>501693.47283777385</v>
      </c>
      <c r="J322" s="116">
        <v>27306.52716222615</v>
      </c>
      <c r="K322" s="116">
        <v>0.23375946767399336</v>
      </c>
    </row>
    <row r="323" spans="8:11" x14ac:dyDescent="0.3">
      <c r="H323" s="116">
        <v>295</v>
      </c>
      <c r="I323" s="116">
        <v>586911.54353944049</v>
      </c>
      <c r="J323" s="116">
        <v>338088.45646055951</v>
      </c>
      <c r="K323" s="116">
        <v>2.8942302746673949</v>
      </c>
    </row>
    <row r="324" spans="8:11" x14ac:dyDescent="0.3">
      <c r="H324" s="116">
        <v>296</v>
      </c>
      <c r="I324" s="116">
        <v>175306.05450149864</v>
      </c>
      <c r="J324" s="116">
        <v>29593.945498501358</v>
      </c>
      <c r="K324" s="116">
        <v>0.25334107501127118</v>
      </c>
    </row>
    <row r="325" spans="8:11" x14ac:dyDescent="0.3">
      <c r="H325" s="116">
        <v>297</v>
      </c>
      <c r="I325" s="116">
        <v>664669.85911167855</v>
      </c>
      <c r="J325" s="116">
        <v>585230.14088832145</v>
      </c>
      <c r="K325" s="116">
        <v>5.0099042396747366</v>
      </c>
    </row>
    <row r="326" spans="8:11" x14ac:dyDescent="0.3">
      <c r="H326" s="116">
        <v>298</v>
      </c>
      <c r="I326" s="116">
        <v>1161681.9768242603</v>
      </c>
      <c r="J326" s="116">
        <v>563318.02317573968</v>
      </c>
      <c r="K326" s="116">
        <v>4.822323997717473</v>
      </c>
    </row>
    <row r="327" spans="8:11" x14ac:dyDescent="0.3">
      <c r="H327" s="116">
        <v>299</v>
      </c>
      <c r="I327" s="116">
        <v>645284.45231777488</v>
      </c>
      <c r="J327" s="116">
        <v>-125384.45231777488</v>
      </c>
      <c r="K327" s="116">
        <v>-1.0733625207728097</v>
      </c>
    </row>
    <row r="328" spans="8:11" x14ac:dyDescent="0.3">
      <c r="H328" s="116">
        <v>300</v>
      </c>
      <c r="I328" s="116">
        <v>642130.5897290312</v>
      </c>
      <c r="J328" s="116">
        <v>-62230.589729031199</v>
      </c>
      <c r="K328" s="116">
        <v>-0.53272938889937826</v>
      </c>
    </row>
    <row r="329" spans="8:11" x14ac:dyDescent="0.3">
      <c r="H329" s="116">
        <v>301</v>
      </c>
      <c r="I329" s="116">
        <v>926285.17304320773</v>
      </c>
      <c r="J329" s="116">
        <v>-126285.17304320773</v>
      </c>
      <c r="K329" s="116">
        <v>-1.0810732045975686</v>
      </c>
    </row>
    <row r="330" spans="8:11" x14ac:dyDescent="0.3">
      <c r="H330" s="116">
        <v>302</v>
      </c>
      <c r="I330" s="116">
        <v>862396.70204791042</v>
      </c>
      <c r="J330" s="116">
        <v>-112496.70204791042</v>
      </c>
      <c r="K330" s="116">
        <v>-0.96303601807618211</v>
      </c>
    </row>
    <row r="331" spans="8:11" x14ac:dyDescent="0.3">
      <c r="H331" s="116">
        <v>303</v>
      </c>
      <c r="I331" s="116">
        <v>812401.8474264337</v>
      </c>
      <c r="J331" s="116">
        <v>36598.152573566302</v>
      </c>
      <c r="K331" s="116">
        <v>0.31330108778105759</v>
      </c>
    </row>
    <row r="332" spans="8:11" x14ac:dyDescent="0.3">
      <c r="H332" s="116">
        <v>304</v>
      </c>
      <c r="I332" s="116">
        <v>466307.21294752794</v>
      </c>
      <c r="J332" s="116">
        <v>128592.78705247206</v>
      </c>
      <c r="K332" s="116">
        <v>1.1008276984296836</v>
      </c>
    </row>
    <row r="333" spans="8:11" x14ac:dyDescent="0.3">
      <c r="H333" s="116">
        <v>305</v>
      </c>
      <c r="I333" s="116">
        <v>329017.23021201754</v>
      </c>
      <c r="J333" s="116">
        <v>-54017.230212017545</v>
      </c>
      <c r="K333" s="116">
        <v>-0.46241834066149917</v>
      </c>
    </row>
    <row r="334" spans="8:11" x14ac:dyDescent="0.3">
      <c r="H334" s="116">
        <v>306</v>
      </c>
      <c r="I334" s="116">
        <v>418991.62851964257</v>
      </c>
      <c r="J334" s="116">
        <v>-169091.62851964257</v>
      </c>
      <c r="K334" s="116">
        <v>-1.447520910881656</v>
      </c>
    </row>
    <row r="335" spans="8:11" x14ac:dyDescent="0.3">
      <c r="H335" s="116">
        <v>307</v>
      </c>
      <c r="I335" s="116">
        <v>1124401.6773427832</v>
      </c>
      <c r="J335" s="116">
        <v>170598.32265721681</v>
      </c>
      <c r="K335" s="116">
        <v>1.4604190731948079</v>
      </c>
    </row>
    <row r="336" spans="8:11" x14ac:dyDescent="0.3">
      <c r="H336" s="116">
        <v>308</v>
      </c>
      <c r="I336" s="116">
        <v>1057797.1917869111</v>
      </c>
      <c r="J336" s="116">
        <v>137202.80821308889</v>
      </c>
      <c r="K336" s="116">
        <v>1.1745343968761925</v>
      </c>
    </row>
    <row r="337" spans="8:11" x14ac:dyDescent="0.3">
      <c r="H337" s="116">
        <v>309</v>
      </c>
      <c r="I337" s="116">
        <v>1212276.4168949123</v>
      </c>
      <c r="J337" s="116">
        <v>-63276.416894912254</v>
      </c>
      <c r="K337" s="116">
        <v>-0.54168226672682829</v>
      </c>
    </row>
    <row r="338" spans="8:11" ht="15" thickBot="1" x14ac:dyDescent="0.35">
      <c r="H338" s="117">
        <v>310</v>
      </c>
      <c r="I338" s="117">
        <v>691121.15931571508</v>
      </c>
      <c r="J338" s="117">
        <v>-141221.15931571508</v>
      </c>
      <c r="K338" s="117">
        <v>-1.2089337772549797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83"/>
  <sheetViews>
    <sheetView workbookViewId="0"/>
  </sheetViews>
  <sheetFormatPr defaultRowHeight="14.4" x14ac:dyDescent="0.3"/>
  <cols>
    <col min="1" max="1" width="22.88671875" bestFit="1" customWidth="1"/>
    <col min="2" max="2" width="22.44140625" bestFit="1" customWidth="1"/>
    <col min="3" max="3" width="30.44140625" bestFit="1" customWidth="1"/>
    <col min="4" max="4" width="16" bestFit="1" customWidth="1"/>
    <col min="5" max="5" width="6.88671875" bestFit="1" customWidth="1"/>
    <col min="6" max="6" width="6" bestFit="1" customWidth="1"/>
    <col min="7" max="7" width="10.88671875" bestFit="1" customWidth="1"/>
    <col min="8" max="8" width="6.109375" bestFit="1" customWidth="1"/>
    <col min="9" max="9" width="7.109375" bestFit="1" customWidth="1"/>
    <col min="10" max="10" width="37.33203125" bestFit="1" customWidth="1"/>
    <col min="11" max="11" width="6" bestFit="1" customWidth="1"/>
    <col min="12" max="12" width="10" bestFit="1" customWidth="1"/>
    <col min="13" max="13" width="11.6640625" bestFit="1" customWidth="1"/>
    <col min="14" max="14" width="16.33203125" bestFit="1" customWidth="1"/>
    <col min="15" max="15" width="14.88671875" bestFit="1" customWidth="1"/>
    <col min="16" max="16" width="18" bestFit="1" customWidth="1"/>
    <col min="17" max="17" width="8.109375" bestFit="1" customWidth="1"/>
    <col min="18" max="18" width="24.44140625" bestFit="1" customWidth="1"/>
    <col min="19" max="19" width="30.5546875" bestFit="1" customWidth="1"/>
    <col min="20" max="20" width="28.44140625" bestFit="1" customWidth="1"/>
    <col min="21" max="21" width="25.5546875" bestFit="1" customWidth="1"/>
    <col min="22" max="22" width="20.33203125" bestFit="1" customWidth="1"/>
    <col min="23" max="23" width="16.5546875" bestFit="1" customWidth="1"/>
    <col min="24" max="24" width="17.44140625" bestFit="1" customWidth="1"/>
    <col min="25" max="25" width="74" bestFit="1" customWidth="1"/>
    <col min="26" max="26" width="34.33203125" bestFit="1" customWidth="1"/>
    <col min="27" max="27" width="12.33203125" bestFit="1" customWidth="1"/>
    <col min="28" max="28" width="29" bestFit="1" customWidth="1"/>
    <col min="29" max="29" width="10.109375" bestFit="1" customWidth="1"/>
    <col min="30" max="30" width="12.44140625" bestFit="1" customWidth="1"/>
    <col min="31" max="31" width="11" bestFit="1" customWidth="1"/>
    <col min="32" max="32" width="11.5546875" bestFit="1" customWidth="1"/>
    <col min="33" max="33" width="15.10937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t="s">
        <v>33</v>
      </c>
      <c r="B2" t="s">
        <v>34</v>
      </c>
      <c r="C2" t="s">
        <v>306</v>
      </c>
      <c r="D2" t="s">
        <v>290</v>
      </c>
      <c r="E2" t="s">
        <v>37</v>
      </c>
      <c r="F2">
        <v>63017</v>
      </c>
      <c r="G2">
        <v>449000</v>
      </c>
      <c r="H2">
        <v>3</v>
      </c>
      <c r="I2">
        <v>3</v>
      </c>
      <c r="J2" t="s">
        <v>47</v>
      </c>
      <c r="K2">
        <v>4258</v>
      </c>
      <c r="L2">
        <v>43691</v>
      </c>
      <c r="M2">
        <v>1964</v>
      </c>
      <c r="N2">
        <v>2</v>
      </c>
      <c r="P2">
        <v>1</v>
      </c>
      <c r="Q2" t="s">
        <v>40</v>
      </c>
      <c r="V2">
        <v>449000</v>
      </c>
      <c r="Y2" t="s">
        <v>307</v>
      </c>
      <c r="Z2" t="s">
        <v>42</v>
      </c>
      <c r="AA2">
        <v>16044675</v>
      </c>
      <c r="AB2" t="s">
        <v>111</v>
      </c>
      <c r="AC2" t="s">
        <v>44</v>
      </c>
      <c r="AD2" t="s">
        <v>45</v>
      </c>
      <c r="AE2">
        <v>38.633567900000003</v>
      </c>
      <c r="AF2">
        <v>-90.511751000000004</v>
      </c>
      <c r="AG2" t="b">
        <v>0</v>
      </c>
    </row>
    <row r="3" spans="1:33" x14ac:dyDescent="0.3">
      <c r="A3" t="s">
        <v>33</v>
      </c>
      <c r="B3" t="s">
        <v>34</v>
      </c>
      <c r="C3" t="s">
        <v>308</v>
      </c>
      <c r="D3" t="s">
        <v>66</v>
      </c>
      <c r="E3" t="s">
        <v>37</v>
      </c>
      <c r="F3">
        <v>63017</v>
      </c>
      <c r="G3">
        <v>520000</v>
      </c>
      <c r="H3">
        <v>3</v>
      </c>
      <c r="I3">
        <v>4</v>
      </c>
      <c r="J3" t="s">
        <v>309</v>
      </c>
      <c r="K3">
        <v>2792</v>
      </c>
      <c r="L3">
        <v>10019</v>
      </c>
      <c r="M3">
        <v>2003</v>
      </c>
      <c r="N3">
        <v>2</v>
      </c>
      <c r="O3" t="s">
        <v>39</v>
      </c>
      <c r="P3">
        <v>1</v>
      </c>
      <c r="Q3" t="s">
        <v>40</v>
      </c>
      <c r="V3">
        <v>520000</v>
      </c>
      <c r="Y3" t="s">
        <v>310</v>
      </c>
      <c r="Z3" t="s">
        <v>42</v>
      </c>
      <c r="AA3">
        <v>16043664</v>
      </c>
      <c r="AB3" t="s">
        <v>52</v>
      </c>
      <c r="AC3" t="s">
        <v>44</v>
      </c>
      <c r="AD3" t="s">
        <v>45</v>
      </c>
      <c r="AE3">
        <v>38.663788599999997</v>
      </c>
      <c r="AF3">
        <v>-90.539849000000004</v>
      </c>
      <c r="AG3" t="b">
        <v>0</v>
      </c>
    </row>
    <row r="4" spans="1:33" x14ac:dyDescent="0.3">
      <c r="A4" t="s">
        <v>33</v>
      </c>
      <c r="B4" t="s">
        <v>34</v>
      </c>
      <c r="C4" t="s">
        <v>311</v>
      </c>
      <c r="D4" t="s">
        <v>66</v>
      </c>
      <c r="E4" t="s">
        <v>37</v>
      </c>
      <c r="F4">
        <v>63017</v>
      </c>
      <c r="G4">
        <v>510000</v>
      </c>
      <c r="H4">
        <v>5</v>
      </c>
      <c r="I4">
        <v>5</v>
      </c>
      <c r="J4" t="s">
        <v>309</v>
      </c>
      <c r="K4">
        <v>3186</v>
      </c>
      <c r="L4">
        <v>10019</v>
      </c>
      <c r="M4">
        <v>1999</v>
      </c>
      <c r="N4">
        <v>3</v>
      </c>
      <c r="O4" t="s">
        <v>39</v>
      </c>
      <c r="P4">
        <v>1</v>
      </c>
      <c r="Q4" t="s">
        <v>40</v>
      </c>
      <c r="R4" s="1">
        <v>42546</v>
      </c>
      <c r="S4" s="2">
        <v>0.54166666666666663</v>
      </c>
      <c r="T4" s="2">
        <v>0.625</v>
      </c>
      <c r="U4" s="1">
        <v>42545</v>
      </c>
      <c r="V4">
        <v>525000</v>
      </c>
      <c r="W4" s="1">
        <v>39365</v>
      </c>
      <c r="X4">
        <v>505000</v>
      </c>
      <c r="Y4" t="s">
        <v>312</v>
      </c>
      <c r="Z4" t="s">
        <v>42</v>
      </c>
      <c r="AA4">
        <v>16043936</v>
      </c>
      <c r="AB4" t="s">
        <v>49</v>
      </c>
      <c r="AC4" t="s">
        <v>44</v>
      </c>
      <c r="AD4" t="s">
        <v>45</v>
      </c>
      <c r="AE4">
        <v>38.682262999999999</v>
      </c>
      <c r="AF4">
        <v>-90.517667000000003</v>
      </c>
      <c r="AG4" t="b">
        <v>0</v>
      </c>
    </row>
    <row r="5" spans="1:33" x14ac:dyDescent="0.3">
      <c r="A5" t="s">
        <v>33</v>
      </c>
      <c r="B5" t="s">
        <v>34</v>
      </c>
      <c r="C5" t="s">
        <v>313</v>
      </c>
      <c r="D5" t="s">
        <v>66</v>
      </c>
      <c r="E5" t="s">
        <v>37</v>
      </c>
      <c r="F5">
        <v>63017</v>
      </c>
      <c r="G5">
        <v>537900</v>
      </c>
      <c r="H5">
        <v>4</v>
      </c>
      <c r="I5">
        <v>4</v>
      </c>
      <c r="J5" t="s">
        <v>47</v>
      </c>
      <c r="K5">
        <v>3310</v>
      </c>
      <c r="L5">
        <v>20822</v>
      </c>
      <c r="M5">
        <v>1981</v>
      </c>
      <c r="N5">
        <v>2</v>
      </c>
      <c r="O5" t="s">
        <v>39</v>
      </c>
      <c r="P5">
        <v>1</v>
      </c>
      <c r="Q5" t="s">
        <v>40</v>
      </c>
      <c r="R5" s="1">
        <v>42547</v>
      </c>
      <c r="S5" s="2">
        <v>0.54166666666666663</v>
      </c>
      <c r="T5" s="2">
        <v>0.625</v>
      </c>
      <c r="V5">
        <v>537900</v>
      </c>
      <c r="W5" s="1">
        <v>39358</v>
      </c>
      <c r="X5">
        <v>475000</v>
      </c>
      <c r="Y5" t="s">
        <v>314</v>
      </c>
      <c r="Z5" t="s">
        <v>42</v>
      </c>
      <c r="AA5">
        <v>16044525</v>
      </c>
      <c r="AB5" t="s">
        <v>49</v>
      </c>
      <c r="AC5" t="s">
        <v>44</v>
      </c>
      <c r="AD5" t="s">
        <v>45</v>
      </c>
      <c r="AE5">
        <v>38.618774000000002</v>
      </c>
      <c r="AF5">
        <v>-90.547529999999995</v>
      </c>
      <c r="AG5" t="b">
        <v>0</v>
      </c>
    </row>
    <row r="6" spans="1:33" x14ac:dyDescent="0.3">
      <c r="A6" t="s">
        <v>33</v>
      </c>
      <c r="B6" t="s">
        <v>34</v>
      </c>
      <c r="C6" t="s">
        <v>315</v>
      </c>
      <c r="D6" t="s">
        <v>66</v>
      </c>
      <c r="E6" t="s">
        <v>37</v>
      </c>
      <c r="F6">
        <v>63017</v>
      </c>
      <c r="G6">
        <v>519900</v>
      </c>
      <c r="H6">
        <v>4</v>
      </c>
      <c r="I6">
        <v>4</v>
      </c>
      <c r="J6" t="s">
        <v>309</v>
      </c>
      <c r="K6">
        <v>2784</v>
      </c>
      <c r="L6">
        <v>16553</v>
      </c>
      <c r="M6">
        <v>1997</v>
      </c>
      <c r="N6">
        <v>3</v>
      </c>
      <c r="O6" t="s">
        <v>39</v>
      </c>
      <c r="P6">
        <v>1</v>
      </c>
      <c r="Q6" t="s">
        <v>40</v>
      </c>
      <c r="V6">
        <v>519900</v>
      </c>
      <c r="W6" s="1">
        <v>39531</v>
      </c>
      <c r="X6">
        <v>462000</v>
      </c>
      <c r="Y6" t="s">
        <v>316</v>
      </c>
      <c r="Z6" t="s">
        <v>42</v>
      </c>
      <c r="AA6">
        <v>16044547</v>
      </c>
      <c r="AB6" t="s">
        <v>49</v>
      </c>
      <c r="AC6" t="s">
        <v>44</v>
      </c>
      <c r="AD6" t="s">
        <v>45</v>
      </c>
      <c r="AE6">
        <v>38.676935</v>
      </c>
      <c r="AF6">
        <v>-90.526116999999999</v>
      </c>
      <c r="AG6" t="b">
        <v>0</v>
      </c>
    </row>
    <row r="7" spans="1:33" x14ac:dyDescent="0.3">
      <c r="A7" t="s">
        <v>33</v>
      </c>
      <c r="B7" t="s">
        <v>34</v>
      </c>
      <c r="C7" t="s">
        <v>317</v>
      </c>
      <c r="D7" t="s">
        <v>66</v>
      </c>
      <c r="E7" t="s">
        <v>37</v>
      </c>
      <c r="F7">
        <v>63017</v>
      </c>
      <c r="G7">
        <v>510000</v>
      </c>
      <c r="H7">
        <v>4</v>
      </c>
      <c r="I7">
        <v>5</v>
      </c>
      <c r="J7" t="s">
        <v>309</v>
      </c>
      <c r="K7">
        <v>2664</v>
      </c>
      <c r="L7">
        <v>15682</v>
      </c>
      <c r="M7">
        <v>1990</v>
      </c>
      <c r="N7">
        <v>2</v>
      </c>
      <c r="O7" t="s">
        <v>39</v>
      </c>
      <c r="P7">
        <v>1</v>
      </c>
      <c r="Q7" t="s">
        <v>40</v>
      </c>
      <c r="V7">
        <v>510000</v>
      </c>
      <c r="Y7" t="s">
        <v>318</v>
      </c>
      <c r="Z7" t="s">
        <v>42</v>
      </c>
      <c r="AA7">
        <v>16044665</v>
      </c>
      <c r="AB7" t="s">
        <v>200</v>
      </c>
      <c r="AC7" t="s">
        <v>44</v>
      </c>
      <c r="AD7" t="s">
        <v>45</v>
      </c>
      <c r="AE7">
        <v>38.670945000000003</v>
      </c>
      <c r="AF7">
        <v>-90.508679999999998</v>
      </c>
      <c r="AG7" t="b">
        <v>0</v>
      </c>
    </row>
    <row r="8" spans="1:33" x14ac:dyDescent="0.3">
      <c r="A8" t="s">
        <v>33</v>
      </c>
      <c r="B8" t="s">
        <v>34</v>
      </c>
      <c r="C8" t="s">
        <v>319</v>
      </c>
      <c r="D8" t="s">
        <v>66</v>
      </c>
      <c r="E8" t="s">
        <v>37</v>
      </c>
      <c r="F8">
        <v>63017</v>
      </c>
      <c r="G8">
        <v>259900</v>
      </c>
      <c r="H8">
        <v>3</v>
      </c>
      <c r="I8">
        <v>2</v>
      </c>
      <c r="J8" t="s">
        <v>309</v>
      </c>
      <c r="K8">
        <v>1638</v>
      </c>
      <c r="L8">
        <v>4095</v>
      </c>
      <c r="M8">
        <v>1978</v>
      </c>
      <c r="N8">
        <v>2</v>
      </c>
      <c r="O8" t="s">
        <v>39</v>
      </c>
      <c r="P8">
        <v>1</v>
      </c>
      <c r="Q8" t="s">
        <v>40</v>
      </c>
      <c r="R8" s="1">
        <v>42547</v>
      </c>
      <c r="S8" s="2">
        <v>0.5</v>
      </c>
      <c r="T8" s="2">
        <v>0.58333333333333337</v>
      </c>
      <c r="V8">
        <v>259900</v>
      </c>
      <c r="Y8" t="s">
        <v>320</v>
      </c>
      <c r="Z8" t="s">
        <v>42</v>
      </c>
      <c r="AA8">
        <v>16044658</v>
      </c>
      <c r="AB8" t="s">
        <v>73</v>
      </c>
      <c r="AC8" t="s">
        <v>44</v>
      </c>
      <c r="AD8" t="s">
        <v>45</v>
      </c>
      <c r="AE8">
        <v>38.646543999999999</v>
      </c>
      <c r="AF8">
        <v>-90.565575899999999</v>
      </c>
      <c r="AG8" t="b">
        <v>0</v>
      </c>
    </row>
    <row r="9" spans="1:33" x14ac:dyDescent="0.3">
      <c r="A9" t="s">
        <v>33</v>
      </c>
      <c r="B9" t="s">
        <v>69</v>
      </c>
      <c r="C9" t="s">
        <v>321</v>
      </c>
      <c r="D9" t="s">
        <v>66</v>
      </c>
      <c r="E9" t="s">
        <v>37</v>
      </c>
      <c r="F9">
        <v>63017</v>
      </c>
      <c r="G9">
        <v>295000</v>
      </c>
      <c r="H9">
        <v>3</v>
      </c>
      <c r="I9">
        <v>3</v>
      </c>
      <c r="J9" t="s">
        <v>309</v>
      </c>
      <c r="K9">
        <v>1583</v>
      </c>
      <c r="L9">
        <v>5619</v>
      </c>
      <c r="M9">
        <v>1984</v>
      </c>
      <c r="N9">
        <v>2</v>
      </c>
      <c r="O9" t="s">
        <v>39</v>
      </c>
      <c r="P9">
        <v>2</v>
      </c>
      <c r="Q9" t="s">
        <v>40</v>
      </c>
      <c r="R9" s="1">
        <v>42547</v>
      </c>
      <c r="S9" s="2">
        <v>0.54166666666666663</v>
      </c>
      <c r="T9" s="2">
        <v>0.625</v>
      </c>
      <c r="V9">
        <v>295000</v>
      </c>
      <c r="W9" s="1">
        <v>41458</v>
      </c>
      <c r="X9">
        <v>172500</v>
      </c>
      <c r="Y9" t="s">
        <v>322</v>
      </c>
      <c r="Z9" t="s">
        <v>42</v>
      </c>
      <c r="AA9">
        <v>16044628</v>
      </c>
      <c r="AB9" t="s">
        <v>323</v>
      </c>
      <c r="AC9" t="s">
        <v>44</v>
      </c>
      <c r="AD9" t="s">
        <v>45</v>
      </c>
      <c r="AE9">
        <v>38.6467521</v>
      </c>
      <c r="AF9">
        <v>-90.561209399999996</v>
      </c>
      <c r="AG9" t="b">
        <v>0</v>
      </c>
    </row>
    <row r="10" spans="1:33" x14ac:dyDescent="0.3">
      <c r="A10" t="s">
        <v>33</v>
      </c>
      <c r="B10" t="s">
        <v>69</v>
      </c>
      <c r="C10" t="s">
        <v>324</v>
      </c>
      <c r="D10" t="s">
        <v>66</v>
      </c>
      <c r="E10" t="s">
        <v>37</v>
      </c>
      <c r="F10">
        <v>63017</v>
      </c>
      <c r="G10">
        <v>174900</v>
      </c>
      <c r="H10">
        <v>4</v>
      </c>
      <c r="I10">
        <v>4</v>
      </c>
      <c r="J10" t="s">
        <v>47</v>
      </c>
      <c r="K10">
        <v>1772</v>
      </c>
      <c r="L10">
        <v>4574</v>
      </c>
      <c r="M10">
        <v>1985</v>
      </c>
      <c r="N10">
        <v>2</v>
      </c>
      <c r="O10" t="s">
        <v>39</v>
      </c>
      <c r="P10">
        <v>2</v>
      </c>
      <c r="Q10" t="s">
        <v>40</v>
      </c>
      <c r="R10" s="1">
        <v>42546</v>
      </c>
      <c r="S10" s="2">
        <v>4.1666666666666664E-2</v>
      </c>
      <c r="T10" s="2">
        <v>0.125</v>
      </c>
      <c r="V10">
        <v>174900</v>
      </c>
      <c r="W10" s="1">
        <v>41695</v>
      </c>
      <c r="X10">
        <v>148000</v>
      </c>
      <c r="Y10" t="s">
        <v>325</v>
      </c>
      <c r="Z10" t="s">
        <v>42</v>
      </c>
      <c r="AA10">
        <v>16044529</v>
      </c>
      <c r="AB10" t="s">
        <v>49</v>
      </c>
      <c r="AC10" t="s">
        <v>44</v>
      </c>
      <c r="AD10" t="s">
        <v>45</v>
      </c>
      <c r="AE10">
        <v>38.627398599999999</v>
      </c>
      <c r="AF10">
        <v>-90.522366899999994</v>
      </c>
      <c r="AG10" t="b">
        <v>0</v>
      </c>
    </row>
    <row r="11" spans="1:33" x14ac:dyDescent="0.3">
      <c r="A11" t="s">
        <v>33</v>
      </c>
      <c r="B11" t="s">
        <v>34</v>
      </c>
      <c r="C11" t="s">
        <v>326</v>
      </c>
      <c r="D11" t="s">
        <v>66</v>
      </c>
      <c r="E11" t="s">
        <v>37</v>
      </c>
      <c r="F11">
        <v>63017</v>
      </c>
      <c r="G11">
        <v>289900</v>
      </c>
      <c r="H11">
        <v>3</v>
      </c>
      <c r="I11">
        <v>2</v>
      </c>
      <c r="J11" t="s">
        <v>47</v>
      </c>
      <c r="K11">
        <v>1832</v>
      </c>
      <c r="L11">
        <v>12894</v>
      </c>
      <c r="M11">
        <v>1977</v>
      </c>
      <c r="N11">
        <v>2</v>
      </c>
      <c r="O11" t="s">
        <v>39</v>
      </c>
      <c r="P11">
        <v>2</v>
      </c>
      <c r="Q11" t="s">
        <v>40</v>
      </c>
      <c r="V11">
        <v>289900</v>
      </c>
      <c r="W11" s="1">
        <v>39346</v>
      </c>
      <c r="X11">
        <v>268000</v>
      </c>
      <c r="Y11" t="s">
        <v>327</v>
      </c>
      <c r="Z11" t="s">
        <v>42</v>
      </c>
      <c r="AA11">
        <v>16044052</v>
      </c>
      <c r="AB11" t="s">
        <v>64</v>
      </c>
      <c r="AC11" t="s">
        <v>44</v>
      </c>
      <c r="AD11" t="s">
        <v>45</v>
      </c>
      <c r="AE11">
        <v>38.627096000000002</v>
      </c>
      <c r="AF11">
        <v>-90.561741999999995</v>
      </c>
      <c r="AG11" t="b">
        <v>0</v>
      </c>
    </row>
    <row r="12" spans="1:33" x14ac:dyDescent="0.3">
      <c r="A12" t="s">
        <v>33</v>
      </c>
      <c r="B12" t="s">
        <v>34</v>
      </c>
      <c r="C12" t="s">
        <v>328</v>
      </c>
      <c r="D12" t="s">
        <v>66</v>
      </c>
      <c r="E12" t="s">
        <v>37</v>
      </c>
      <c r="F12">
        <v>63017</v>
      </c>
      <c r="G12">
        <v>409900</v>
      </c>
      <c r="H12">
        <v>4</v>
      </c>
      <c r="I12">
        <v>3</v>
      </c>
      <c r="J12" t="s">
        <v>309</v>
      </c>
      <c r="L12">
        <v>10934</v>
      </c>
      <c r="M12">
        <v>1979</v>
      </c>
      <c r="N12">
        <v>2</v>
      </c>
      <c r="O12" t="s">
        <v>39</v>
      </c>
      <c r="P12">
        <v>2</v>
      </c>
      <c r="Q12" t="s">
        <v>40</v>
      </c>
      <c r="R12" s="1">
        <v>42547</v>
      </c>
      <c r="S12" s="2">
        <v>0.54166666666666663</v>
      </c>
      <c r="T12" s="2">
        <v>0.625</v>
      </c>
      <c r="V12">
        <v>409900</v>
      </c>
      <c r="Y12" t="s">
        <v>329</v>
      </c>
      <c r="Z12" t="s">
        <v>42</v>
      </c>
      <c r="AA12">
        <v>16043605</v>
      </c>
      <c r="AB12" t="s">
        <v>43</v>
      </c>
      <c r="AC12" t="s">
        <v>44</v>
      </c>
      <c r="AD12" t="s">
        <v>45</v>
      </c>
      <c r="AE12">
        <v>38.658813500000001</v>
      </c>
      <c r="AF12">
        <v>-90.528737199999995</v>
      </c>
      <c r="AG12" t="b">
        <v>0</v>
      </c>
    </row>
    <row r="13" spans="1:33" x14ac:dyDescent="0.3">
      <c r="A13" t="s">
        <v>33</v>
      </c>
      <c r="B13" t="s">
        <v>34</v>
      </c>
      <c r="C13" t="s">
        <v>330</v>
      </c>
      <c r="D13" t="s">
        <v>290</v>
      </c>
      <c r="E13" t="s">
        <v>37</v>
      </c>
      <c r="F13">
        <v>63017</v>
      </c>
      <c r="G13">
        <v>649900</v>
      </c>
      <c r="H13">
        <v>4</v>
      </c>
      <c r="I13">
        <v>4</v>
      </c>
      <c r="J13" t="s">
        <v>47</v>
      </c>
      <c r="K13">
        <v>2968</v>
      </c>
      <c r="L13">
        <v>7144</v>
      </c>
      <c r="M13">
        <v>2014</v>
      </c>
      <c r="N13">
        <v>3</v>
      </c>
      <c r="O13" t="s">
        <v>39</v>
      </c>
      <c r="P13">
        <v>2</v>
      </c>
      <c r="Q13" t="s">
        <v>40</v>
      </c>
      <c r="R13" s="1">
        <v>42547</v>
      </c>
      <c r="S13" s="2">
        <v>0.54166666666666663</v>
      </c>
      <c r="T13" s="2">
        <v>0.625</v>
      </c>
      <c r="V13">
        <v>649900</v>
      </c>
      <c r="W13" s="1">
        <v>41788</v>
      </c>
      <c r="X13">
        <v>563804</v>
      </c>
      <c r="Y13" t="s">
        <v>331</v>
      </c>
      <c r="Z13" t="s">
        <v>42</v>
      </c>
      <c r="AA13">
        <v>16043481</v>
      </c>
      <c r="AB13" t="s">
        <v>332</v>
      </c>
      <c r="AC13" t="s">
        <v>44</v>
      </c>
      <c r="AD13" t="s">
        <v>45</v>
      </c>
      <c r="AE13">
        <v>38.620829999999998</v>
      </c>
      <c r="AF13">
        <v>-90.520210399999996</v>
      </c>
      <c r="AG13" t="b">
        <v>0</v>
      </c>
    </row>
    <row r="14" spans="1:33" x14ac:dyDescent="0.3">
      <c r="A14" t="s">
        <v>33</v>
      </c>
      <c r="B14" t="s">
        <v>34</v>
      </c>
      <c r="C14" t="s">
        <v>333</v>
      </c>
      <c r="D14" t="s">
        <v>66</v>
      </c>
      <c r="E14" t="s">
        <v>37</v>
      </c>
      <c r="F14">
        <v>63017</v>
      </c>
      <c r="G14">
        <v>815000</v>
      </c>
      <c r="H14">
        <v>4</v>
      </c>
      <c r="I14">
        <v>6</v>
      </c>
      <c r="J14" t="s">
        <v>47</v>
      </c>
      <c r="K14">
        <v>3796</v>
      </c>
      <c r="L14">
        <v>17860</v>
      </c>
      <c r="M14">
        <v>1993</v>
      </c>
      <c r="N14">
        <v>3</v>
      </c>
      <c r="O14" t="s">
        <v>39</v>
      </c>
      <c r="P14">
        <v>2</v>
      </c>
      <c r="Q14" t="s">
        <v>40</v>
      </c>
      <c r="R14" s="1">
        <v>42547</v>
      </c>
      <c r="S14" s="2">
        <v>0.54166666666666663</v>
      </c>
      <c r="T14" s="2">
        <v>0.66666666666666663</v>
      </c>
      <c r="V14">
        <v>815000</v>
      </c>
      <c r="Y14" t="s">
        <v>334</v>
      </c>
      <c r="Z14" t="s">
        <v>42</v>
      </c>
      <c r="AA14">
        <v>16042233</v>
      </c>
      <c r="AB14" t="s">
        <v>49</v>
      </c>
      <c r="AC14" t="s">
        <v>44</v>
      </c>
      <c r="AD14" t="s">
        <v>45</v>
      </c>
      <c r="AE14">
        <v>38.628967000000003</v>
      </c>
      <c r="AF14">
        <v>-90.535722000000007</v>
      </c>
      <c r="AG14" t="b">
        <v>0</v>
      </c>
    </row>
    <row r="15" spans="1:33" x14ac:dyDescent="0.3">
      <c r="A15" t="s">
        <v>33</v>
      </c>
      <c r="B15" t="s">
        <v>34</v>
      </c>
      <c r="C15" t="s">
        <v>65</v>
      </c>
      <c r="D15" t="s">
        <v>66</v>
      </c>
      <c r="E15" t="s">
        <v>37</v>
      </c>
      <c r="F15">
        <v>63017</v>
      </c>
      <c r="G15">
        <v>825000</v>
      </c>
      <c r="H15">
        <v>5</v>
      </c>
      <c r="I15">
        <v>6</v>
      </c>
      <c r="J15" t="s">
        <v>47</v>
      </c>
      <c r="K15">
        <v>4309</v>
      </c>
      <c r="L15">
        <v>15682</v>
      </c>
      <c r="M15">
        <v>1996</v>
      </c>
      <c r="N15">
        <v>3</v>
      </c>
      <c r="O15" t="s">
        <v>39</v>
      </c>
      <c r="P15">
        <v>2</v>
      </c>
      <c r="Q15" t="s">
        <v>40</v>
      </c>
      <c r="R15" s="1">
        <v>42547</v>
      </c>
      <c r="S15" s="2">
        <v>0.54166666666666663</v>
      </c>
      <c r="T15" s="2">
        <v>0.66666666666666663</v>
      </c>
      <c r="V15">
        <v>825000</v>
      </c>
      <c r="Y15" t="s">
        <v>67</v>
      </c>
      <c r="Z15" t="s">
        <v>42</v>
      </c>
      <c r="AA15">
        <v>16044288</v>
      </c>
      <c r="AB15" t="s">
        <v>68</v>
      </c>
      <c r="AC15" t="s">
        <v>44</v>
      </c>
      <c r="AD15" t="s">
        <v>45</v>
      </c>
      <c r="AE15">
        <v>38.621982000000003</v>
      </c>
      <c r="AF15">
        <v>-90.509050999999999</v>
      </c>
      <c r="AG15" t="b">
        <v>0</v>
      </c>
    </row>
    <row r="16" spans="1:33" x14ac:dyDescent="0.3">
      <c r="A16" t="s">
        <v>33</v>
      </c>
      <c r="B16" t="s">
        <v>34</v>
      </c>
      <c r="C16" t="s">
        <v>335</v>
      </c>
      <c r="D16" t="s">
        <v>66</v>
      </c>
      <c r="E16" t="s">
        <v>37</v>
      </c>
      <c r="F16">
        <v>63017</v>
      </c>
      <c r="G16">
        <v>925000</v>
      </c>
      <c r="H16">
        <v>6</v>
      </c>
      <c r="I16">
        <v>4</v>
      </c>
      <c r="J16" t="s">
        <v>47</v>
      </c>
      <c r="K16">
        <v>3617</v>
      </c>
      <c r="L16">
        <v>46609</v>
      </c>
      <c r="M16">
        <v>1984</v>
      </c>
      <c r="N16">
        <v>3</v>
      </c>
      <c r="O16" t="s">
        <v>39</v>
      </c>
      <c r="P16">
        <v>2</v>
      </c>
      <c r="Q16" t="s">
        <v>40</v>
      </c>
      <c r="R16" s="1">
        <v>42547</v>
      </c>
      <c r="S16" s="2">
        <v>0.54166666666666663</v>
      </c>
      <c r="T16" s="2">
        <v>0.625</v>
      </c>
      <c r="V16">
        <v>925000</v>
      </c>
      <c r="Y16" t="s">
        <v>336</v>
      </c>
      <c r="Z16" t="s">
        <v>42</v>
      </c>
      <c r="AA16">
        <v>16043404</v>
      </c>
      <c r="AB16" t="s">
        <v>49</v>
      </c>
      <c r="AC16" t="s">
        <v>44</v>
      </c>
      <c r="AD16" t="s">
        <v>45</v>
      </c>
      <c r="AE16">
        <v>38.630934000000003</v>
      </c>
      <c r="AF16">
        <v>-90.502133000000001</v>
      </c>
      <c r="AG16" t="b">
        <v>0</v>
      </c>
    </row>
    <row r="17" spans="1:33" x14ac:dyDescent="0.3">
      <c r="A17" t="s">
        <v>33</v>
      </c>
      <c r="B17" t="s">
        <v>34</v>
      </c>
      <c r="C17" t="s">
        <v>337</v>
      </c>
      <c r="D17" t="s">
        <v>66</v>
      </c>
      <c r="E17" t="s">
        <v>37</v>
      </c>
      <c r="F17">
        <v>63017</v>
      </c>
      <c r="G17">
        <v>329900</v>
      </c>
      <c r="H17">
        <v>4</v>
      </c>
      <c r="I17">
        <v>3</v>
      </c>
      <c r="J17" t="s">
        <v>57</v>
      </c>
      <c r="K17">
        <v>1908</v>
      </c>
      <c r="L17">
        <v>8494</v>
      </c>
      <c r="M17">
        <v>1975</v>
      </c>
      <c r="N17">
        <v>2</v>
      </c>
      <c r="O17" t="s">
        <v>39</v>
      </c>
      <c r="P17">
        <v>3</v>
      </c>
      <c r="Q17" t="s">
        <v>40</v>
      </c>
      <c r="V17">
        <v>329900</v>
      </c>
      <c r="Y17" t="s">
        <v>338</v>
      </c>
      <c r="Z17" t="s">
        <v>42</v>
      </c>
      <c r="AA17">
        <v>16043992</v>
      </c>
      <c r="AB17" t="s">
        <v>339</v>
      </c>
      <c r="AC17" t="s">
        <v>44</v>
      </c>
      <c r="AD17" t="s">
        <v>45</v>
      </c>
      <c r="AE17">
        <v>38.618318000000002</v>
      </c>
      <c r="AF17">
        <v>-90.574866</v>
      </c>
      <c r="AG17" t="b">
        <v>0</v>
      </c>
    </row>
    <row r="18" spans="1:33" x14ac:dyDescent="0.3">
      <c r="A18" t="s">
        <v>33</v>
      </c>
      <c r="B18" t="s">
        <v>34</v>
      </c>
      <c r="C18" t="s">
        <v>340</v>
      </c>
      <c r="D18" t="s">
        <v>66</v>
      </c>
      <c r="E18" t="s">
        <v>37</v>
      </c>
      <c r="F18">
        <v>63017</v>
      </c>
      <c r="G18">
        <v>298900</v>
      </c>
      <c r="H18">
        <v>4</v>
      </c>
      <c r="I18">
        <v>4</v>
      </c>
      <c r="J18" t="s">
        <v>309</v>
      </c>
      <c r="K18">
        <v>2056</v>
      </c>
      <c r="L18">
        <v>9365</v>
      </c>
      <c r="M18">
        <v>1976</v>
      </c>
      <c r="N18">
        <v>2</v>
      </c>
      <c r="O18" t="s">
        <v>39</v>
      </c>
      <c r="P18">
        <v>4</v>
      </c>
      <c r="Q18" t="s">
        <v>40</v>
      </c>
      <c r="V18">
        <v>298900</v>
      </c>
      <c r="W18" s="1">
        <v>42079</v>
      </c>
      <c r="X18">
        <v>275000</v>
      </c>
      <c r="Y18" t="s">
        <v>341</v>
      </c>
      <c r="Z18" t="s">
        <v>42</v>
      </c>
      <c r="AA18">
        <v>16043398</v>
      </c>
      <c r="AB18" t="s">
        <v>49</v>
      </c>
      <c r="AC18" t="s">
        <v>44</v>
      </c>
      <c r="AD18" t="s">
        <v>45</v>
      </c>
      <c r="AE18">
        <v>38.653374900000003</v>
      </c>
      <c r="AF18">
        <v>-90.539568000000003</v>
      </c>
      <c r="AG18" t="b">
        <v>0</v>
      </c>
    </row>
    <row r="19" spans="1:33" x14ac:dyDescent="0.3">
      <c r="A19" t="s">
        <v>33</v>
      </c>
      <c r="B19" t="s">
        <v>69</v>
      </c>
      <c r="C19" t="s">
        <v>342</v>
      </c>
      <c r="D19" t="s">
        <v>66</v>
      </c>
      <c r="E19" t="s">
        <v>37</v>
      </c>
      <c r="F19">
        <v>63017</v>
      </c>
      <c r="G19">
        <v>157000</v>
      </c>
      <c r="H19">
        <v>2</v>
      </c>
      <c r="I19">
        <v>2</v>
      </c>
      <c r="J19" t="s">
        <v>343</v>
      </c>
      <c r="K19">
        <v>1735</v>
      </c>
      <c r="L19">
        <v>4269</v>
      </c>
      <c r="M19">
        <v>1978</v>
      </c>
      <c r="N19">
        <v>2</v>
      </c>
      <c r="O19" t="s">
        <v>39</v>
      </c>
      <c r="P19">
        <v>5</v>
      </c>
      <c r="Q19" t="s">
        <v>40</v>
      </c>
      <c r="V19">
        <v>157000</v>
      </c>
      <c r="Y19" t="s">
        <v>344</v>
      </c>
      <c r="Z19" t="s">
        <v>42</v>
      </c>
      <c r="AA19">
        <v>16043427</v>
      </c>
      <c r="AB19" t="s">
        <v>345</v>
      </c>
      <c r="AC19" t="s">
        <v>44</v>
      </c>
      <c r="AD19" t="s">
        <v>45</v>
      </c>
      <c r="AE19">
        <v>38.6519525</v>
      </c>
      <c r="AF19">
        <v>-90.565087399999996</v>
      </c>
      <c r="AG19" t="b">
        <v>0</v>
      </c>
    </row>
    <row r="20" spans="1:33" x14ac:dyDescent="0.3">
      <c r="A20" t="s">
        <v>33</v>
      </c>
      <c r="B20" t="s">
        <v>34</v>
      </c>
      <c r="C20" t="s">
        <v>346</v>
      </c>
      <c r="D20" t="s">
        <v>66</v>
      </c>
      <c r="E20" t="s">
        <v>37</v>
      </c>
      <c r="F20">
        <v>63017</v>
      </c>
      <c r="G20">
        <v>394444</v>
      </c>
      <c r="H20">
        <v>4</v>
      </c>
      <c r="I20">
        <v>3</v>
      </c>
      <c r="J20" t="s">
        <v>57</v>
      </c>
      <c r="K20">
        <v>2042</v>
      </c>
      <c r="L20">
        <v>11238</v>
      </c>
      <c r="M20">
        <v>1975</v>
      </c>
      <c r="N20">
        <v>2</v>
      </c>
      <c r="O20" t="s">
        <v>39</v>
      </c>
      <c r="P20">
        <v>8</v>
      </c>
      <c r="Q20" t="s">
        <v>40</v>
      </c>
      <c r="V20">
        <v>394444</v>
      </c>
      <c r="Y20" t="s">
        <v>347</v>
      </c>
      <c r="Z20" t="s">
        <v>42</v>
      </c>
      <c r="AA20">
        <v>16042896</v>
      </c>
      <c r="AB20" t="s">
        <v>64</v>
      </c>
      <c r="AC20" t="s">
        <v>44</v>
      </c>
      <c r="AD20" t="s">
        <v>45</v>
      </c>
      <c r="AE20">
        <v>38.628535900000003</v>
      </c>
      <c r="AF20">
        <v>-90.574613999999997</v>
      </c>
      <c r="AG20" t="b">
        <v>0</v>
      </c>
    </row>
    <row r="21" spans="1:33" x14ac:dyDescent="0.3">
      <c r="A21" t="s">
        <v>33</v>
      </c>
      <c r="B21" t="s">
        <v>34</v>
      </c>
      <c r="C21" t="s">
        <v>348</v>
      </c>
      <c r="D21" t="s">
        <v>66</v>
      </c>
      <c r="E21" t="s">
        <v>37</v>
      </c>
      <c r="F21">
        <v>63017</v>
      </c>
      <c r="G21">
        <v>1249900</v>
      </c>
      <c r="H21">
        <v>4</v>
      </c>
      <c r="I21">
        <v>4</v>
      </c>
      <c r="J21" t="s">
        <v>309</v>
      </c>
      <c r="K21">
        <v>3800</v>
      </c>
      <c r="L21">
        <v>49658</v>
      </c>
      <c r="N21">
        <v>3</v>
      </c>
      <c r="O21" t="s">
        <v>39</v>
      </c>
      <c r="P21">
        <v>8</v>
      </c>
      <c r="Q21" t="s">
        <v>40</v>
      </c>
      <c r="V21">
        <v>1249900</v>
      </c>
      <c r="Y21" t="s">
        <v>349</v>
      </c>
      <c r="Z21" t="s">
        <v>42</v>
      </c>
      <c r="AA21">
        <v>16042846</v>
      </c>
      <c r="AB21" t="s">
        <v>49</v>
      </c>
      <c r="AC21" t="s">
        <v>44</v>
      </c>
      <c r="AD21" t="s">
        <v>45</v>
      </c>
      <c r="AE21">
        <v>38.682613000000003</v>
      </c>
      <c r="AF21">
        <v>-90.510874000000001</v>
      </c>
      <c r="AG21" t="b">
        <v>0</v>
      </c>
    </row>
    <row r="22" spans="1:33" x14ac:dyDescent="0.3">
      <c r="A22" t="s">
        <v>33</v>
      </c>
      <c r="B22" t="s">
        <v>69</v>
      </c>
      <c r="C22" t="s">
        <v>350</v>
      </c>
      <c r="D22" t="s">
        <v>66</v>
      </c>
      <c r="E22" t="s">
        <v>37</v>
      </c>
      <c r="F22">
        <v>63017</v>
      </c>
      <c r="G22">
        <v>149900</v>
      </c>
      <c r="H22">
        <v>2</v>
      </c>
      <c r="I22">
        <v>3</v>
      </c>
      <c r="J22" t="s">
        <v>309</v>
      </c>
      <c r="K22">
        <v>1212</v>
      </c>
      <c r="M22">
        <v>1987</v>
      </c>
      <c r="N22">
        <v>0</v>
      </c>
      <c r="P22">
        <v>8</v>
      </c>
      <c r="Q22" t="s">
        <v>40</v>
      </c>
      <c r="V22">
        <v>149900</v>
      </c>
      <c r="Y22" t="s">
        <v>351</v>
      </c>
      <c r="Z22" t="s">
        <v>42</v>
      </c>
      <c r="AA22">
        <v>16042791</v>
      </c>
      <c r="AB22" t="s">
        <v>352</v>
      </c>
      <c r="AC22" t="s">
        <v>44</v>
      </c>
      <c r="AD22" t="s">
        <v>45</v>
      </c>
      <c r="AE22">
        <v>38.661619000000002</v>
      </c>
      <c r="AF22">
        <v>-90.558203300000002</v>
      </c>
      <c r="AG22" t="b">
        <v>0</v>
      </c>
    </row>
    <row r="23" spans="1:33" x14ac:dyDescent="0.3">
      <c r="A23" t="s">
        <v>33</v>
      </c>
      <c r="B23" t="s">
        <v>34</v>
      </c>
      <c r="C23" t="s">
        <v>353</v>
      </c>
      <c r="D23" t="s">
        <v>66</v>
      </c>
      <c r="E23" t="s">
        <v>37</v>
      </c>
      <c r="F23">
        <v>63017</v>
      </c>
      <c r="G23">
        <v>339900</v>
      </c>
      <c r="H23">
        <v>4</v>
      </c>
      <c r="I23">
        <v>4</v>
      </c>
      <c r="J23" t="s">
        <v>309</v>
      </c>
      <c r="K23">
        <v>2828</v>
      </c>
      <c r="L23">
        <v>12197</v>
      </c>
      <c r="M23">
        <v>1983</v>
      </c>
      <c r="N23">
        <v>2</v>
      </c>
      <c r="O23" t="s">
        <v>39</v>
      </c>
      <c r="P23">
        <v>9</v>
      </c>
      <c r="Q23" t="s">
        <v>40</v>
      </c>
      <c r="V23">
        <v>339900</v>
      </c>
      <c r="Y23" t="s">
        <v>354</v>
      </c>
      <c r="Z23" t="s">
        <v>42</v>
      </c>
      <c r="AA23">
        <v>16036836</v>
      </c>
      <c r="AB23" t="s">
        <v>355</v>
      </c>
      <c r="AC23" t="s">
        <v>44</v>
      </c>
      <c r="AD23" t="s">
        <v>45</v>
      </c>
      <c r="AE23">
        <v>38.657234000000003</v>
      </c>
      <c r="AF23">
        <v>-90.530345999999994</v>
      </c>
      <c r="AG23" t="b">
        <v>0</v>
      </c>
    </row>
    <row r="24" spans="1:33" x14ac:dyDescent="0.3">
      <c r="A24" t="s">
        <v>33</v>
      </c>
      <c r="B24" t="s">
        <v>34</v>
      </c>
      <c r="C24" t="s">
        <v>356</v>
      </c>
      <c r="D24" t="s">
        <v>290</v>
      </c>
      <c r="E24" t="s">
        <v>37</v>
      </c>
      <c r="F24">
        <v>63017</v>
      </c>
      <c r="G24">
        <v>625000</v>
      </c>
      <c r="H24">
        <v>4</v>
      </c>
      <c r="I24">
        <v>4</v>
      </c>
      <c r="J24" t="s">
        <v>309</v>
      </c>
      <c r="L24">
        <v>14375</v>
      </c>
      <c r="M24">
        <v>1987</v>
      </c>
      <c r="N24">
        <v>2</v>
      </c>
      <c r="O24" t="s">
        <v>39</v>
      </c>
      <c r="P24">
        <v>9</v>
      </c>
      <c r="Q24" t="s">
        <v>40</v>
      </c>
      <c r="R24" s="1">
        <v>42547</v>
      </c>
      <c r="S24" s="2">
        <v>0.58333333333333337</v>
      </c>
      <c r="T24" s="2">
        <v>0.66666666666666663</v>
      </c>
      <c r="V24">
        <v>625000</v>
      </c>
      <c r="Y24" t="s">
        <v>357</v>
      </c>
      <c r="Z24" t="s">
        <v>42</v>
      </c>
      <c r="AA24">
        <v>16042450</v>
      </c>
      <c r="AB24" t="s">
        <v>68</v>
      </c>
      <c r="AC24" t="s">
        <v>44</v>
      </c>
      <c r="AD24" t="s">
        <v>45</v>
      </c>
      <c r="AE24">
        <v>38.639541999999999</v>
      </c>
      <c r="AF24">
        <v>-90.490532999999999</v>
      </c>
      <c r="AG24" t="b">
        <v>0</v>
      </c>
    </row>
    <row r="25" spans="1:33" x14ac:dyDescent="0.3">
      <c r="A25" t="s">
        <v>33</v>
      </c>
      <c r="B25" t="s">
        <v>34</v>
      </c>
      <c r="C25" t="s">
        <v>358</v>
      </c>
      <c r="D25" t="s">
        <v>66</v>
      </c>
      <c r="E25" t="s">
        <v>37</v>
      </c>
      <c r="F25">
        <v>63017</v>
      </c>
      <c r="G25">
        <v>469500</v>
      </c>
      <c r="H25">
        <v>3</v>
      </c>
      <c r="I25">
        <v>2</v>
      </c>
      <c r="J25" t="s">
        <v>47</v>
      </c>
      <c r="K25">
        <v>2430</v>
      </c>
      <c r="L25">
        <v>13504</v>
      </c>
      <c r="M25">
        <v>1995</v>
      </c>
      <c r="N25">
        <v>2</v>
      </c>
      <c r="O25" t="s">
        <v>39</v>
      </c>
      <c r="P25">
        <v>9</v>
      </c>
      <c r="Q25" t="s">
        <v>40</v>
      </c>
      <c r="R25" s="1">
        <v>42547</v>
      </c>
      <c r="S25" s="2">
        <v>0.54166666666666663</v>
      </c>
      <c r="T25" s="2">
        <v>0.625</v>
      </c>
      <c r="V25">
        <v>469500</v>
      </c>
      <c r="Y25" t="s">
        <v>359</v>
      </c>
      <c r="Z25" t="s">
        <v>42</v>
      </c>
      <c r="AA25">
        <v>16041898</v>
      </c>
      <c r="AB25" t="s">
        <v>68</v>
      </c>
      <c r="AC25" t="s">
        <v>44</v>
      </c>
      <c r="AD25" t="s">
        <v>45</v>
      </c>
      <c r="AE25">
        <v>38.612107000000002</v>
      </c>
      <c r="AF25">
        <v>-90.553308999999999</v>
      </c>
      <c r="AG25" t="b">
        <v>0</v>
      </c>
    </row>
    <row r="26" spans="1:33" x14ac:dyDescent="0.3">
      <c r="A26" t="s">
        <v>33</v>
      </c>
      <c r="B26" t="s">
        <v>34</v>
      </c>
      <c r="C26" t="s">
        <v>360</v>
      </c>
      <c r="D26" t="s">
        <v>66</v>
      </c>
      <c r="E26" t="s">
        <v>37</v>
      </c>
      <c r="F26">
        <v>63017</v>
      </c>
      <c r="G26">
        <v>472000</v>
      </c>
      <c r="H26">
        <v>4</v>
      </c>
      <c r="I26">
        <v>3</v>
      </c>
      <c r="J26" t="s">
        <v>309</v>
      </c>
      <c r="K26">
        <v>3158</v>
      </c>
      <c r="L26">
        <v>12197</v>
      </c>
      <c r="M26">
        <v>2001</v>
      </c>
      <c r="N26">
        <v>3</v>
      </c>
      <c r="O26" t="s">
        <v>39</v>
      </c>
      <c r="P26">
        <v>9</v>
      </c>
      <c r="Q26" t="s">
        <v>40</v>
      </c>
      <c r="V26">
        <v>472000</v>
      </c>
      <c r="W26" s="1">
        <v>40703</v>
      </c>
      <c r="X26">
        <v>422000</v>
      </c>
      <c r="Y26" t="s">
        <v>361</v>
      </c>
      <c r="Z26" t="s">
        <v>42</v>
      </c>
      <c r="AA26">
        <v>16035579</v>
      </c>
      <c r="AB26" t="s">
        <v>59</v>
      </c>
      <c r="AC26" t="s">
        <v>44</v>
      </c>
      <c r="AD26" t="s">
        <v>45</v>
      </c>
      <c r="AE26">
        <v>38.660578000000001</v>
      </c>
      <c r="AF26">
        <v>-90.537503000000001</v>
      </c>
      <c r="AG26" t="b">
        <v>0</v>
      </c>
    </row>
    <row r="27" spans="1:33" x14ac:dyDescent="0.3">
      <c r="A27" t="s">
        <v>33</v>
      </c>
      <c r="B27" t="s">
        <v>34</v>
      </c>
      <c r="C27" t="s">
        <v>362</v>
      </c>
      <c r="D27" t="s">
        <v>66</v>
      </c>
      <c r="E27" t="s">
        <v>37</v>
      </c>
      <c r="F27">
        <v>63017</v>
      </c>
      <c r="G27">
        <v>579900</v>
      </c>
      <c r="H27">
        <v>3</v>
      </c>
      <c r="I27">
        <v>4</v>
      </c>
      <c r="J27" t="s">
        <v>309</v>
      </c>
      <c r="K27">
        <v>3172</v>
      </c>
      <c r="L27">
        <v>10454</v>
      </c>
      <c r="M27">
        <v>2004</v>
      </c>
      <c r="N27">
        <v>3</v>
      </c>
      <c r="O27" t="s">
        <v>39</v>
      </c>
      <c r="P27">
        <v>9</v>
      </c>
      <c r="Q27" t="s">
        <v>40</v>
      </c>
      <c r="V27">
        <v>579900</v>
      </c>
      <c r="W27" s="1">
        <v>38335</v>
      </c>
      <c r="X27">
        <v>453500</v>
      </c>
      <c r="Y27" t="s">
        <v>363</v>
      </c>
      <c r="Z27" t="s">
        <v>42</v>
      </c>
      <c r="AA27">
        <v>16041736</v>
      </c>
      <c r="AB27" t="s">
        <v>226</v>
      </c>
      <c r="AC27" t="s">
        <v>44</v>
      </c>
      <c r="AD27" t="s">
        <v>45</v>
      </c>
      <c r="AE27">
        <v>38.639536</v>
      </c>
      <c r="AF27">
        <v>-90.544753999999998</v>
      </c>
      <c r="AG27" t="b">
        <v>0</v>
      </c>
    </row>
    <row r="28" spans="1:33" x14ac:dyDescent="0.3">
      <c r="A28" t="s">
        <v>33</v>
      </c>
      <c r="B28" t="s">
        <v>69</v>
      </c>
      <c r="C28" t="s">
        <v>364</v>
      </c>
      <c r="D28" t="s">
        <v>66</v>
      </c>
      <c r="E28" t="s">
        <v>37</v>
      </c>
      <c r="F28">
        <v>63017</v>
      </c>
      <c r="G28">
        <v>89900</v>
      </c>
      <c r="H28">
        <v>2</v>
      </c>
      <c r="I28">
        <v>2</v>
      </c>
      <c r="J28" t="s">
        <v>309</v>
      </c>
      <c r="K28">
        <v>1000</v>
      </c>
      <c r="L28">
        <v>1917</v>
      </c>
      <c r="M28">
        <v>1970</v>
      </c>
      <c r="N28">
        <v>1</v>
      </c>
      <c r="O28" t="s">
        <v>39</v>
      </c>
      <c r="P28">
        <v>9</v>
      </c>
      <c r="Q28" t="s">
        <v>40</v>
      </c>
      <c r="V28">
        <v>89900</v>
      </c>
      <c r="W28" s="1">
        <v>42263</v>
      </c>
      <c r="X28">
        <v>56000</v>
      </c>
      <c r="Y28" t="s">
        <v>365</v>
      </c>
      <c r="Z28" t="s">
        <v>42</v>
      </c>
      <c r="AA28">
        <v>16042434</v>
      </c>
      <c r="AB28" t="s">
        <v>245</v>
      </c>
      <c r="AC28" t="s">
        <v>44</v>
      </c>
      <c r="AD28" t="s">
        <v>45</v>
      </c>
      <c r="AE28">
        <v>38.681544199999998</v>
      </c>
      <c r="AF28">
        <v>-90.499163199999998</v>
      </c>
      <c r="AG28" t="b">
        <v>0</v>
      </c>
    </row>
    <row r="29" spans="1:33" x14ac:dyDescent="0.3">
      <c r="A29" t="s">
        <v>33</v>
      </c>
      <c r="B29" t="s">
        <v>69</v>
      </c>
      <c r="C29" t="s">
        <v>366</v>
      </c>
      <c r="D29" t="s">
        <v>66</v>
      </c>
      <c r="E29" t="s">
        <v>37</v>
      </c>
      <c r="F29">
        <v>63017</v>
      </c>
      <c r="G29">
        <v>584900</v>
      </c>
      <c r="H29">
        <v>3</v>
      </c>
      <c r="I29">
        <v>4</v>
      </c>
      <c r="J29" t="s">
        <v>309</v>
      </c>
      <c r="K29">
        <v>3873</v>
      </c>
      <c r="L29">
        <v>5663</v>
      </c>
      <c r="M29">
        <v>1989</v>
      </c>
      <c r="N29">
        <v>2</v>
      </c>
      <c r="O29" t="s">
        <v>39</v>
      </c>
      <c r="P29">
        <v>10</v>
      </c>
      <c r="Q29" t="s">
        <v>40</v>
      </c>
      <c r="V29">
        <v>584900</v>
      </c>
      <c r="Y29" t="s">
        <v>367</v>
      </c>
      <c r="Z29" t="s">
        <v>42</v>
      </c>
      <c r="AA29">
        <v>16042316</v>
      </c>
      <c r="AB29" t="s">
        <v>49</v>
      </c>
      <c r="AC29" t="s">
        <v>44</v>
      </c>
      <c r="AD29" t="s">
        <v>45</v>
      </c>
      <c r="AE29">
        <v>38.650998000000001</v>
      </c>
      <c r="AF29">
        <v>-90.512527000000006</v>
      </c>
      <c r="AG29" t="b">
        <v>0</v>
      </c>
    </row>
    <row r="30" spans="1:33" x14ac:dyDescent="0.3">
      <c r="A30" t="s">
        <v>33</v>
      </c>
      <c r="B30" t="s">
        <v>34</v>
      </c>
      <c r="C30" t="s">
        <v>368</v>
      </c>
      <c r="D30" t="s">
        <v>66</v>
      </c>
      <c r="E30" t="s">
        <v>37</v>
      </c>
      <c r="F30">
        <v>63017</v>
      </c>
      <c r="G30">
        <v>375000</v>
      </c>
      <c r="H30">
        <v>4</v>
      </c>
      <c r="I30">
        <v>4</v>
      </c>
      <c r="J30" t="s">
        <v>309</v>
      </c>
      <c r="K30">
        <v>2636</v>
      </c>
      <c r="L30">
        <v>492968520</v>
      </c>
      <c r="M30">
        <v>1973</v>
      </c>
      <c r="N30">
        <v>2</v>
      </c>
      <c r="O30" t="s">
        <v>39</v>
      </c>
      <c r="P30">
        <v>10</v>
      </c>
      <c r="Q30" t="s">
        <v>40</v>
      </c>
      <c r="R30" s="1">
        <v>42547</v>
      </c>
      <c r="S30" s="2">
        <v>0.54166666666666663</v>
      </c>
      <c r="T30" s="2">
        <v>0.625</v>
      </c>
      <c r="V30">
        <v>375000</v>
      </c>
      <c r="Y30" t="s">
        <v>369</v>
      </c>
      <c r="Z30" t="s">
        <v>42</v>
      </c>
      <c r="AA30">
        <v>16041818</v>
      </c>
      <c r="AB30" t="s">
        <v>370</v>
      </c>
      <c r="AC30" t="s">
        <v>44</v>
      </c>
      <c r="AD30" t="s">
        <v>45</v>
      </c>
      <c r="AE30">
        <v>38.673122900000003</v>
      </c>
      <c r="AF30">
        <v>-90.509878</v>
      </c>
      <c r="AG30" t="b">
        <v>0</v>
      </c>
    </row>
    <row r="31" spans="1:33" x14ac:dyDescent="0.3">
      <c r="A31" t="s">
        <v>33</v>
      </c>
      <c r="B31" t="s">
        <v>69</v>
      </c>
      <c r="C31" t="s">
        <v>371</v>
      </c>
      <c r="D31" t="s">
        <v>66</v>
      </c>
      <c r="E31" t="s">
        <v>37</v>
      </c>
      <c r="F31">
        <v>63017</v>
      </c>
      <c r="G31">
        <v>105900</v>
      </c>
      <c r="H31">
        <v>2</v>
      </c>
      <c r="I31">
        <v>2</v>
      </c>
      <c r="J31" t="s">
        <v>47</v>
      </c>
      <c r="K31">
        <v>1500</v>
      </c>
      <c r="L31">
        <v>8059</v>
      </c>
      <c r="M31">
        <v>1985</v>
      </c>
      <c r="N31">
        <v>1</v>
      </c>
      <c r="P31">
        <v>10</v>
      </c>
      <c r="Q31" t="s">
        <v>40</v>
      </c>
      <c r="V31">
        <v>105900</v>
      </c>
      <c r="Y31" t="s">
        <v>372</v>
      </c>
      <c r="Z31" t="s">
        <v>42</v>
      </c>
      <c r="AA31">
        <v>16042224</v>
      </c>
      <c r="AB31" t="s">
        <v>373</v>
      </c>
      <c r="AC31" t="s">
        <v>44</v>
      </c>
      <c r="AD31" t="s">
        <v>45</v>
      </c>
      <c r="AE31">
        <v>38.617887099999997</v>
      </c>
      <c r="AF31">
        <v>-90.540325300000006</v>
      </c>
      <c r="AG31" t="b">
        <v>0</v>
      </c>
    </row>
    <row r="32" spans="1:33" x14ac:dyDescent="0.3">
      <c r="A32" t="s">
        <v>33</v>
      </c>
      <c r="B32" t="s">
        <v>34</v>
      </c>
      <c r="C32" t="s">
        <v>374</v>
      </c>
      <c r="D32" t="s">
        <v>66</v>
      </c>
      <c r="E32" t="s">
        <v>37</v>
      </c>
      <c r="F32">
        <v>63017</v>
      </c>
      <c r="G32">
        <v>474800</v>
      </c>
      <c r="H32">
        <v>5</v>
      </c>
      <c r="I32">
        <v>5</v>
      </c>
      <c r="J32" t="s">
        <v>309</v>
      </c>
      <c r="K32">
        <v>3272</v>
      </c>
      <c r="L32">
        <v>14985</v>
      </c>
      <c r="M32">
        <v>1963</v>
      </c>
      <c r="N32">
        <v>2</v>
      </c>
      <c r="O32" t="s">
        <v>39</v>
      </c>
      <c r="P32">
        <v>10</v>
      </c>
      <c r="Q32" t="s">
        <v>40</v>
      </c>
      <c r="R32" s="1">
        <v>42547</v>
      </c>
      <c r="S32" s="2">
        <v>0.54166666666666663</v>
      </c>
      <c r="T32" s="2">
        <v>0.66666666666666663</v>
      </c>
      <c r="V32">
        <v>474800</v>
      </c>
      <c r="Y32" t="s">
        <v>375</v>
      </c>
      <c r="Z32" t="s">
        <v>42</v>
      </c>
      <c r="AA32">
        <v>16036972</v>
      </c>
      <c r="AB32" t="s">
        <v>59</v>
      </c>
      <c r="AC32" t="s">
        <v>44</v>
      </c>
      <c r="AD32" t="s">
        <v>45</v>
      </c>
      <c r="AE32">
        <v>38.691352000000002</v>
      </c>
      <c r="AF32">
        <v>-90.500012999999996</v>
      </c>
      <c r="AG32" t="b">
        <v>0</v>
      </c>
    </row>
    <row r="33" spans="1:33" x14ac:dyDescent="0.3">
      <c r="A33" t="s">
        <v>33</v>
      </c>
      <c r="B33" t="s">
        <v>34</v>
      </c>
      <c r="C33" t="s">
        <v>376</v>
      </c>
      <c r="D33" t="s">
        <v>66</v>
      </c>
      <c r="E33" t="s">
        <v>37</v>
      </c>
      <c r="F33">
        <v>63017</v>
      </c>
      <c r="G33">
        <v>439900</v>
      </c>
      <c r="H33">
        <v>4</v>
      </c>
      <c r="I33">
        <v>4</v>
      </c>
      <c r="J33" t="s">
        <v>57</v>
      </c>
      <c r="K33">
        <v>2964</v>
      </c>
      <c r="L33">
        <v>11238</v>
      </c>
      <c r="M33">
        <v>1978</v>
      </c>
      <c r="N33">
        <v>2</v>
      </c>
      <c r="O33" t="s">
        <v>39</v>
      </c>
      <c r="P33">
        <v>10</v>
      </c>
      <c r="Q33" t="s">
        <v>40</v>
      </c>
      <c r="V33">
        <v>439900</v>
      </c>
      <c r="W33" s="1">
        <v>41142</v>
      </c>
      <c r="X33">
        <v>180000</v>
      </c>
      <c r="Y33" t="s">
        <v>377</v>
      </c>
      <c r="Z33" t="s">
        <v>42</v>
      </c>
      <c r="AA33">
        <v>16041518</v>
      </c>
      <c r="AB33" t="s">
        <v>200</v>
      </c>
      <c r="AC33" t="s">
        <v>44</v>
      </c>
      <c r="AD33" t="s">
        <v>45</v>
      </c>
      <c r="AE33">
        <v>38.628191999999999</v>
      </c>
      <c r="AF33">
        <v>-90.575366000000002</v>
      </c>
      <c r="AG33" t="b">
        <v>0</v>
      </c>
    </row>
    <row r="34" spans="1:33" x14ac:dyDescent="0.3">
      <c r="A34" t="s">
        <v>33</v>
      </c>
      <c r="B34" t="s">
        <v>34</v>
      </c>
      <c r="C34" t="s">
        <v>378</v>
      </c>
      <c r="D34" t="s">
        <v>66</v>
      </c>
      <c r="E34" t="s">
        <v>37</v>
      </c>
      <c r="F34">
        <v>63017</v>
      </c>
      <c r="G34">
        <v>225000</v>
      </c>
      <c r="H34">
        <v>3</v>
      </c>
      <c r="I34">
        <v>3</v>
      </c>
      <c r="J34" t="s">
        <v>309</v>
      </c>
      <c r="K34">
        <v>1338</v>
      </c>
      <c r="L34">
        <v>10019</v>
      </c>
      <c r="M34">
        <v>1967</v>
      </c>
      <c r="N34">
        <v>2</v>
      </c>
      <c r="O34" t="s">
        <v>39</v>
      </c>
      <c r="P34">
        <v>11</v>
      </c>
      <c r="Q34" t="s">
        <v>40</v>
      </c>
      <c r="V34">
        <v>225000</v>
      </c>
      <c r="Y34" t="s">
        <v>379</v>
      </c>
      <c r="Z34" t="s">
        <v>42</v>
      </c>
      <c r="AA34">
        <v>16041880</v>
      </c>
      <c r="AB34" t="s">
        <v>49</v>
      </c>
      <c r="AC34" t="s">
        <v>44</v>
      </c>
      <c r="AD34" t="s">
        <v>45</v>
      </c>
      <c r="AE34">
        <v>38.658289000000003</v>
      </c>
      <c r="AF34">
        <v>-90.549767000000003</v>
      </c>
      <c r="AG34" t="b">
        <v>0</v>
      </c>
    </row>
    <row r="35" spans="1:33" x14ac:dyDescent="0.3">
      <c r="A35" t="s">
        <v>33</v>
      </c>
      <c r="B35" t="s">
        <v>34</v>
      </c>
      <c r="C35" t="s">
        <v>380</v>
      </c>
      <c r="D35" t="s">
        <v>66</v>
      </c>
      <c r="E35" t="s">
        <v>37</v>
      </c>
      <c r="F35">
        <v>63017</v>
      </c>
      <c r="G35">
        <v>379900</v>
      </c>
      <c r="H35">
        <v>4</v>
      </c>
      <c r="I35">
        <v>3</v>
      </c>
      <c r="J35" t="s">
        <v>47</v>
      </c>
      <c r="K35">
        <v>2673</v>
      </c>
      <c r="L35">
        <v>10149</v>
      </c>
      <c r="M35">
        <v>1978</v>
      </c>
      <c r="N35">
        <v>2</v>
      </c>
      <c r="O35" t="s">
        <v>39</v>
      </c>
      <c r="P35">
        <v>11</v>
      </c>
      <c r="Q35" t="s">
        <v>40</v>
      </c>
      <c r="V35">
        <v>379900</v>
      </c>
      <c r="W35" s="1">
        <v>41487</v>
      </c>
      <c r="X35">
        <v>334000</v>
      </c>
      <c r="Y35" t="s">
        <v>381</v>
      </c>
      <c r="Z35" t="s">
        <v>42</v>
      </c>
      <c r="AA35">
        <v>16041658</v>
      </c>
      <c r="AB35" t="s">
        <v>382</v>
      </c>
      <c r="AC35" t="s">
        <v>44</v>
      </c>
      <c r="AD35" t="s">
        <v>45</v>
      </c>
      <c r="AE35">
        <v>38.637479900000002</v>
      </c>
      <c r="AF35">
        <v>-90.542952</v>
      </c>
      <c r="AG35" t="b">
        <v>0</v>
      </c>
    </row>
    <row r="36" spans="1:33" x14ac:dyDescent="0.3">
      <c r="A36" t="s">
        <v>33</v>
      </c>
      <c r="B36" t="s">
        <v>34</v>
      </c>
      <c r="C36" t="s">
        <v>383</v>
      </c>
      <c r="D36" t="s">
        <v>290</v>
      </c>
      <c r="E36" t="s">
        <v>37</v>
      </c>
      <c r="F36">
        <v>63017</v>
      </c>
      <c r="G36">
        <v>780000</v>
      </c>
      <c r="H36">
        <v>4</v>
      </c>
      <c r="I36">
        <v>5</v>
      </c>
      <c r="J36" t="s">
        <v>47</v>
      </c>
      <c r="K36">
        <v>4158</v>
      </c>
      <c r="L36">
        <v>16117</v>
      </c>
      <c r="M36">
        <v>1997</v>
      </c>
      <c r="N36">
        <v>3</v>
      </c>
      <c r="O36" t="s">
        <v>39</v>
      </c>
      <c r="P36">
        <v>14</v>
      </c>
      <c r="Q36" t="s">
        <v>40</v>
      </c>
      <c r="R36" s="1">
        <v>42547</v>
      </c>
      <c r="S36" s="2">
        <v>0.54166666666666663</v>
      </c>
      <c r="T36" s="2">
        <v>0.625</v>
      </c>
      <c r="V36">
        <v>780000</v>
      </c>
      <c r="Y36" t="s">
        <v>384</v>
      </c>
      <c r="Z36" t="s">
        <v>42</v>
      </c>
      <c r="AA36">
        <v>16040968</v>
      </c>
      <c r="AB36" t="s">
        <v>49</v>
      </c>
      <c r="AC36" t="s">
        <v>44</v>
      </c>
      <c r="AD36" t="s">
        <v>45</v>
      </c>
      <c r="AE36">
        <v>38.633057999999998</v>
      </c>
      <c r="AF36">
        <v>-90.516144999999995</v>
      </c>
      <c r="AG36" t="b">
        <v>0</v>
      </c>
    </row>
    <row r="37" spans="1:33" x14ac:dyDescent="0.3">
      <c r="A37" t="s">
        <v>33</v>
      </c>
      <c r="B37" t="s">
        <v>69</v>
      </c>
      <c r="C37" t="s">
        <v>385</v>
      </c>
      <c r="D37" t="s">
        <v>82</v>
      </c>
      <c r="E37" t="s">
        <v>37</v>
      </c>
      <c r="F37">
        <v>63141</v>
      </c>
      <c r="G37">
        <v>599000</v>
      </c>
      <c r="H37">
        <v>4</v>
      </c>
      <c r="I37">
        <v>4</v>
      </c>
      <c r="J37" t="s">
        <v>309</v>
      </c>
      <c r="K37">
        <v>3277</v>
      </c>
      <c r="L37">
        <v>6098</v>
      </c>
      <c r="M37">
        <v>1992</v>
      </c>
      <c r="N37">
        <v>2</v>
      </c>
      <c r="O37" t="s">
        <v>39</v>
      </c>
      <c r="P37">
        <v>14</v>
      </c>
      <c r="Q37" t="s">
        <v>40</v>
      </c>
      <c r="V37">
        <v>599000</v>
      </c>
      <c r="Y37" t="s">
        <v>386</v>
      </c>
      <c r="Z37" t="s">
        <v>42</v>
      </c>
      <c r="AA37">
        <v>16040340</v>
      </c>
      <c r="AB37" t="s">
        <v>387</v>
      </c>
      <c r="AC37" t="s">
        <v>44</v>
      </c>
      <c r="AD37" t="s">
        <v>45</v>
      </c>
      <c r="AE37">
        <v>38.641047</v>
      </c>
      <c r="AF37">
        <v>-90.482765000000001</v>
      </c>
      <c r="AG37" t="b">
        <v>0</v>
      </c>
    </row>
    <row r="38" spans="1:33" x14ac:dyDescent="0.3">
      <c r="A38" t="s">
        <v>33</v>
      </c>
      <c r="B38" t="s">
        <v>34</v>
      </c>
      <c r="C38" t="s">
        <v>109</v>
      </c>
      <c r="D38" t="s">
        <v>36</v>
      </c>
      <c r="E38" t="s">
        <v>37</v>
      </c>
      <c r="F38">
        <v>63011</v>
      </c>
      <c r="G38">
        <v>954000</v>
      </c>
      <c r="H38">
        <v>4</v>
      </c>
      <c r="I38">
        <v>5</v>
      </c>
      <c r="J38" t="s">
        <v>47</v>
      </c>
      <c r="K38">
        <v>4250</v>
      </c>
      <c r="L38">
        <v>9148</v>
      </c>
      <c r="M38">
        <v>2015</v>
      </c>
      <c r="N38">
        <v>3</v>
      </c>
      <c r="O38" t="s">
        <v>39</v>
      </c>
      <c r="P38">
        <v>15</v>
      </c>
      <c r="Q38" t="s">
        <v>40</v>
      </c>
      <c r="U38" s="1">
        <v>42544</v>
      </c>
      <c r="V38">
        <v>965000</v>
      </c>
      <c r="Y38" t="s">
        <v>110</v>
      </c>
      <c r="Z38" t="s">
        <v>42</v>
      </c>
      <c r="AA38">
        <v>16040178</v>
      </c>
      <c r="AB38" t="s">
        <v>111</v>
      </c>
      <c r="AC38" t="s">
        <v>44</v>
      </c>
      <c r="AD38" t="s">
        <v>45</v>
      </c>
      <c r="AE38">
        <v>38.620251000000003</v>
      </c>
      <c r="AF38">
        <v>-90.566376000000005</v>
      </c>
      <c r="AG38" t="b">
        <v>0</v>
      </c>
    </row>
    <row r="39" spans="1:33" x14ac:dyDescent="0.3">
      <c r="A39" t="s">
        <v>33</v>
      </c>
      <c r="B39" t="s">
        <v>69</v>
      </c>
      <c r="C39" t="s">
        <v>388</v>
      </c>
      <c r="D39" t="s">
        <v>66</v>
      </c>
      <c r="E39" t="s">
        <v>37</v>
      </c>
      <c r="F39">
        <v>63017</v>
      </c>
      <c r="G39">
        <v>369900</v>
      </c>
      <c r="H39">
        <v>3</v>
      </c>
      <c r="I39">
        <v>3</v>
      </c>
      <c r="J39" t="s">
        <v>309</v>
      </c>
      <c r="K39">
        <v>2052</v>
      </c>
      <c r="L39">
        <v>8756</v>
      </c>
      <c r="M39">
        <v>1984</v>
      </c>
      <c r="N39">
        <v>2</v>
      </c>
      <c r="O39" t="s">
        <v>39</v>
      </c>
      <c r="P39">
        <v>15</v>
      </c>
      <c r="Q39" t="s">
        <v>40</v>
      </c>
      <c r="V39">
        <v>369900</v>
      </c>
      <c r="W39" s="1">
        <v>41394</v>
      </c>
      <c r="X39">
        <v>265000</v>
      </c>
      <c r="Y39" t="s">
        <v>389</v>
      </c>
      <c r="Z39" t="s">
        <v>42</v>
      </c>
      <c r="AA39">
        <v>16040807</v>
      </c>
      <c r="AB39" t="s">
        <v>49</v>
      </c>
      <c r="AC39" t="s">
        <v>44</v>
      </c>
      <c r="AD39" t="s">
        <v>45</v>
      </c>
      <c r="AE39">
        <v>38.649098000000002</v>
      </c>
      <c r="AF39">
        <v>-90.516528399999999</v>
      </c>
      <c r="AG39" t="b">
        <v>0</v>
      </c>
    </row>
    <row r="40" spans="1:33" x14ac:dyDescent="0.3">
      <c r="A40" t="s">
        <v>33</v>
      </c>
      <c r="B40" t="s">
        <v>34</v>
      </c>
      <c r="C40" t="s">
        <v>390</v>
      </c>
      <c r="D40" t="s">
        <v>66</v>
      </c>
      <c r="E40" t="s">
        <v>37</v>
      </c>
      <c r="F40">
        <v>63017</v>
      </c>
      <c r="G40">
        <v>669000</v>
      </c>
      <c r="H40">
        <v>6</v>
      </c>
      <c r="I40">
        <v>5</v>
      </c>
      <c r="J40" t="s">
        <v>57</v>
      </c>
      <c r="K40">
        <v>4182</v>
      </c>
      <c r="L40">
        <v>23522</v>
      </c>
      <c r="M40">
        <v>1990</v>
      </c>
      <c r="N40">
        <v>3</v>
      </c>
      <c r="O40" t="s">
        <v>39</v>
      </c>
      <c r="P40">
        <v>15</v>
      </c>
      <c r="Q40" t="s">
        <v>40</v>
      </c>
      <c r="V40">
        <v>669000</v>
      </c>
      <c r="Y40" t="s">
        <v>391</v>
      </c>
      <c r="Z40" t="s">
        <v>42</v>
      </c>
      <c r="AA40">
        <v>16036278</v>
      </c>
      <c r="AB40" t="s">
        <v>59</v>
      </c>
      <c r="AC40" t="s">
        <v>44</v>
      </c>
      <c r="AD40" t="s">
        <v>45</v>
      </c>
      <c r="AE40">
        <v>38.622233999999999</v>
      </c>
      <c r="AF40">
        <v>-90.572838000000004</v>
      </c>
      <c r="AG40" t="b">
        <v>0</v>
      </c>
    </row>
    <row r="41" spans="1:33" x14ac:dyDescent="0.3">
      <c r="A41" t="s">
        <v>33</v>
      </c>
      <c r="B41" t="s">
        <v>34</v>
      </c>
      <c r="C41" t="s">
        <v>392</v>
      </c>
      <c r="D41" t="s">
        <v>290</v>
      </c>
      <c r="E41" t="s">
        <v>37</v>
      </c>
      <c r="F41">
        <v>63017</v>
      </c>
      <c r="G41">
        <v>850000</v>
      </c>
      <c r="H41">
        <v>5</v>
      </c>
      <c r="I41">
        <v>5</v>
      </c>
      <c r="J41" t="s">
        <v>47</v>
      </c>
      <c r="K41">
        <v>3747</v>
      </c>
      <c r="L41">
        <v>17424</v>
      </c>
      <c r="M41">
        <v>1996</v>
      </c>
      <c r="N41">
        <v>3</v>
      </c>
      <c r="O41" t="s">
        <v>39</v>
      </c>
      <c r="P41">
        <v>15</v>
      </c>
      <c r="Q41" t="s">
        <v>40</v>
      </c>
      <c r="R41" s="1">
        <v>42547</v>
      </c>
      <c r="S41" s="2">
        <v>0.54166666666666663</v>
      </c>
      <c r="T41" s="2">
        <v>0.625</v>
      </c>
      <c r="V41">
        <v>850000</v>
      </c>
      <c r="Y41" t="s">
        <v>393</v>
      </c>
      <c r="Z41" t="s">
        <v>42</v>
      </c>
      <c r="AA41">
        <v>16017623</v>
      </c>
      <c r="AB41" t="s">
        <v>49</v>
      </c>
      <c r="AC41" t="s">
        <v>44</v>
      </c>
      <c r="AD41" t="s">
        <v>45</v>
      </c>
      <c r="AE41">
        <v>38.635466999999998</v>
      </c>
      <c r="AF41">
        <v>-90.519139899999999</v>
      </c>
      <c r="AG41" t="b">
        <v>0</v>
      </c>
    </row>
    <row r="42" spans="1:33" x14ac:dyDescent="0.3">
      <c r="A42" t="s">
        <v>33</v>
      </c>
      <c r="B42" t="s">
        <v>34</v>
      </c>
      <c r="C42" t="s">
        <v>394</v>
      </c>
      <c r="D42" t="s">
        <v>66</v>
      </c>
      <c r="E42" t="s">
        <v>37</v>
      </c>
      <c r="F42">
        <v>63017</v>
      </c>
      <c r="G42">
        <v>759900</v>
      </c>
      <c r="H42">
        <v>4</v>
      </c>
      <c r="I42">
        <v>5</v>
      </c>
      <c r="J42" t="s">
        <v>47</v>
      </c>
      <c r="K42">
        <v>3348</v>
      </c>
      <c r="L42">
        <v>19602</v>
      </c>
      <c r="M42">
        <v>1994</v>
      </c>
      <c r="N42">
        <v>3</v>
      </c>
      <c r="O42" t="s">
        <v>39</v>
      </c>
      <c r="P42">
        <v>15</v>
      </c>
      <c r="Q42" t="s">
        <v>40</v>
      </c>
      <c r="V42">
        <v>759900</v>
      </c>
      <c r="Y42" t="s">
        <v>395</v>
      </c>
      <c r="Z42" t="s">
        <v>42</v>
      </c>
      <c r="AA42">
        <v>16040473</v>
      </c>
      <c r="AB42" t="s">
        <v>49</v>
      </c>
      <c r="AC42" t="s">
        <v>44</v>
      </c>
      <c r="AD42" t="s">
        <v>45</v>
      </c>
      <c r="AE42">
        <v>38.627741999999998</v>
      </c>
      <c r="AF42">
        <v>-90.540223999999995</v>
      </c>
      <c r="AG42" t="b">
        <v>0</v>
      </c>
    </row>
    <row r="43" spans="1:33" x14ac:dyDescent="0.3">
      <c r="A43" t="s">
        <v>33</v>
      </c>
      <c r="B43" t="s">
        <v>34</v>
      </c>
      <c r="C43" t="s">
        <v>396</v>
      </c>
      <c r="D43" t="s">
        <v>66</v>
      </c>
      <c r="E43" t="s">
        <v>37</v>
      </c>
      <c r="F43">
        <v>63017</v>
      </c>
      <c r="G43">
        <v>345000</v>
      </c>
      <c r="H43">
        <v>3</v>
      </c>
      <c r="I43">
        <v>3</v>
      </c>
      <c r="J43" t="s">
        <v>57</v>
      </c>
      <c r="K43">
        <v>2618</v>
      </c>
      <c r="L43">
        <v>11326</v>
      </c>
      <c r="M43">
        <v>1985</v>
      </c>
      <c r="N43">
        <v>2</v>
      </c>
      <c r="O43" t="s">
        <v>39</v>
      </c>
      <c r="P43">
        <v>16</v>
      </c>
      <c r="Q43" t="s">
        <v>40</v>
      </c>
      <c r="V43">
        <v>345000</v>
      </c>
      <c r="Y43" t="s">
        <v>397</v>
      </c>
      <c r="Z43" t="s">
        <v>42</v>
      </c>
      <c r="AA43">
        <v>16040301</v>
      </c>
      <c r="AB43" t="s">
        <v>49</v>
      </c>
      <c r="AC43" t="s">
        <v>44</v>
      </c>
      <c r="AD43" t="s">
        <v>45</v>
      </c>
      <c r="AE43">
        <v>38.618276000000002</v>
      </c>
      <c r="AF43">
        <v>-90.578964999999997</v>
      </c>
      <c r="AG43" t="b">
        <v>0</v>
      </c>
    </row>
    <row r="44" spans="1:33" x14ac:dyDescent="0.3">
      <c r="A44" t="s">
        <v>33</v>
      </c>
      <c r="B44" t="s">
        <v>34</v>
      </c>
      <c r="C44" t="s">
        <v>398</v>
      </c>
      <c r="D44" t="s">
        <v>66</v>
      </c>
      <c r="E44" t="s">
        <v>37</v>
      </c>
      <c r="F44">
        <v>63017</v>
      </c>
      <c r="G44">
        <v>276500</v>
      </c>
      <c r="H44">
        <v>4</v>
      </c>
      <c r="I44">
        <v>2</v>
      </c>
      <c r="J44" t="s">
        <v>309</v>
      </c>
      <c r="K44">
        <v>1756</v>
      </c>
      <c r="L44">
        <v>12110</v>
      </c>
      <c r="M44">
        <v>1968</v>
      </c>
      <c r="N44">
        <v>2</v>
      </c>
      <c r="O44" t="s">
        <v>39</v>
      </c>
      <c r="P44">
        <v>16</v>
      </c>
      <c r="Q44" t="s">
        <v>40</v>
      </c>
      <c r="V44">
        <v>276500</v>
      </c>
      <c r="Y44" t="s">
        <v>399</v>
      </c>
      <c r="Z44" t="s">
        <v>42</v>
      </c>
      <c r="AA44">
        <v>16040593</v>
      </c>
      <c r="AB44" t="s">
        <v>49</v>
      </c>
      <c r="AC44" t="s">
        <v>44</v>
      </c>
      <c r="AD44" t="s">
        <v>45</v>
      </c>
      <c r="AE44">
        <v>38.668149</v>
      </c>
      <c r="AF44">
        <v>-90.534760000000006</v>
      </c>
      <c r="AG44" t="b">
        <v>0</v>
      </c>
    </row>
    <row r="45" spans="1:33" x14ac:dyDescent="0.3">
      <c r="A45" t="s">
        <v>33</v>
      </c>
      <c r="B45" t="s">
        <v>69</v>
      </c>
      <c r="C45" t="s">
        <v>400</v>
      </c>
      <c r="D45" t="s">
        <v>66</v>
      </c>
      <c r="E45" t="s">
        <v>37</v>
      </c>
      <c r="F45">
        <v>63017</v>
      </c>
      <c r="G45">
        <v>724900</v>
      </c>
      <c r="H45">
        <v>3</v>
      </c>
      <c r="I45">
        <v>4</v>
      </c>
      <c r="J45" t="s">
        <v>309</v>
      </c>
      <c r="K45">
        <v>2644</v>
      </c>
      <c r="L45">
        <v>8712</v>
      </c>
      <c r="M45">
        <v>2002</v>
      </c>
      <c r="N45">
        <v>2</v>
      </c>
      <c r="O45" t="s">
        <v>39</v>
      </c>
      <c r="P45">
        <v>16</v>
      </c>
      <c r="Q45" t="s">
        <v>40</v>
      </c>
      <c r="V45">
        <v>724900</v>
      </c>
      <c r="Y45" t="s">
        <v>401</v>
      </c>
      <c r="Z45" t="s">
        <v>42</v>
      </c>
      <c r="AA45">
        <v>16040554</v>
      </c>
      <c r="AB45" t="s">
        <v>68</v>
      </c>
      <c r="AC45" t="s">
        <v>44</v>
      </c>
      <c r="AD45" t="s">
        <v>45</v>
      </c>
      <c r="AE45">
        <v>38.650947000000002</v>
      </c>
      <c r="AF45">
        <v>-90.540532999999996</v>
      </c>
      <c r="AG45" t="b">
        <v>0</v>
      </c>
    </row>
    <row r="46" spans="1:33" x14ac:dyDescent="0.3">
      <c r="A46" t="s">
        <v>33</v>
      </c>
      <c r="B46" t="s">
        <v>34</v>
      </c>
      <c r="C46" t="s">
        <v>402</v>
      </c>
      <c r="D46" t="s">
        <v>290</v>
      </c>
      <c r="E46" t="s">
        <v>37</v>
      </c>
      <c r="F46">
        <v>63017</v>
      </c>
      <c r="G46">
        <v>999990</v>
      </c>
      <c r="H46">
        <v>4</v>
      </c>
      <c r="I46">
        <v>4</v>
      </c>
      <c r="J46" t="s">
        <v>47</v>
      </c>
      <c r="K46">
        <v>4269</v>
      </c>
      <c r="N46">
        <v>3</v>
      </c>
      <c r="O46" t="s">
        <v>39</v>
      </c>
      <c r="P46">
        <v>16</v>
      </c>
      <c r="Q46" t="s">
        <v>40</v>
      </c>
      <c r="V46">
        <v>999990</v>
      </c>
      <c r="Y46" t="s">
        <v>403</v>
      </c>
      <c r="Z46" t="s">
        <v>42</v>
      </c>
      <c r="AA46">
        <v>16040596</v>
      </c>
      <c r="AB46" t="s">
        <v>68</v>
      </c>
      <c r="AC46" t="s">
        <v>44</v>
      </c>
      <c r="AD46" t="s">
        <v>45</v>
      </c>
      <c r="AE46">
        <v>38.621245000000002</v>
      </c>
      <c r="AF46">
        <v>-90.520308</v>
      </c>
      <c r="AG46" t="b">
        <v>0</v>
      </c>
    </row>
    <row r="47" spans="1:33" x14ac:dyDescent="0.3">
      <c r="A47" t="s">
        <v>33</v>
      </c>
      <c r="B47" t="s">
        <v>34</v>
      </c>
      <c r="C47" t="s">
        <v>404</v>
      </c>
      <c r="D47" t="s">
        <v>66</v>
      </c>
      <c r="E47" t="s">
        <v>37</v>
      </c>
      <c r="F47">
        <v>63017</v>
      </c>
      <c r="G47">
        <v>319900</v>
      </c>
      <c r="H47">
        <v>4</v>
      </c>
      <c r="I47">
        <v>3</v>
      </c>
      <c r="J47" t="s">
        <v>57</v>
      </c>
      <c r="K47">
        <v>2379</v>
      </c>
      <c r="L47">
        <v>12632</v>
      </c>
      <c r="M47">
        <v>1977</v>
      </c>
      <c r="N47">
        <v>2</v>
      </c>
      <c r="O47" t="s">
        <v>39</v>
      </c>
      <c r="P47">
        <v>16</v>
      </c>
      <c r="Q47" t="s">
        <v>40</v>
      </c>
      <c r="U47" s="1">
        <v>42544</v>
      </c>
      <c r="V47">
        <v>325000</v>
      </c>
      <c r="W47" s="1">
        <v>41100</v>
      </c>
      <c r="X47">
        <v>295000</v>
      </c>
      <c r="Y47" t="s">
        <v>405</v>
      </c>
      <c r="Z47" t="s">
        <v>42</v>
      </c>
      <c r="AA47">
        <v>16040520</v>
      </c>
      <c r="AB47" t="s">
        <v>160</v>
      </c>
      <c r="AC47" t="s">
        <v>44</v>
      </c>
      <c r="AD47" t="s">
        <v>45</v>
      </c>
      <c r="AE47">
        <v>38.626393</v>
      </c>
      <c r="AF47">
        <v>-90.574068999999994</v>
      </c>
      <c r="AG47" t="b">
        <v>0</v>
      </c>
    </row>
    <row r="48" spans="1:33" x14ac:dyDescent="0.3">
      <c r="A48" t="s">
        <v>33</v>
      </c>
      <c r="B48" t="s">
        <v>34</v>
      </c>
      <c r="C48" t="s">
        <v>406</v>
      </c>
      <c r="D48" t="s">
        <v>66</v>
      </c>
      <c r="E48" t="s">
        <v>37</v>
      </c>
      <c r="F48">
        <v>63017</v>
      </c>
      <c r="G48">
        <v>325000</v>
      </c>
      <c r="H48">
        <v>4</v>
      </c>
      <c r="I48">
        <v>3</v>
      </c>
      <c r="J48" t="s">
        <v>57</v>
      </c>
      <c r="K48">
        <v>2449</v>
      </c>
      <c r="L48">
        <v>14375</v>
      </c>
      <c r="M48">
        <v>1976</v>
      </c>
      <c r="N48">
        <v>2</v>
      </c>
      <c r="O48" t="s">
        <v>39</v>
      </c>
      <c r="P48">
        <v>16</v>
      </c>
      <c r="Q48" t="s">
        <v>40</v>
      </c>
      <c r="R48" s="1">
        <v>42547</v>
      </c>
      <c r="S48" s="2">
        <v>0.54166666666666663</v>
      </c>
      <c r="T48" s="2">
        <v>0.625</v>
      </c>
      <c r="V48">
        <v>325000</v>
      </c>
      <c r="W48" s="1">
        <v>41192</v>
      </c>
      <c r="X48">
        <v>270000</v>
      </c>
      <c r="Y48" t="s">
        <v>407</v>
      </c>
      <c r="Z48" t="s">
        <v>42</v>
      </c>
      <c r="AA48">
        <v>16040452</v>
      </c>
      <c r="AB48" t="s">
        <v>52</v>
      </c>
      <c r="AC48" t="s">
        <v>44</v>
      </c>
      <c r="AD48" t="s">
        <v>45</v>
      </c>
      <c r="AE48">
        <v>38.625360000000001</v>
      </c>
      <c r="AF48">
        <v>-90.579391000000001</v>
      </c>
      <c r="AG48" t="b">
        <v>0</v>
      </c>
    </row>
    <row r="49" spans="1:33" x14ac:dyDescent="0.3">
      <c r="A49" t="s">
        <v>33</v>
      </c>
      <c r="B49" t="s">
        <v>34</v>
      </c>
      <c r="C49" t="s">
        <v>408</v>
      </c>
      <c r="D49" t="s">
        <v>66</v>
      </c>
      <c r="E49" t="s">
        <v>37</v>
      </c>
      <c r="F49">
        <v>63017</v>
      </c>
      <c r="G49">
        <v>599000</v>
      </c>
      <c r="H49">
        <v>5</v>
      </c>
      <c r="I49">
        <v>4</v>
      </c>
      <c r="J49" t="s">
        <v>309</v>
      </c>
      <c r="K49">
        <v>3352</v>
      </c>
      <c r="L49">
        <v>21301</v>
      </c>
      <c r="M49">
        <v>1978</v>
      </c>
      <c r="N49">
        <v>3</v>
      </c>
      <c r="O49" t="s">
        <v>39</v>
      </c>
      <c r="P49">
        <v>16</v>
      </c>
      <c r="Q49" t="s">
        <v>40</v>
      </c>
      <c r="R49" s="1">
        <v>42547</v>
      </c>
      <c r="S49" s="2">
        <v>0.58333333333333337</v>
      </c>
      <c r="T49" s="2">
        <v>0.66666666666666663</v>
      </c>
      <c r="V49">
        <v>599000</v>
      </c>
      <c r="Y49" t="s">
        <v>409</v>
      </c>
      <c r="Z49" t="s">
        <v>42</v>
      </c>
      <c r="AA49">
        <v>16040457</v>
      </c>
      <c r="AB49" t="s">
        <v>111</v>
      </c>
      <c r="AC49" t="s">
        <v>44</v>
      </c>
      <c r="AD49" t="s">
        <v>45</v>
      </c>
      <c r="AE49">
        <v>38.638773</v>
      </c>
      <c r="AF49">
        <v>-90.529325</v>
      </c>
      <c r="AG49" t="b">
        <v>0</v>
      </c>
    </row>
    <row r="50" spans="1:33" x14ac:dyDescent="0.3">
      <c r="A50" t="s">
        <v>33</v>
      </c>
      <c r="B50" t="s">
        <v>69</v>
      </c>
      <c r="C50" t="s">
        <v>410</v>
      </c>
      <c r="D50" t="s">
        <v>66</v>
      </c>
      <c r="E50" t="s">
        <v>37</v>
      </c>
      <c r="F50">
        <v>63017</v>
      </c>
      <c r="G50">
        <v>205000</v>
      </c>
      <c r="H50">
        <v>2</v>
      </c>
      <c r="I50">
        <v>2</v>
      </c>
      <c r="J50" t="s">
        <v>309</v>
      </c>
      <c r="L50">
        <v>5401</v>
      </c>
      <c r="M50">
        <v>1983</v>
      </c>
      <c r="N50">
        <v>2</v>
      </c>
      <c r="O50" t="s">
        <v>39</v>
      </c>
      <c r="P50">
        <v>16</v>
      </c>
      <c r="Q50" t="s">
        <v>40</v>
      </c>
      <c r="R50" s="1">
        <v>42547</v>
      </c>
      <c r="S50" s="2">
        <v>0.54166666666666663</v>
      </c>
      <c r="T50" s="2">
        <v>0.625</v>
      </c>
      <c r="U50" s="1">
        <v>42545</v>
      </c>
      <c r="V50">
        <v>210000</v>
      </c>
      <c r="Y50" t="s">
        <v>411</v>
      </c>
      <c r="Z50" t="s">
        <v>42</v>
      </c>
      <c r="AA50">
        <v>16040033</v>
      </c>
      <c r="AB50" t="s">
        <v>49</v>
      </c>
      <c r="AC50" t="s">
        <v>44</v>
      </c>
      <c r="AD50" t="s">
        <v>45</v>
      </c>
      <c r="AE50">
        <v>38.645303900000002</v>
      </c>
      <c r="AF50">
        <v>-90.519591399999996</v>
      </c>
      <c r="AG50" t="b">
        <v>0</v>
      </c>
    </row>
    <row r="51" spans="1:33" x14ac:dyDescent="0.3">
      <c r="A51" t="s">
        <v>33</v>
      </c>
      <c r="B51" t="s">
        <v>34</v>
      </c>
      <c r="C51" t="s">
        <v>412</v>
      </c>
      <c r="D51" t="s">
        <v>66</v>
      </c>
      <c r="E51" t="s">
        <v>37</v>
      </c>
      <c r="F51">
        <v>63017</v>
      </c>
      <c r="G51">
        <v>475000</v>
      </c>
      <c r="H51">
        <v>4</v>
      </c>
      <c r="I51">
        <v>6</v>
      </c>
      <c r="J51" t="s">
        <v>47</v>
      </c>
      <c r="K51">
        <v>3317</v>
      </c>
      <c r="L51">
        <v>14375</v>
      </c>
      <c r="M51">
        <v>1991</v>
      </c>
      <c r="N51">
        <v>3</v>
      </c>
      <c r="O51" t="s">
        <v>39</v>
      </c>
      <c r="P51">
        <v>17</v>
      </c>
      <c r="Q51" t="s">
        <v>40</v>
      </c>
      <c r="V51">
        <v>475000</v>
      </c>
      <c r="W51" s="1">
        <v>42094</v>
      </c>
      <c r="X51">
        <v>465000</v>
      </c>
      <c r="Y51" t="s">
        <v>413</v>
      </c>
      <c r="Z51" t="s">
        <v>42</v>
      </c>
      <c r="AA51">
        <v>16040139</v>
      </c>
      <c r="AB51" t="s">
        <v>68</v>
      </c>
      <c r="AC51" t="s">
        <v>44</v>
      </c>
      <c r="AD51" t="s">
        <v>45</v>
      </c>
      <c r="AE51">
        <v>38.620629000000001</v>
      </c>
      <c r="AF51">
        <v>-90.530024999999995</v>
      </c>
      <c r="AG51" t="b">
        <v>0</v>
      </c>
    </row>
    <row r="52" spans="1:33" x14ac:dyDescent="0.3">
      <c r="A52" t="s">
        <v>33</v>
      </c>
      <c r="B52" t="s">
        <v>34</v>
      </c>
      <c r="C52" t="s">
        <v>414</v>
      </c>
      <c r="D52" t="s">
        <v>290</v>
      </c>
      <c r="E52" t="s">
        <v>37</v>
      </c>
      <c r="F52">
        <v>63017</v>
      </c>
      <c r="G52">
        <v>975000</v>
      </c>
      <c r="H52">
        <v>5</v>
      </c>
      <c r="I52">
        <v>6</v>
      </c>
      <c r="J52" t="s">
        <v>47</v>
      </c>
      <c r="K52">
        <v>4102</v>
      </c>
      <c r="L52">
        <v>43560</v>
      </c>
      <c r="M52">
        <v>1981</v>
      </c>
      <c r="N52">
        <v>3</v>
      </c>
      <c r="O52" t="s">
        <v>39</v>
      </c>
      <c r="P52">
        <v>18</v>
      </c>
      <c r="Q52" t="s">
        <v>40</v>
      </c>
      <c r="V52">
        <v>975000</v>
      </c>
      <c r="Y52" t="s">
        <v>415</v>
      </c>
      <c r="Z52" t="s">
        <v>42</v>
      </c>
      <c r="AA52">
        <v>16031734</v>
      </c>
      <c r="AB52" t="s">
        <v>111</v>
      </c>
      <c r="AC52" t="s">
        <v>44</v>
      </c>
      <c r="AD52" t="s">
        <v>45</v>
      </c>
      <c r="AE52">
        <v>38.631453</v>
      </c>
      <c r="AF52">
        <v>-90.503287</v>
      </c>
      <c r="AG52" t="b">
        <v>0</v>
      </c>
    </row>
    <row r="53" spans="1:33" x14ac:dyDescent="0.3">
      <c r="A53" t="s">
        <v>33</v>
      </c>
      <c r="B53" t="s">
        <v>34</v>
      </c>
      <c r="C53" t="s">
        <v>416</v>
      </c>
      <c r="D53" t="s">
        <v>66</v>
      </c>
      <c r="E53" t="s">
        <v>37</v>
      </c>
      <c r="F53">
        <v>63017</v>
      </c>
      <c r="G53">
        <v>774500</v>
      </c>
      <c r="H53">
        <v>6</v>
      </c>
      <c r="I53">
        <v>5</v>
      </c>
      <c r="J53" t="s">
        <v>47</v>
      </c>
      <c r="K53">
        <v>3888</v>
      </c>
      <c r="L53">
        <v>16553</v>
      </c>
      <c r="M53">
        <v>1994</v>
      </c>
      <c r="N53">
        <v>3</v>
      </c>
      <c r="O53" t="s">
        <v>39</v>
      </c>
      <c r="P53">
        <v>19</v>
      </c>
      <c r="Q53" t="s">
        <v>40</v>
      </c>
      <c r="V53">
        <v>774500</v>
      </c>
      <c r="Y53" t="s">
        <v>417</v>
      </c>
      <c r="Z53" t="s">
        <v>42</v>
      </c>
      <c r="AA53">
        <v>16030993</v>
      </c>
      <c r="AB53" t="s">
        <v>49</v>
      </c>
      <c r="AC53" t="s">
        <v>44</v>
      </c>
      <c r="AD53" t="s">
        <v>45</v>
      </c>
      <c r="AE53">
        <v>38.627006000000002</v>
      </c>
      <c r="AF53">
        <v>-90.539919999999995</v>
      </c>
      <c r="AG53" t="b">
        <v>0</v>
      </c>
    </row>
    <row r="54" spans="1:33" x14ac:dyDescent="0.3">
      <c r="A54" t="s">
        <v>33</v>
      </c>
      <c r="B54" t="s">
        <v>34</v>
      </c>
      <c r="C54" t="s">
        <v>418</v>
      </c>
      <c r="D54" t="s">
        <v>66</v>
      </c>
      <c r="E54" t="s">
        <v>37</v>
      </c>
      <c r="F54">
        <v>63017</v>
      </c>
      <c r="G54">
        <v>425000</v>
      </c>
      <c r="H54">
        <v>3</v>
      </c>
      <c r="I54">
        <v>3</v>
      </c>
      <c r="J54" t="s">
        <v>309</v>
      </c>
      <c r="K54">
        <v>1576</v>
      </c>
      <c r="L54">
        <v>3920</v>
      </c>
      <c r="M54">
        <v>2005</v>
      </c>
      <c r="N54">
        <v>2</v>
      </c>
      <c r="O54" t="s">
        <v>39</v>
      </c>
      <c r="P54">
        <v>22</v>
      </c>
      <c r="Q54" t="s">
        <v>40</v>
      </c>
      <c r="R54" s="1">
        <v>42547</v>
      </c>
      <c r="S54" s="2">
        <v>0.54166666666666663</v>
      </c>
      <c r="T54" s="2">
        <v>0.625</v>
      </c>
      <c r="V54">
        <v>425000</v>
      </c>
      <c r="Y54" t="s">
        <v>419</v>
      </c>
      <c r="Z54" t="s">
        <v>42</v>
      </c>
      <c r="AA54">
        <v>16037817</v>
      </c>
      <c r="AB54" t="s">
        <v>49</v>
      </c>
      <c r="AC54" t="s">
        <v>44</v>
      </c>
      <c r="AD54" t="s">
        <v>45</v>
      </c>
      <c r="AE54">
        <v>38.663958999999998</v>
      </c>
      <c r="AF54">
        <v>-90.537407000000002</v>
      </c>
      <c r="AG54" t="b">
        <v>0</v>
      </c>
    </row>
    <row r="55" spans="1:33" x14ac:dyDescent="0.3">
      <c r="A55" t="s">
        <v>33</v>
      </c>
      <c r="B55" t="s">
        <v>34</v>
      </c>
      <c r="C55" t="s">
        <v>420</v>
      </c>
      <c r="D55" t="s">
        <v>66</v>
      </c>
      <c r="E55" t="s">
        <v>37</v>
      </c>
      <c r="F55">
        <v>63017</v>
      </c>
      <c r="G55">
        <v>475000</v>
      </c>
      <c r="H55">
        <v>4</v>
      </c>
      <c r="I55">
        <v>3</v>
      </c>
      <c r="J55" t="s">
        <v>309</v>
      </c>
      <c r="K55">
        <v>2785</v>
      </c>
      <c r="L55">
        <v>19166</v>
      </c>
      <c r="M55">
        <v>1984</v>
      </c>
      <c r="N55">
        <v>2</v>
      </c>
      <c r="O55" t="s">
        <v>39</v>
      </c>
      <c r="P55">
        <v>22</v>
      </c>
      <c r="Q55" t="s">
        <v>40</v>
      </c>
      <c r="R55" s="1">
        <v>42547</v>
      </c>
      <c r="S55" s="2">
        <v>0.54166666666666663</v>
      </c>
      <c r="T55" s="2">
        <v>0.625</v>
      </c>
      <c r="U55" s="1">
        <v>42541</v>
      </c>
      <c r="V55">
        <v>490000</v>
      </c>
      <c r="W55" s="1">
        <v>40352</v>
      </c>
      <c r="X55">
        <v>435000</v>
      </c>
      <c r="Y55" t="s">
        <v>421</v>
      </c>
      <c r="Z55" t="s">
        <v>42</v>
      </c>
      <c r="AA55">
        <v>16038836</v>
      </c>
      <c r="AB55" t="s">
        <v>68</v>
      </c>
      <c r="AC55" t="s">
        <v>44</v>
      </c>
      <c r="AD55" t="s">
        <v>45</v>
      </c>
      <c r="AE55">
        <v>38.641742000000001</v>
      </c>
      <c r="AF55">
        <v>-90.530985999999999</v>
      </c>
      <c r="AG55" t="b">
        <v>0</v>
      </c>
    </row>
    <row r="56" spans="1:33" x14ac:dyDescent="0.3">
      <c r="A56" t="s">
        <v>33</v>
      </c>
      <c r="B56" t="s">
        <v>69</v>
      </c>
      <c r="C56" t="s">
        <v>422</v>
      </c>
      <c r="D56" t="s">
        <v>66</v>
      </c>
      <c r="E56" t="s">
        <v>37</v>
      </c>
      <c r="F56">
        <v>63017</v>
      </c>
      <c r="G56">
        <v>429900</v>
      </c>
      <c r="H56">
        <v>3</v>
      </c>
      <c r="I56">
        <v>3</v>
      </c>
      <c r="J56" t="s">
        <v>309</v>
      </c>
      <c r="K56">
        <v>1819</v>
      </c>
      <c r="L56">
        <v>189747360</v>
      </c>
      <c r="M56">
        <v>2003</v>
      </c>
      <c r="N56">
        <v>2</v>
      </c>
      <c r="O56" t="s">
        <v>39</v>
      </c>
      <c r="P56">
        <v>22</v>
      </c>
      <c r="Q56" t="s">
        <v>40</v>
      </c>
      <c r="V56">
        <v>429900</v>
      </c>
      <c r="W56" s="1">
        <v>38442</v>
      </c>
      <c r="X56">
        <v>433000</v>
      </c>
      <c r="Y56" t="s">
        <v>423</v>
      </c>
      <c r="Z56" t="s">
        <v>42</v>
      </c>
      <c r="AA56">
        <v>16038915</v>
      </c>
      <c r="AB56" t="s">
        <v>424</v>
      </c>
      <c r="AC56" t="s">
        <v>44</v>
      </c>
      <c r="AD56" t="s">
        <v>45</v>
      </c>
      <c r="AE56">
        <v>38.659785900000003</v>
      </c>
      <c r="AF56">
        <v>-90.546114000000003</v>
      </c>
      <c r="AG56" t="b">
        <v>0</v>
      </c>
    </row>
    <row r="57" spans="1:33" x14ac:dyDescent="0.3">
      <c r="A57" t="s">
        <v>33</v>
      </c>
      <c r="B57" t="s">
        <v>69</v>
      </c>
      <c r="C57" t="s">
        <v>425</v>
      </c>
      <c r="D57" t="s">
        <v>66</v>
      </c>
      <c r="E57" t="s">
        <v>37</v>
      </c>
      <c r="F57">
        <v>63017</v>
      </c>
      <c r="G57">
        <v>165000</v>
      </c>
      <c r="H57">
        <v>2</v>
      </c>
      <c r="I57">
        <v>3</v>
      </c>
      <c r="J57" t="s">
        <v>309</v>
      </c>
      <c r="K57">
        <v>1270</v>
      </c>
      <c r="L57">
        <v>4443</v>
      </c>
      <c r="M57">
        <v>1985</v>
      </c>
      <c r="N57">
        <v>1</v>
      </c>
      <c r="O57" t="s">
        <v>39</v>
      </c>
      <c r="P57">
        <v>22</v>
      </c>
      <c r="Q57" t="s">
        <v>40</v>
      </c>
      <c r="U57" s="1">
        <v>42537</v>
      </c>
      <c r="V57">
        <v>175000</v>
      </c>
      <c r="W57" s="1">
        <v>38470</v>
      </c>
      <c r="X57">
        <v>190000</v>
      </c>
      <c r="Y57" t="s">
        <v>426</v>
      </c>
      <c r="Z57" t="s">
        <v>42</v>
      </c>
      <c r="AA57">
        <v>16035425</v>
      </c>
      <c r="AB57" t="s">
        <v>233</v>
      </c>
      <c r="AC57" t="s">
        <v>44</v>
      </c>
      <c r="AD57" t="s">
        <v>45</v>
      </c>
      <c r="AE57">
        <v>38.644941799999998</v>
      </c>
      <c r="AF57">
        <v>-90.567805199999995</v>
      </c>
      <c r="AG57" t="b">
        <v>0</v>
      </c>
    </row>
    <row r="58" spans="1:33" x14ac:dyDescent="0.3">
      <c r="A58" t="s">
        <v>33</v>
      </c>
      <c r="B58" t="s">
        <v>34</v>
      </c>
      <c r="C58" t="s">
        <v>427</v>
      </c>
      <c r="D58" t="s">
        <v>66</v>
      </c>
      <c r="E58" t="s">
        <v>37</v>
      </c>
      <c r="F58">
        <v>63017</v>
      </c>
      <c r="G58">
        <v>349900</v>
      </c>
      <c r="H58">
        <v>4</v>
      </c>
      <c r="I58">
        <v>3</v>
      </c>
      <c r="J58" t="s">
        <v>47</v>
      </c>
      <c r="K58">
        <v>2365</v>
      </c>
      <c r="L58">
        <v>10890</v>
      </c>
      <c r="M58">
        <v>1995</v>
      </c>
      <c r="N58">
        <v>2</v>
      </c>
      <c r="O58" t="s">
        <v>39</v>
      </c>
      <c r="P58">
        <v>23</v>
      </c>
      <c r="Q58" t="s">
        <v>40</v>
      </c>
      <c r="V58">
        <v>349900</v>
      </c>
      <c r="Y58" t="s">
        <v>428</v>
      </c>
      <c r="Z58" t="s">
        <v>42</v>
      </c>
      <c r="AA58">
        <v>16038683</v>
      </c>
      <c r="AB58" t="s">
        <v>429</v>
      </c>
      <c r="AC58" t="s">
        <v>44</v>
      </c>
      <c r="AD58" t="s">
        <v>45</v>
      </c>
      <c r="AE58">
        <v>38.621957000000002</v>
      </c>
      <c r="AF58">
        <v>-90.536890999999997</v>
      </c>
      <c r="AG58" t="b">
        <v>0</v>
      </c>
    </row>
    <row r="59" spans="1:33" x14ac:dyDescent="0.3">
      <c r="A59" t="s">
        <v>33</v>
      </c>
      <c r="B59" t="s">
        <v>34</v>
      </c>
      <c r="C59" t="s">
        <v>430</v>
      </c>
      <c r="D59" t="s">
        <v>66</v>
      </c>
      <c r="E59" t="s">
        <v>37</v>
      </c>
      <c r="F59">
        <v>63017</v>
      </c>
      <c r="G59">
        <v>349900</v>
      </c>
      <c r="H59">
        <v>4</v>
      </c>
      <c r="I59">
        <v>3</v>
      </c>
      <c r="J59" t="s">
        <v>309</v>
      </c>
      <c r="K59">
        <v>2250</v>
      </c>
      <c r="L59">
        <v>10890</v>
      </c>
      <c r="M59">
        <v>1984</v>
      </c>
      <c r="N59">
        <v>2</v>
      </c>
      <c r="O59" t="s">
        <v>39</v>
      </c>
      <c r="P59">
        <v>23</v>
      </c>
      <c r="Q59" t="s">
        <v>40</v>
      </c>
      <c r="R59" s="1">
        <v>42547</v>
      </c>
      <c r="S59" s="2">
        <v>0.54166666666666663</v>
      </c>
      <c r="T59" s="2">
        <v>0.625</v>
      </c>
      <c r="U59" s="1">
        <v>42544</v>
      </c>
      <c r="V59">
        <v>359900</v>
      </c>
      <c r="Y59" t="s">
        <v>431</v>
      </c>
      <c r="Z59" t="s">
        <v>42</v>
      </c>
      <c r="AA59">
        <v>16034524</v>
      </c>
      <c r="AB59" t="s">
        <v>432</v>
      </c>
      <c r="AC59" t="s">
        <v>44</v>
      </c>
      <c r="AD59" t="s">
        <v>45</v>
      </c>
      <c r="AE59">
        <v>38.657395999999999</v>
      </c>
      <c r="AF59">
        <v>-90.529458000000005</v>
      </c>
      <c r="AG59" t="b">
        <v>0</v>
      </c>
    </row>
    <row r="60" spans="1:33" x14ac:dyDescent="0.3">
      <c r="A60" t="s">
        <v>33</v>
      </c>
      <c r="B60" t="s">
        <v>34</v>
      </c>
      <c r="C60" t="s">
        <v>433</v>
      </c>
      <c r="D60" t="s">
        <v>66</v>
      </c>
      <c r="E60" t="s">
        <v>37</v>
      </c>
      <c r="F60">
        <v>63017</v>
      </c>
      <c r="G60">
        <v>387950</v>
      </c>
      <c r="H60">
        <v>5</v>
      </c>
      <c r="I60">
        <v>4</v>
      </c>
      <c r="J60" t="s">
        <v>309</v>
      </c>
      <c r="K60">
        <v>2410</v>
      </c>
      <c r="L60">
        <v>11761</v>
      </c>
      <c r="M60">
        <v>1985</v>
      </c>
      <c r="N60">
        <v>2</v>
      </c>
      <c r="O60" t="s">
        <v>39</v>
      </c>
      <c r="P60">
        <v>23</v>
      </c>
      <c r="Q60" t="s">
        <v>40</v>
      </c>
      <c r="U60" s="1">
        <v>42537</v>
      </c>
      <c r="V60">
        <v>399950</v>
      </c>
      <c r="Y60" t="s">
        <v>434</v>
      </c>
      <c r="Z60" t="s">
        <v>42</v>
      </c>
      <c r="AA60">
        <v>16038466</v>
      </c>
      <c r="AB60" t="s">
        <v>49</v>
      </c>
      <c r="AC60" t="s">
        <v>44</v>
      </c>
      <c r="AD60" t="s">
        <v>45</v>
      </c>
      <c r="AE60">
        <v>38.634791</v>
      </c>
      <c r="AF60">
        <v>-90.562871999999999</v>
      </c>
      <c r="AG60" t="b">
        <v>0</v>
      </c>
    </row>
    <row r="61" spans="1:33" x14ac:dyDescent="0.3">
      <c r="A61" t="s">
        <v>33</v>
      </c>
      <c r="B61" t="s">
        <v>34</v>
      </c>
      <c r="C61" t="s">
        <v>435</v>
      </c>
      <c r="D61" t="s">
        <v>66</v>
      </c>
      <c r="E61" t="s">
        <v>37</v>
      </c>
      <c r="F61">
        <v>63017</v>
      </c>
      <c r="G61">
        <v>529000</v>
      </c>
      <c r="H61">
        <v>4</v>
      </c>
      <c r="I61">
        <v>3</v>
      </c>
      <c r="J61" t="s">
        <v>309</v>
      </c>
      <c r="K61">
        <v>3101</v>
      </c>
      <c r="L61">
        <v>45302</v>
      </c>
      <c r="M61">
        <v>1963</v>
      </c>
      <c r="N61">
        <v>2</v>
      </c>
      <c r="O61" t="s">
        <v>39</v>
      </c>
      <c r="P61">
        <v>24</v>
      </c>
      <c r="Q61" t="s">
        <v>40</v>
      </c>
      <c r="R61" s="1">
        <v>42547</v>
      </c>
      <c r="S61" s="2">
        <v>0.58333333333333337</v>
      </c>
      <c r="T61" s="2">
        <v>0.66666666666666663</v>
      </c>
      <c r="V61">
        <v>529000</v>
      </c>
      <c r="Y61" t="s">
        <v>436</v>
      </c>
      <c r="Z61" t="s">
        <v>42</v>
      </c>
      <c r="AA61">
        <v>16031158</v>
      </c>
      <c r="AB61" t="s">
        <v>52</v>
      </c>
      <c r="AC61" t="s">
        <v>44</v>
      </c>
      <c r="AD61" t="s">
        <v>45</v>
      </c>
      <c r="AE61">
        <v>38.688110000000002</v>
      </c>
      <c r="AF61">
        <v>-90.509671999999995</v>
      </c>
      <c r="AG61" t="b">
        <v>0</v>
      </c>
    </row>
    <row r="62" spans="1:33" x14ac:dyDescent="0.3">
      <c r="A62" t="s">
        <v>33</v>
      </c>
      <c r="B62" t="s">
        <v>34</v>
      </c>
      <c r="C62" t="s">
        <v>437</v>
      </c>
      <c r="D62" t="s">
        <v>66</v>
      </c>
      <c r="E62" t="s">
        <v>37</v>
      </c>
      <c r="F62">
        <v>63017</v>
      </c>
      <c r="G62">
        <v>475000</v>
      </c>
      <c r="H62">
        <v>5</v>
      </c>
      <c r="I62">
        <v>6</v>
      </c>
      <c r="J62" t="s">
        <v>57</v>
      </c>
      <c r="K62">
        <v>3810</v>
      </c>
      <c r="L62">
        <v>14375</v>
      </c>
      <c r="M62">
        <v>1990</v>
      </c>
      <c r="N62">
        <v>2</v>
      </c>
      <c r="O62" t="s">
        <v>39</v>
      </c>
      <c r="P62">
        <v>24</v>
      </c>
      <c r="Q62" t="s">
        <v>40</v>
      </c>
      <c r="V62">
        <v>475000</v>
      </c>
      <c r="Y62" t="s">
        <v>438</v>
      </c>
      <c r="Z62" t="s">
        <v>42</v>
      </c>
      <c r="AA62">
        <v>16038090</v>
      </c>
      <c r="AB62" t="s">
        <v>59</v>
      </c>
      <c r="AC62" t="s">
        <v>44</v>
      </c>
      <c r="AD62" t="s">
        <v>45</v>
      </c>
      <c r="AE62">
        <v>38.620249999999999</v>
      </c>
      <c r="AF62">
        <v>-90.567203000000006</v>
      </c>
      <c r="AG62" t="b">
        <v>0</v>
      </c>
    </row>
    <row r="63" spans="1:33" x14ac:dyDescent="0.3">
      <c r="A63" t="s">
        <v>33</v>
      </c>
      <c r="B63" t="s">
        <v>34</v>
      </c>
      <c r="C63" t="s">
        <v>439</v>
      </c>
      <c r="D63" t="s">
        <v>290</v>
      </c>
      <c r="E63" t="s">
        <v>37</v>
      </c>
      <c r="F63">
        <v>63017</v>
      </c>
      <c r="G63">
        <v>800000</v>
      </c>
      <c r="H63">
        <v>5</v>
      </c>
      <c r="I63">
        <v>5</v>
      </c>
      <c r="J63" t="s">
        <v>47</v>
      </c>
      <c r="K63">
        <v>5248</v>
      </c>
      <c r="L63">
        <v>66647</v>
      </c>
      <c r="M63">
        <v>1950</v>
      </c>
      <c r="N63">
        <v>3</v>
      </c>
      <c r="O63" t="s">
        <v>39</v>
      </c>
      <c r="P63">
        <v>24</v>
      </c>
      <c r="Q63" t="s">
        <v>40</v>
      </c>
      <c r="V63">
        <v>800000</v>
      </c>
      <c r="Y63" t="s">
        <v>440</v>
      </c>
      <c r="Z63" t="s">
        <v>42</v>
      </c>
      <c r="AA63">
        <v>16037918</v>
      </c>
      <c r="AB63" t="s">
        <v>233</v>
      </c>
      <c r="AC63" t="s">
        <v>44</v>
      </c>
      <c r="AD63" t="s">
        <v>45</v>
      </c>
      <c r="AE63">
        <v>38.630209000000001</v>
      </c>
      <c r="AF63">
        <v>-90.491861999999998</v>
      </c>
      <c r="AG63" t="b">
        <v>0</v>
      </c>
    </row>
    <row r="64" spans="1:33" x14ac:dyDescent="0.3">
      <c r="A64" t="s">
        <v>33</v>
      </c>
      <c r="B64" t="s">
        <v>34</v>
      </c>
      <c r="C64" t="s">
        <v>441</v>
      </c>
      <c r="D64" t="s">
        <v>66</v>
      </c>
      <c r="E64" t="s">
        <v>37</v>
      </c>
      <c r="F64">
        <v>63017</v>
      </c>
      <c r="G64">
        <v>859900</v>
      </c>
      <c r="H64">
        <v>5</v>
      </c>
      <c r="I64">
        <v>6</v>
      </c>
      <c r="J64" t="s">
        <v>47</v>
      </c>
      <c r="K64">
        <v>2848</v>
      </c>
      <c r="L64">
        <v>37462</v>
      </c>
      <c r="M64">
        <v>1995</v>
      </c>
      <c r="N64">
        <v>3</v>
      </c>
      <c r="O64" t="s">
        <v>39</v>
      </c>
      <c r="P64">
        <v>28</v>
      </c>
      <c r="Q64" t="s">
        <v>40</v>
      </c>
      <c r="V64">
        <v>859900</v>
      </c>
      <c r="Y64" t="s">
        <v>442</v>
      </c>
      <c r="Z64" t="s">
        <v>42</v>
      </c>
      <c r="AA64">
        <v>16037235</v>
      </c>
      <c r="AB64" t="s">
        <v>145</v>
      </c>
      <c r="AC64" t="s">
        <v>44</v>
      </c>
      <c r="AD64" t="s">
        <v>45</v>
      </c>
      <c r="AE64">
        <v>38.627369999999999</v>
      </c>
      <c r="AF64">
        <v>-90.539074999999997</v>
      </c>
      <c r="AG64" t="b">
        <v>0</v>
      </c>
    </row>
    <row r="65" spans="1:33" x14ac:dyDescent="0.3">
      <c r="A65" t="s">
        <v>33</v>
      </c>
      <c r="B65" t="s">
        <v>34</v>
      </c>
      <c r="C65" t="s">
        <v>443</v>
      </c>
      <c r="D65" t="s">
        <v>290</v>
      </c>
      <c r="E65" t="s">
        <v>37</v>
      </c>
      <c r="F65">
        <v>63017</v>
      </c>
      <c r="G65">
        <v>634900</v>
      </c>
      <c r="H65">
        <v>4</v>
      </c>
      <c r="I65">
        <v>3</v>
      </c>
      <c r="J65" t="s">
        <v>47</v>
      </c>
      <c r="K65">
        <v>2997</v>
      </c>
      <c r="L65">
        <v>7841</v>
      </c>
      <c r="M65">
        <v>2015</v>
      </c>
      <c r="N65">
        <v>3</v>
      </c>
      <c r="O65" t="s">
        <v>39</v>
      </c>
      <c r="P65">
        <v>29</v>
      </c>
      <c r="Q65" t="s">
        <v>40</v>
      </c>
      <c r="V65">
        <v>634900</v>
      </c>
      <c r="W65" s="1">
        <v>41960</v>
      </c>
      <c r="X65">
        <v>604866</v>
      </c>
      <c r="Y65" t="s">
        <v>444</v>
      </c>
      <c r="Z65" t="s">
        <v>42</v>
      </c>
      <c r="AA65">
        <v>16037152</v>
      </c>
      <c r="AB65" t="s">
        <v>171</v>
      </c>
      <c r="AC65" t="s">
        <v>44</v>
      </c>
      <c r="AD65" t="s">
        <v>45</v>
      </c>
      <c r="AE65">
        <v>38.620829999999998</v>
      </c>
      <c r="AF65">
        <v>-90.520210399999996</v>
      </c>
      <c r="AG65" t="b">
        <v>0</v>
      </c>
    </row>
    <row r="66" spans="1:33" x14ac:dyDescent="0.3">
      <c r="A66" t="s">
        <v>33</v>
      </c>
      <c r="B66" t="s">
        <v>34</v>
      </c>
      <c r="C66" t="s">
        <v>445</v>
      </c>
      <c r="D66" t="s">
        <v>290</v>
      </c>
      <c r="E66" t="s">
        <v>37</v>
      </c>
      <c r="F66">
        <v>63017</v>
      </c>
      <c r="G66">
        <v>599000</v>
      </c>
      <c r="H66">
        <v>4</v>
      </c>
      <c r="I66">
        <v>3</v>
      </c>
      <c r="J66" t="s">
        <v>47</v>
      </c>
      <c r="K66">
        <v>3248</v>
      </c>
      <c r="L66">
        <v>7405</v>
      </c>
      <c r="M66">
        <v>2014</v>
      </c>
      <c r="N66">
        <v>3</v>
      </c>
      <c r="O66" t="s">
        <v>39</v>
      </c>
      <c r="P66">
        <v>29</v>
      </c>
      <c r="Q66" t="s">
        <v>40</v>
      </c>
      <c r="V66">
        <v>599000</v>
      </c>
      <c r="W66" s="1">
        <v>41908</v>
      </c>
      <c r="X66">
        <v>523583</v>
      </c>
      <c r="Y66" t="s">
        <v>446</v>
      </c>
      <c r="Z66" t="s">
        <v>42</v>
      </c>
      <c r="AA66">
        <v>16034647</v>
      </c>
      <c r="AB66" t="s">
        <v>59</v>
      </c>
      <c r="AC66" t="s">
        <v>44</v>
      </c>
      <c r="AD66" t="s">
        <v>45</v>
      </c>
      <c r="AE66">
        <v>38.620829999999998</v>
      </c>
      <c r="AF66">
        <v>-90.520210399999996</v>
      </c>
      <c r="AG66" t="b">
        <v>0</v>
      </c>
    </row>
    <row r="67" spans="1:33" x14ac:dyDescent="0.3">
      <c r="A67" t="s">
        <v>33</v>
      </c>
      <c r="B67" t="s">
        <v>34</v>
      </c>
      <c r="C67" t="s">
        <v>447</v>
      </c>
      <c r="D67" t="s">
        <v>66</v>
      </c>
      <c r="E67" t="s">
        <v>37</v>
      </c>
      <c r="F67">
        <v>63017</v>
      </c>
      <c r="G67">
        <v>679900</v>
      </c>
      <c r="H67">
        <v>4</v>
      </c>
      <c r="I67">
        <v>5</v>
      </c>
      <c r="J67" t="s">
        <v>309</v>
      </c>
      <c r="K67">
        <v>3852</v>
      </c>
      <c r="L67">
        <v>16117</v>
      </c>
      <c r="M67">
        <v>2000</v>
      </c>
      <c r="N67">
        <v>3</v>
      </c>
      <c r="O67" t="s">
        <v>39</v>
      </c>
      <c r="P67">
        <v>30</v>
      </c>
      <c r="Q67" t="s">
        <v>40</v>
      </c>
      <c r="R67" s="1">
        <v>42547</v>
      </c>
      <c r="S67" s="2">
        <v>0.54166666666666663</v>
      </c>
      <c r="T67" s="2">
        <v>0.625</v>
      </c>
      <c r="U67" s="1">
        <v>42544</v>
      </c>
      <c r="V67">
        <v>699900</v>
      </c>
      <c r="W67" s="1">
        <v>38580</v>
      </c>
      <c r="X67">
        <v>680000</v>
      </c>
      <c r="Y67" t="s">
        <v>448</v>
      </c>
      <c r="Z67" t="s">
        <v>42</v>
      </c>
      <c r="AA67">
        <v>16036643</v>
      </c>
      <c r="AB67" t="s">
        <v>49</v>
      </c>
      <c r="AC67" t="s">
        <v>44</v>
      </c>
      <c r="AD67" t="s">
        <v>45</v>
      </c>
      <c r="AE67">
        <v>38.659117000000002</v>
      </c>
      <c r="AF67">
        <v>-90.536204999999995</v>
      </c>
      <c r="AG67" t="b">
        <v>0</v>
      </c>
    </row>
    <row r="68" spans="1:33" x14ac:dyDescent="0.3">
      <c r="A68" t="s">
        <v>33</v>
      </c>
      <c r="B68" t="s">
        <v>34</v>
      </c>
      <c r="C68" t="s">
        <v>449</v>
      </c>
      <c r="D68" t="s">
        <v>66</v>
      </c>
      <c r="E68" t="s">
        <v>37</v>
      </c>
      <c r="F68">
        <v>63017</v>
      </c>
      <c r="G68">
        <v>444900</v>
      </c>
      <c r="H68">
        <v>4</v>
      </c>
      <c r="I68">
        <v>4</v>
      </c>
      <c r="J68" t="s">
        <v>309</v>
      </c>
      <c r="K68">
        <v>2754</v>
      </c>
      <c r="L68">
        <v>16814</v>
      </c>
      <c r="M68">
        <v>1975</v>
      </c>
      <c r="N68">
        <v>2</v>
      </c>
      <c r="O68" t="s">
        <v>39</v>
      </c>
      <c r="P68">
        <v>30</v>
      </c>
      <c r="Q68" t="s">
        <v>40</v>
      </c>
      <c r="R68" s="1">
        <v>42547</v>
      </c>
      <c r="S68" s="2">
        <v>0.54166666666666663</v>
      </c>
      <c r="T68" s="2">
        <v>0.625</v>
      </c>
      <c r="U68" s="1">
        <v>42538</v>
      </c>
      <c r="V68">
        <v>449900</v>
      </c>
      <c r="Y68" t="s">
        <v>450</v>
      </c>
      <c r="Z68" t="s">
        <v>42</v>
      </c>
      <c r="AA68">
        <v>16036409</v>
      </c>
      <c r="AB68" t="s">
        <v>49</v>
      </c>
      <c r="AC68" t="s">
        <v>44</v>
      </c>
      <c r="AD68" t="s">
        <v>45</v>
      </c>
      <c r="AE68">
        <v>38.638694999999998</v>
      </c>
      <c r="AF68">
        <v>-90.524600000000007</v>
      </c>
      <c r="AG68" t="b">
        <v>0</v>
      </c>
    </row>
    <row r="69" spans="1:33" x14ac:dyDescent="0.3">
      <c r="A69" t="s">
        <v>33</v>
      </c>
      <c r="B69" t="s">
        <v>34</v>
      </c>
      <c r="C69" t="s">
        <v>451</v>
      </c>
      <c r="D69" t="s">
        <v>66</v>
      </c>
      <c r="E69" t="s">
        <v>37</v>
      </c>
      <c r="F69">
        <v>63017</v>
      </c>
      <c r="G69">
        <v>849000</v>
      </c>
      <c r="H69">
        <v>4</v>
      </c>
      <c r="I69">
        <v>5</v>
      </c>
      <c r="J69" t="s">
        <v>47</v>
      </c>
      <c r="K69">
        <v>4298</v>
      </c>
      <c r="L69">
        <v>75794</v>
      </c>
      <c r="M69">
        <v>1975</v>
      </c>
      <c r="N69">
        <v>2</v>
      </c>
      <c r="O69" t="s">
        <v>39</v>
      </c>
      <c r="P69">
        <v>31</v>
      </c>
      <c r="Q69" t="s">
        <v>40</v>
      </c>
      <c r="V69">
        <v>849000</v>
      </c>
      <c r="Y69" t="s">
        <v>452</v>
      </c>
      <c r="Z69" t="s">
        <v>42</v>
      </c>
      <c r="AA69">
        <v>16028447</v>
      </c>
      <c r="AB69" t="s">
        <v>171</v>
      </c>
      <c r="AC69" t="s">
        <v>44</v>
      </c>
      <c r="AD69" t="s">
        <v>45</v>
      </c>
      <c r="AE69">
        <v>38.630577000000002</v>
      </c>
      <c r="AF69">
        <v>-90.497179000000003</v>
      </c>
      <c r="AG69" t="b">
        <v>0</v>
      </c>
    </row>
    <row r="70" spans="1:33" x14ac:dyDescent="0.3">
      <c r="A70" t="s">
        <v>33</v>
      </c>
      <c r="B70" t="s">
        <v>34</v>
      </c>
      <c r="C70" t="s">
        <v>453</v>
      </c>
      <c r="D70" t="s">
        <v>66</v>
      </c>
      <c r="E70" t="s">
        <v>37</v>
      </c>
      <c r="F70">
        <v>63017</v>
      </c>
      <c r="G70">
        <v>314900</v>
      </c>
      <c r="H70">
        <v>4</v>
      </c>
      <c r="I70">
        <v>3</v>
      </c>
      <c r="J70" t="s">
        <v>309</v>
      </c>
      <c r="K70">
        <v>2196</v>
      </c>
      <c r="L70">
        <v>10890</v>
      </c>
      <c r="M70">
        <v>1972</v>
      </c>
      <c r="N70">
        <v>2</v>
      </c>
      <c r="O70" t="s">
        <v>39</v>
      </c>
      <c r="P70">
        <v>31</v>
      </c>
      <c r="Q70" t="s">
        <v>40</v>
      </c>
      <c r="V70">
        <v>314900</v>
      </c>
      <c r="Y70" t="s">
        <v>454</v>
      </c>
      <c r="Z70" t="s">
        <v>42</v>
      </c>
      <c r="AA70">
        <v>16036077</v>
      </c>
      <c r="AB70" t="s">
        <v>323</v>
      </c>
      <c r="AC70" t="s">
        <v>44</v>
      </c>
      <c r="AD70" t="s">
        <v>45</v>
      </c>
      <c r="AE70">
        <v>38.639671</v>
      </c>
      <c r="AF70">
        <v>-90.559482000000003</v>
      </c>
      <c r="AG70" t="b">
        <v>0</v>
      </c>
    </row>
    <row r="71" spans="1:33" x14ac:dyDescent="0.3">
      <c r="A71" t="s">
        <v>33</v>
      </c>
      <c r="B71" t="s">
        <v>34</v>
      </c>
      <c r="C71" t="s">
        <v>455</v>
      </c>
      <c r="D71" t="s">
        <v>66</v>
      </c>
      <c r="E71" t="s">
        <v>37</v>
      </c>
      <c r="F71">
        <v>63017</v>
      </c>
      <c r="G71">
        <v>749900</v>
      </c>
      <c r="H71">
        <v>4</v>
      </c>
      <c r="I71">
        <v>7</v>
      </c>
      <c r="J71" t="s">
        <v>47</v>
      </c>
      <c r="K71">
        <v>3932</v>
      </c>
      <c r="L71">
        <v>73181</v>
      </c>
      <c r="M71">
        <v>1990</v>
      </c>
      <c r="N71">
        <v>2</v>
      </c>
      <c r="O71" t="s">
        <v>39</v>
      </c>
      <c r="P71">
        <v>32</v>
      </c>
      <c r="Q71" t="s">
        <v>40</v>
      </c>
      <c r="U71" s="1">
        <v>42541</v>
      </c>
      <c r="V71">
        <v>799900</v>
      </c>
      <c r="Y71" t="s">
        <v>456</v>
      </c>
      <c r="Z71" t="s">
        <v>42</v>
      </c>
      <c r="AA71">
        <v>16035691</v>
      </c>
      <c r="AB71" t="s">
        <v>68</v>
      </c>
      <c r="AC71" t="s">
        <v>44</v>
      </c>
      <c r="AD71" t="s">
        <v>45</v>
      </c>
      <c r="AE71">
        <v>38.618453000000002</v>
      </c>
      <c r="AF71">
        <v>-90.546401000000003</v>
      </c>
      <c r="AG71" t="b">
        <v>0</v>
      </c>
    </row>
    <row r="72" spans="1:33" x14ac:dyDescent="0.3">
      <c r="A72" t="s">
        <v>33</v>
      </c>
      <c r="B72" t="s">
        <v>69</v>
      </c>
      <c r="C72" t="s">
        <v>457</v>
      </c>
      <c r="D72" t="s">
        <v>66</v>
      </c>
      <c r="E72" t="s">
        <v>37</v>
      </c>
      <c r="F72">
        <v>63017</v>
      </c>
      <c r="G72">
        <v>475000</v>
      </c>
      <c r="H72">
        <v>4</v>
      </c>
      <c r="I72">
        <v>3</v>
      </c>
      <c r="J72" t="s">
        <v>47</v>
      </c>
      <c r="K72">
        <v>2664</v>
      </c>
      <c r="L72">
        <v>6534</v>
      </c>
      <c r="M72">
        <v>1987</v>
      </c>
      <c r="N72">
        <v>2</v>
      </c>
      <c r="O72" t="s">
        <v>39</v>
      </c>
      <c r="P72">
        <v>35</v>
      </c>
      <c r="Q72" t="s">
        <v>40</v>
      </c>
      <c r="U72" s="1">
        <v>42535</v>
      </c>
      <c r="V72">
        <v>494900</v>
      </c>
      <c r="Y72" t="s">
        <v>458</v>
      </c>
      <c r="Z72" t="s">
        <v>42</v>
      </c>
      <c r="AA72">
        <v>16035459</v>
      </c>
      <c r="AB72" t="s">
        <v>459</v>
      </c>
      <c r="AC72" t="s">
        <v>44</v>
      </c>
      <c r="AD72" t="s">
        <v>45</v>
      </c>
      <c r="AE72">
        <v>38.639980000000001</v>
      </c>
      <c r="AF72">
        <v>-90.519585000000006</v>
      </c>
      <c r="AG72" t="b">
        <v>0</v>
      </c>
    </row>
    <row r="73" spans="1:33" x14ac:dyDescent="0.3">
      <c r="A73" t="s">
        <v>33</v>
      </c>
      <c r="B73" t="s">
        <v>34</v>
      </c>
      <c r="C73" t="s">
        <v>460</v>
      </c>
      <c r="D73" t="s">
        <v>66</v>
      </c>
      <c r="E73" t="s">
        <v>37</v>
      </c>
      <c r="F73">
        <v>63017</v>
      </c>
      <c r="G73">
        <v>310000</v>
      </c>
      <c r="H73">
        <v>3</v>
      </c>
      <c r="I73">
        <v>3</v>
      </c>
      <c r="J73" t="s">
        <v>47</v>
      </c>
      <c r="K73">
        <v>1640</v>
      </c>
      <c r="L73">
        <v>12763</v>
      </c>
      <c r="M73">
        <v>1972</v>
      </c>
      <c r="N73">
        <v>2</v>
      </c>
      <c r="O73" t="s">
        <v>39</v>
      </c>
      <c r="P73">
        <v>37</v>
      </c>
      <c r="Q73" t="s">
        <v>40</v>
      </c>
      <c r="U73" s="1">
        <v>42537</v>
      </c>
      <c r="V73">
        <v>320000</v>
      </c>
      <c r="W73" s="1">
        <v>41879</v>
      </c>
      <c r="X73">
        <v>255000</v>
      </c>
      <c r="Y73" t="s">
        <v>461</v>
      </c>
      <c r="Z73" t="s">
        <v>42</v>
      </c>
      <c r="AA73">
        <v>16031451</v>
      </c>
      <c r="AB73" t="s">
        <v>238</v>
      </c>
      <c r="AC73" t="s">
        <v>44</v>
      </c>
      <c r="AD73" t="s">
        <v>45</v>
      </c>
      <c r="AE73">
        <v>38.628549</v>
      </c>
      <c r="AF73">
        <v>-90.554940999999999</v>
      </c>
      <c r="AG73" t="b">
        <v>0</v>
      </c>
    </row>
    <row r="74" spans="1:33" x14ac:dyDescent="0.3">
      <c r="A74" t="s">
        <v>33</v>
      </c>
      <c r="B74" t="s">
        <v>34</v>
      </c>
      <c r="C74" t="s">
        <v>462</v>
      </c>
      <c r="D74" t="s">
        <v>290</v>
      </c>
      <c r="E74" t="s">
        <v>37</v>
      </c>
      <c r="F74">
        <v>63017</v>
      </c>
      <c r="G74">
        <v>575000</v>
      </c>
      <c r="H74">
        <v>4</v>
      </c>
      <c r="I74">
        <v>4</v>
      </c>
      <c r="J74" t="s">
        <v>47</v>
      </c>
      <c r="K74">
        <v>2930</v>
      </c>
      <c r="L74">
        <v>31712</v>
      </c>
      <c r="M74">
        <v>1968</v>
      </c>
      <c r="N74">
        <v>2</v>
      </c>
      <c r="O74" t="s">
        <v>39</v>
      </c>
      <c r="P74">
        <v>37</v>
      </c>
      <c r="Q74" t="s">
        <v>40</v>
      </c>
      <c r="U74" s="1">
        <v>42543</v>
      </c>
      <c r="V74">
        <v>615000</v>
      </c>
      <c r="Y74" t="s">
        <v>463</v>
      </c>
      <c r="Z74" t="s">
        <v>42</v>
      </c>
      <c r="AA74">
        <v>16028877</v>
      </c>
      <c r="AB74" t="s">
        <v>43</v>
      </c>
      <c r="AC74" t="s">
        <v>44</v>
      </c>
      <c r="AD74" t="s">
        <v>45</v>
      </c>
      <c r="AE74">
        <v>38.633713999999998</v>
      </c>
      <c r="AF74">
        <v>-90.503870000000006</v>
      </c>
      <c r="AG74" t="b">
        <v>0</v>
      </c>
    </row>
    <row r="75" spans="1:33" x14ac:dyDescent="0.3">
      <c r="A75" t="s">
        <v>33</v>
      </c>
      <c r="B75" t="s">
        <v>34</v>
      </c>
      <c r="C75" t="s">
        <v>464</v>
      </c>
      <c r="D75" t="s">
        <v>66</v>
      </c>
      <c r="E75" t="s">
        <v>37</v>
      </c>
      <c r="F75">
        <v>63017</v>
      </c>
      <c r="G75">
        <v>575000</v>
      </c>
      <c r="H75">
        <v>4</v>
      </c>
      <c r="I75">
        <v>4</v>
      </c>
      <c r="J75" t="s">
        <v>309</v>
      </c>
      <c r="K75">
        <v>3509</v>
      </c>
      <c r="L75">
        <v>17860</v>
      </c>
      <c r="M75">
        <v>1989</v>
      </c>
      <c r="N75">
        <v>3</v>
      </c>
      <c r="O75" t="s">
        <v>39</v>
      </c>
      <c r="P75">
        <v>37</v>
      </c>
      <c r="Q75" t="s">
        <v>40</v>
      </c>
      <c r="V75">
        <v>575000</v>
      </c>
      <c r="Y75" t="s">
        <v>465</v>
      </c>
      <c r="Z75" t="s">
        <v>42</v>
      </c>
      <c r="AA75">
        <v>16027353</v>
      </c>
      <c r="AB75" t="s">
        <v>49</v>
      </c>
      <c r="AC75" t="s">
        <v>44</v>
      </c>
      <c r="AD75" t="s">
        <v>45</v>
      </c>
      <c r="AE75">
        <v>38.632008900000002</v>
      </c>
      <c r="AF75">
        <v>-90.532619999999994</v>
      </c>
      <c r="AG75" t="b">
        <v>0</v>
      </c>
    </row>
    <row r="76" spans="1:33" x14ac:dyDescent="0.3">
      <c r="A76" t="s">
        <v>33</v>
      </c>
      <c r="B76" t="s">
        <v>34</v>
      </c>
      <c r="C76" t="s">
        <v>466</v>
      </c>
      <c r="D76" t="s">
        <v>66</v>
      </c>
      <c r="E76" t="s">
        <v>37</v>
      </c>
      <c r="F76">
        <v>63017</v>
      </c>
      <c r="G76">
        <v>369900</v>
      </c>
      <c r="H76">
        <v>4</v>
      </c>
      <c r="I76">
        <v>3</v>
      </c>
      <c r="J76" t="s">
        <v>47</v>
      </c>
      <c r="K76">
        <v>2398</v>
      </c>
      <c r="L76">
        <v>21127</v>
      </c>
      <c r="M76">
        <v>1977</v>
      </c>
      <c r="N76">
        <v>2</v>
      </c>
      <c r="O76" t="s">
        <v>39</v>
      </c>
      <c r="P76">
        <v>37</v>
      </c>
      <c r="Q76" t="s">
        <v>40</v>
      </c>
      <c r="U76" s="1">
        <v>42538</v>
      </c>
      <c r="V76">
        <v>379900</v>
      </c>
      <c r="Y76" t="s">
        <v>467</v>
      </c>
      <c r="Z76" t="s">
        <v>42</v>
      </c>
      <c r="AA76">
        <v>16034128</v>
      </c>
      <c r="AB76" t="s">
        <v>52</v>
      </c>
      <c r="AC76" t="s">
        <v>44</v>
      </c>
      <c r="AD76" t="s">
        <v>45</v>
      </c>
      <c r="AE76">
        <v>38.623275</v>
      </c>
      <c r="AF76">
        <v>-90.547821999999996</v>
      </c>
      <c r="AG76" t="b">
        <v>0</v>
      </c>
    </row>
    <row r="77" spans="1:33" x14ac:dyDescent="0.3">
      <c r="A77" t="s">
        <v>33</v>
      </c>
      <c r="B77" t="s">
        <v>34</v>
      </c>
      <c r="C77" t="s">
        <v>468</v>
      </c>
      <c r="D77" t="s">
        <v>66</v>
      </c>
      <c r="E77" t="s">
        <v>37</v>
      </c>
      <c r="F77">
        <v>63017</v>
      </c>
      <c r="G77">
        <v>1699000</v>
      </c>
      <c r="H77">
        <v>4</v>
      </c>
      <c r="I77">
        <v>7</v>
      </c>
      <c r="J77" t="s">
        <v>309</v>
      </c>
      <c r="K77">
        <v>5384</v>
      </c>
      <c r="L77">
        <v>59634</v>
      </c>
      <c r="M77">
        <v>2006</v>
      </c>
      <c r="N77">
        <v>7</v>
      </c>
      <c r="O77" t="s">
        <v>39</v>
      </c>
      <c r="P77">
        <v>38</v>
      </c>
      <c r="Q77" t="s">
        <v>40</v>
      </c>
      <c r="U77" s="1">
        <v>42544</v>
      </c>
      <c r="V77">
        <v>1775000</v>
      </c>
      <c r="Y77" t="s">
        <v>469</v>
      </c>
      <c r="Z77" t="s">
        <v>42</v>
      </c>
      <c r="AA77">
        <v>16032498</v>
      </c>
      <c r="AB77" t="s">
        <v>102</v>
      </c>
      <c r="AC77" t="s">
        <v>44</v>
      </c>
      <c r="AD77" t="s">
        <v>45</v>
      </c>
      <c r="AE77">
        <v>38.646236000000002</v>
      </c>
      <c r="AF77">
        <v>-90.545951000000002</v>
      </c>
      <c r="AG77" t="b">
        <v>0</v>
      </c>
    </row>
    <row r="78" spans="1:33" x14ac:dyDescent="0.3">
      <c r="A78" t="s">
        <v>33</v>
      </c>
      <c r="B78" t="s">
        <v>34</v>
      </c>
      <c r="C78" t="s">
        <v>470</v>
      </c>
      <c r="D78" t="s">
        <v>66</v>
      </c>
      <c r="E78" t="s">
        <v>37</v>
      </c>
      <c r="F78">
        <v>63017</v>
      </c>
      <c r="G78">
        <v>429900</v>
      </c>
      <c r="H78">
        <v>4</v>
      </c>
      <c r="I78">
        <v>3</v>
      </c>
      <c r="J78" t="s">
        <v>47</v>
      </c>
      <c r="K78">
        <v>1792</v>
      </c>
      <c r="L78">
        <v>2614</v>
      </c>
      <c r="M78">
        <v>2002</v>
      </c>
      <c r="N78">
        <v>2</v>
      </c>
      <c r="O78" t="s">
        <v>39</v>
      </c>
      <c r="P78">
        <v>38</v>
      </c>
      <c r="Q78" t="s">
        <v>40</v>
      </c>
      <c r="U78" s="1">
        <v>42543</v>
      </c>
      <c r="V78">
        <v>450000</v>
      </c>
      <c r="W78" s="1">
        <v>41432</v>
      </c>
      <c r="X78">
        <v>291000</v>
      </c>
      <c r="Y78" t="s">
        <v>471</v>
      </c>
      <c r="Z78" t="s">
        <v>42</v>
      </c>
      <c r="AA78">
        <v>16033322</v>
      </c>
      <c r="AB78" t="s">
        <v>226</v>
      </c>
      <c r="AC78" t="s">
        <v>44</v>
      </c>
      <c r="AD78" t="s">
        <v>45</v>
      </c>
      <c r="AE78">
        <v>38.618699900000003</v>
      </c>
      <c r="AF78">
        <v>-90.537752999999995</v>
      </c>
      <c r="AG78" t="b">
        <v>0</v>
      </c>
    </row>
    <row r="79" spans="1:33" x14ac:dyDescent="0.3">
      <c r="A79" t="s">
        <v>33</v>
      </c>
      <c r="B79" t="s">
        <v>34</v>
      </c>
      <c r="C79" t="s">
        <v>472</v>
      </c>
      <c r="D79" t="s">
        <v>66</v>
      </c>
      <c r="E79" t="s">
        <v>37</v>
      </c>
      <c r="F79">
        <v>63017</v>
      </c>
      <c r="G79">
        <v>459000</v>
      </c>
      <c r="H79">
        <v>4</v>
      </c>
      <c r="I79">
        <v>3</v>
      </c>
      <c r="J79" t="s">
        <v>309</v>
      </c>
      <c r="K79">
        <v>3108</v>
      </c>
      <c r="L79">
        <v>12981</v>
      </c>
      <c r="M79">
        <v>1984</v>
      </c>
      <c r="N79">
        <v>2</v>
      </c>
      <c r="O79" t="s">
        <v>39</v>
      </c>
      <c r="P79">
        <v>38</v>
      </c>
      <c r="Q79" t="s">
        <v>40</v>
      </c>
      <c r="V79">
        <v>459000</v>
      </c>
      <c r="W79" s="1">
        <v>38631</v>
      </c>
      <c r="X79">
        <v>333000</v>
      </c>
      <c r="Y79" t="s">
        <v>473</v>
      </c>
      <c r="Z79" t="s">
        <v>42</v>
      </c>
      <c r="AA79">
        <v>16033840</v>
      </c>
      <c r="AB79" t="s">
        <v>474</v>
      </c>
      <c r="AC79" t="s">
        <v>44</v>
      </c>
      <c r="AD79" t="s">
        <v>45</v>
      </c>
      <c r="AE79">
        <v>38.645314900000002</v>
      </c>
      <c r="AF79">
        <v>-90.543682000000004</v>
      </c>
      <c r="AG79" t="b">
        <v>0</v>
      </c>
    </row>
    <row r="80" spans="1:33" x14ac:dyDescent="0.3">
      <c r="A80" t="s">
        <v>33</v>
      </c>
      <c r="B80" t="s">
        <v>69</v>
      </c>
      <c r="C80" t="s">
        <v>475</v>
      </c>
      <c r="D80" t="s">
        <v>66</v>
      </c>
      <c r="E80" t="s">
        <v>37</v>
      </c>
      <c r="F80">
        <v>63017</v>
      </c>
      <c r="G80">
        <v>814900</v>
      </c>
      <c r="H80">
        <v>4</v>
      </c>
      <c r="I80">
        <v>5</v>
      </c>
      <c r="J80" t="s">
        <v>309</v>
      </c>
      <c r="K80">
        <v>3815</v>
      </c>
      <c r="L80">
        <v>6534</v>
      </c>
      <c r="M80">
        <v>2002</v>
      </c>
      <c r="N80">
        <v>2</v>
      </c>
      <c r="O80" t="s">
        <v>39</v>
      </c>
      <c r="P80">
        <v>39</v>
      </c>
      <c r="Q80" t="s">
        <v>40</v>
      </c>
      <c r="U80" s="1">
        <v>42535</v>
      </c>
      <c r="V80">
        <v>824900</v>
      </c>
      <c r="W80" s="1">
        <v>38595</v>
      </c>
      <c r="X80">
        <v>942481</v>
      </c>
      <c r="Y80" t="s">
        <v>476</v>
      </c>
      <c r="Z80" t="s">
        <v>42</v>
      </c>
      <c r="AA80">
        <v>16033795</v>
      </c>
      <c r="AB80" t="s">
        <v>49</v>
      </c>
      <c r="AC80" t="s">
        <v>44</v>
      </c>
      <c r="AD80" t="s">
        <v>45</v>
      </c>
      <c r="AE80">
        <v>38.650770000000001</v>
      </c>
      <c r="AF80">
        <v>-90.540586000000005</v>
      </c>
      <c r="AG80" t="b">
        <v>0</v>
      </c>
    </row>
    <row r="81" spans="1:33" x14ac:dyDescent="0.3">
      <c r="A81" t="s">
        <v>33</v>
      </c>
      <c r="B81" t="s">
        <v>34</v>
      </c>
      <c r="C81" t="s">
        <v>477</v>
      </c>
      <c r="D81" t="s">
        <v>66</v>
      </c>
      <c r="E81" t="s">
        <v>37</v>
      </c>
      <c r="F81">
        <v>63017</v>
      </c>
      <c r="G81">
        <v>369900</v>
      </c>
      <c r="H81">
        <v>4</v>
      </c>
      <c r="I81">
        <v>3</v>
      </c>
      <c r="J81" t="s">
        <v>309</v>
      </c>
      <c r="K81">
        <v>2488</v>
      </c>
      <c r="L81">
        <v>16074</v>
      </c>
      <c r="M81">
        <v>1977</v>
      </c>
      <c r="N81">
        <v>2</v>
      </c>
      <c r="O81" t="s">
        <v>39</v>
      </c>
      <c r="P81">
        <v>40</v>
      </c>
      <c r="Q81" t="s">
        <v>40</v>
      </c>
      <c r="R81" s="1">
        <v>42547</v>
      </c>
      <c r="S81" s="2">
        <v>0.58333333333333337</v>
      </c>
      <c r="T81" s="2">
        <v>0.66666666666666663</v>
      </c>
      <c r="U81" s="1">
        <v>42543</v>
      </c>
      <c r="V81">
        <v>394500</v>
      </c>
      <c r="Y81" t="s">
        <v>478</v>
      </c>
      <c r="Z81" t="s">
        <v>42</v>
      </c>
      <c r="AA81">
        <v>16033625</v>
      </c>
      <c r="AB81" t="s">
        <v>160</v>
      </c>
      <c r="AC81" t="s">
        <v>44</v>
      </c>
      <c r="AD81" t="s">
        <v>45</v>
      </c>
      <c r="AE81">
        <v>38.633986999999998</v>
      </c>
      <c r="AF81">
        <v>-90.557754000000003</v>
      </c>
      <c r="AG81" t="b">
        <v>0</v>
      </c>
    </row>
    <row r="82" spans="1:33" x14ac:dyDescent="0.3">
      <c r="A82" t="s">
        <v>33</v>
      </c>
      <c r="B82" t="s">
        <v>34</v>
      </c>
      <c r="C82" t="s">
        <v>479</v>
      </c>
      <c r="D82" t="s">
        <v>66</v>
      </c>
      <c r="E82" t="s">
        <v>37</v>
      </c>
      <c r="F82">
        <v>63017</v>
      </c>
      <c r="G82">
        <v>549900</v>
      </c>
      <c r="H82">
        <v>5</v>
      </c>
      <c r="I82">
        <v>4</v>
      </c>
      <c r="J82" t="s">
        <v>47</v>
      </c>
      <c r="K82">
        <v>3180</v>
      </c>
      <c r="L82">
        <v>13939</v>
      </c>
      <c r="M82">
        <v>1990</v>
      </c>
      <c r="N82">
        <v>3</v>
      </c>
      <c r="O82" t="s">
        <v>39</v>
      </c>
      <c r="P82">
        <v>40</v>
      </c>
      <c r="Q82" t="s">
        <v>40</v>
      </c>
      <c r="V82">
        <v>549900</v>
      </c>
      <c r="Y82" t="s">
        <v>480</v>
      </c>
      <c r="Z82" t="s">
        <v>42</v>
      </c>
      <c r="AA82">
        <v>16033619</v>
      </c>
      <c r="AB82" t="s">
        <v>68</v>
      </c>
      <c r="AC82" t="s">
        <v>44</v>
      </c>
      <c r="AD82" t="s">
        <v>45</v>
      </c>
      <c r="AE82">
        <v>38.622425</v>
      </c>
      <c r="AF82">
        <v>-90.530558999999997</v>
      </c>
      <c r="AG82" t="b">
        <v>0</v>
      </c>
    </row>
    <row r="83" spans="1:33" x14ac:dyDescent="0.3">
      <c r="A83" t="s">
        <v>33</v>
      </c>
      <c r="B83" t="s">
        <v>34</v>
      </c>
      <c r="C83" t="s">
        <v>481</v>
      </c>
      <c r="D83" t="s">
        <v>66</v>
      </c>
      <c r="E83" t="s">
        <v>37</v>
      </c>
      <c r="F83">
        <v>63017</v>
      </c>
      <c r="G83">
        <v>609000</v>
      </c>
      <c r="H83">
        <v>4</v>
      </c>
      <c r="I83">
        <v>4</v>
      </c>
      <c r="J83" t="s">
        <v>57</v>
      </c>
      <c r="K83">
        <v>3356</v>
      </c>
      <c r="L83">
        <v>35719</v>
      </c>
      <c r="M83">
        <v>1977</v>
      </c>
      <c r="N83">
        <v>2</v>
      </c>
      <c r="O83" t="s">
        <v>39</v>
      </c>
      <c r="P83">
        <v>42</v>
      </c>
      <c r="Q83" t="s">
        <v>40</v>
      </c>
      <c r="U83" s="1">
        <v>42528</v>
      </c>
      <c r="V83">
        <v>629000</v>
      </c>
      <c r="Y83" t="s">
        <v>482</v>
      </c>
      <c r="Z83" t="s">
        <v>42</v>
      </c>
      <c r="AA83">
        <v>16033137</v>
      </c>
      <c r="AB83" t="s">
        <v>111</v>
      </c>
      <c r="AC83" t="s">
        <v>44</v>
      </c>
      <c r="AD83" t="s">
        <v>45</v>
      </c>
      <c r="AE83">
        <v>38.610042</v>
      </c>
      <c r="AF83">
        <v>-90.576499999999996</v>
      </c>
      <c r="AG83" t="b">
        <v>0</v>
      </c>
    </row>
    <row r="84" spans="1:33" x14ac:dyDescent="0.3">
      <c r="A84" t="s">
        <v>33</v>
      </c>
      <c r="B84" t="s">
        <v>34</v>
      </c>
      <c r="C84" t="s">
        <v>483</v>
      </c>
      <c r="D84" t="s">
        <v>290</v>
      </c>
      <c r="E84" t="s">
        <v>37</v>
      </c>
      <c r="F84">
        <v>63141</v>
      </c>
      <c r="G84">
        <v>599900</v>
      </c>
      <c r="H84">
        <v>4</v>
      </c>
      <c r="I84">
        <v>3</v>
      </c>
      <c r="J84" t="s">
        <v>47</v>
      </c>
      <c r="K84">
        <v>2800</v>
      </c>
      <c r="L84">
        <v>43560</v>
      </c>
      <c r="N84">
        <v>3</v>
      </c>
      <c r="O84" t="s">
        <v>39</v>
      </c>
      <c r="P84">
        <v>43</v>
      </c>
      <c r="Q84" t="s">
        <v>40</v>
      </c>
      <c r="R84" s="1">
        <v>42547</v>
      </c>
      <c r="S84" s="2">
        <v>0.54166666666666663</v>
      </c>
      <c r="T84" s="2">
        <v>0.625</v>
      </c>
      <c r="U84" s="1">
        <v>42537</v>
      </c>
      <c r="V84">
        <v>624900</v>
      </c>
      <c r="Y84" t="s">
        <v>484</v>
      </c>
      <c r="Z84" t="s">
        <v>42</v>
      </c>
      <c r="AA84">
        <v>16033312</v>
      </c>
      <c r="AB84" t="s">
        <v>68</v>
      </c>
      <c r="AC84" t="s">
        <v>44</v>
      </c>
      <c r="AD84" t="s">
        <v>45</v>
      </c>
      <c r="AE84">
        <v>38.637901399999997</v>
      </c>
      <c r="AF84">
        <v>-90.480950800000002</v>
      </c>
      <c r="AG84" t="b">
        <v>0</v>
      </c>
    </row>
    <row r="85" spans="1:33" x14ac:dyDescent="0.3">
      <c r="A85" t="s">
        <v>33</v>
      </c>
      <c r="B85" t="s">
        <v>34</v>
      </c>
      <c r="C85" t="s">
        <v>485</v>
      </c>
      <c r="D85" t="s">
        <v>66</v>
      </c>
      <c r="E85" t="s">
        <v>37</v>
      </c>
      <c r="F85">
        <v>63017</v>
      </c>
      <c r="G85">
        <v>339000</v>
      </c>
      <c r="H85">
        <v>4</v>
      </c>
      <c r="I85">
        <v>3</v>
      </c>
      <c r="J85" t="s">
        <v>309</v>
      </c>
      <c r="K85">
        <v>2796</v>
      </c>
      <c r="L85">
        <v>15246</v>
      </c>
      <c r="M85">
        <v>1979</v>
      </c>
      <c r="N85">
        <v>2</v>
      </c>
      <c r="O85" t="s">
        <v>39</v>
      </c>
      <c r="P85">
        <v>43</v>
      </c>
      <c r="Q85" t="s">
        <v>40</v>
      </c>
      <c r="U85" s="1">
        <v>42543</v>
      </c>
      <c r="V85">
        <v>349000</v>
      </c>
      <c r="Y85" t="s">
        <v>486</v>
      </c>
      <c r="Z85" t="s">
        <v>42</v>
      </c>
      <c r="AA85">
        <v>16023996</v>
      </c>
      <c r="AB85" t="s">
        <v>59</v>
      </c>
      <c r="AC85" t="s">
        <v>44</v>
      </c>
      <c r="AD85" t="s">
        <v>45</v>
      </c>
      <c r="AE85">
        <v>38.646591999999998</v>
      </c>
      <c r="AF85">
        <v>-90.538770999999997</v>
      </c>
      <c r="AG85" t="b">
        <v>0</v>
      </c>
    </row>
    <row r="86" spans="1:33" x14ac:dyDescent="0.3">
      <c r="A86" t="s">
        <v>33</v>
      </c>
      <c r="B86" t="s">
        <v>34</v>
      </c>
      <c r="C86" t="s">
        <v>487</v>
      </c>
      <c r="D86" t="s">
        <v>66</v>
      </c>
      <c r="E86" t="s">
        <v>37</v>
      </c>
      <c r="F86">
        <v>63017</v>
      </c>
      <c r="G86">
        <v>774900</v>
      </c>
      <c r="H86">
        <v>4</v>
      </c>
      <c r="I86">
        <v>6</v>
      </c>
      <c r="J86" t="s">
        <v>47</v>
      </c>
      <c r="K86">
        <v>3703</v>
      </c>
      <c r="L86">
        <v>22651</v>
      </c>
      <c r="N86">
        <v>3</v>
      </c>
      <c r="O86" t="s">
        <v>39</v>
      </c>
      <c r="P86">
        <v>43</v>
      </c>
      <c r="Q86" t="s">
        <v>40</v>
      </c>
      <c r="U86" s="1">
        <v>42527</v>
      </c>
      <c r="V86">
        <v>787900</v>
      </c>
      <c r="Y86" t="s">
        <v>488</v>
      </c>
      <c r="Z86" t="s">
        <v>42</v>
      </c>
      <c r="AA86">
        <v>16026875</v>
      </c>
      <c r="AB86" t="s">
        <v>345</v>
      </c>
      <c r="AC86" t="s">
        <v>44</v>
      </c>
      <c r="AD86" t="s">
        <v>45</v>
      </c>
      <c r="AE86">
        <v>38.628909</v>
      </c>
      <c r="AF86">
        <v>-90.541820000000001</v>
      </c>
      <c r="AG86" t="b">
        <v>0</v>
      </c>
    </row>
    <row r="87" spans="1:33" x14ac:dyDescent="0.3">
      <c r="A87" t="s">
        <v>33</v>
      </c>
      <c r="B87" t="s">
        <v>34</v>
      </c>
      <c r="C87" t="s">
        <v>489</v>
      </c>
      <c r="D87" t="s">
        <v>66</v>
      </c>
      <c r="E87" t="s">
        <v>37</v>
      </c>
      <c r="F87">
        <v>63017</v>
      </c>
      <c r="G87">
        <v>479900</v>
      </c>
      <c r="H87">
        <v>4</v>
      </c>
      <c r="I87">
        <v>4</v>
      </c>
      <c r="J87" t="s">
        <v>309</v>
      </c>
      <c r="K87">
        <v>3110</v>
      </c>
      <c r="L87">
        <v>22695</v>
      </c>
      <c r="M87">
        <v>1978</v>
      </c>
      <c r="N87">
        <v>2</v>
      </c>
      <c r="O87" t="s">
        <v>39</v>
      </c>
      <c r="P87">
        <v>43</v>
      </c>
      <c r="Q87" t="s">
        <v>40</v>
      </c>
      <c r="U87" s="1">
        <v>42529</v>
      </c>
      <c r="V87">
        <v>499900</v>
      </c>
      <c r="W87" s="1">
        <v>42299</v>
      </c>
      <c r="X87">
        <v>265000</v>
      </c>
      <c r="Y87" t="s">
        <v>490</v>
      </c>
      <c r="Z87" t="s">
        <v>42</v>
      </c>
      <c r="AA87">
        <v>16033085</v>
      </c>
      <c r="AB87" t="s">
        <v>52</v>
      </c>
      <c r="AC87" t="s">
        <v>44</v>
      </c>
      <c r="AD87" t="s">
        <v>45</v>
      </c>
      <c r="AE87">
        <v>38.666358000000002</v>
      </c>
      <c r="AF87">
        <v>-90.522790999999998</v>
      </c>
      <c r="AG87" t="b">
        <v>0</v>
      </c>
    </row>
    <row r="88" spans="1:33" x14ac:dyDescent="0.3">
      <c r="A88" t="s">
        <v>33</v>
      </c>
      <c r="B88" t="s">
        <v>34</v>
      </c>
      <c r="C88" t="s">
        <v>491</v>
      </c>
      <c r="D88" t="s">
        <v>66</v>
      </c>
      <c r="E88" t="s">
        <v>37</v>
      </c>
      <c r="F88">
        <v>63017</v>
      </c>
      <c r="G88">
        <v>285000</v>
      </c>
      <c r="H88">
        <v>4</v>
      </c>
      <c r="I88">
        <v>3</v>
      </c>
      <c r="J88" t="s">
        <v>309</v>
      </c>
      <c r="K88">
        <v>1842</v>
      </c>
      <c r="L88">
        <v>19863</v>
      </c>
      <c r="M88">
        <v>1969</v>
      </c>
      <c r="N88">
        <v>2</v>
      </c>
      <c r="O88" t="s">
        <v>39</v>
      </c>
      <c r="P88">
        <v>43</v>
      </c>
      <c r="Q88" t="s">
        <v>40</v>
      </c>
      <c r="U88" s="1">
        <v>42535</v>
      </c>
      <c r="V88">
        <v>319900</v>
      </c>
      <c r="Y88" t="s">
        <v>492</v>
      </c>
      <c r="Z88" t="s">
        <v>42</v>
      </c>
      <c r="AA88">
        <v>16032386</v>
      </c>
      <c r="AB88" t="s">
        <v>49</v>
      </c>
      <c r="AC88" t="s">
        <v>44</v>
      </c>
      <c r="AD88" t="s">
        <v>45</v>
      </c>
      <c r="AE88">
        <v>38.668494000000003</v>
      </c>
      <c r="AF88">
        <v>-90.5333799</v>
      </c>
      <c r="AG88" t="b">
        <v>0</v>
      </c>
    </row>
    <row r="89" spans="1:33" x14ac:dyDescent="0.3">
      <c r="A89" t="s">
        <v>33</v>
      </c>
      <c r="B89" t="s">
        <v>34</v>
      </c>
      <c r="C89" t="s">
        <v>493</v>
      </c>
      <c r="D89" t="s">
        <v>66</v>
      </c>
      <c r="E89" t="s">
        <v>37</v>
      </c>
      <c r="F89">
        <v>63017</v>
      </c>
      <c r="G89">
        <v>575000</v>
      </c>
      <c r="H89">
        <v>4</v>
      </c>
      <c r="I89">
        <v>4</v>
      </c>
      <c r="J89" t="s">
        <v>309</v>
      </c>
      <c r="K89">
        <v>4534</v>
      </c>
      <c r="L89">
        <v>10454</v>
      </c>
      <c r="M89">
        <v>1999</v>
      </c>
      <c r="N89">
        <v>3</v>
      </c>
      <c r="O89" t="s">
        <v>39</v>
      </c>
      <c r="P89">
        <v>43</v>
      </c>
      <c r="Q89" t="s">
        <v>40</v>
      </c>
      <c r="R89" s="1">
        <v>42547</v>
      </c>
      <c r="S89" s="2">
        <v>0.54166666666666663</v>
      </c>
      <c r="T89" s="2">
        <v>0.625</v>
      </c>
      <c r="U89" s="1">
        <v>42514</v>
      </c>
      <c r="V89">
        <v>584719</v>
      </c>
      <c r="Y89" t="s">
        <v>494</v>
      </c>
      <c r="Z89" t="s">
        <v>42</v>
      </c>
      <c r="AA89">
        <v>16032305</v>
      </c>
      <c r="AB89" t="s">
        <v>49</v>
      </c>
      <c r="AC89" t="s">
        <v>44</v>
      </c>
      <c r="AD89" t="s">
        <v>45</v>
      </c>
      <c r="AE89">
        <v>38.662256900000003</v>
      </c>
      <c r="AF89">
        <v>-90.534503999999998</v>
      </c>
      <c r="AG89" t="b">
        <v>0</v>
      </c>
    </row>
    <row r="90" spans="1:33" x14ac:dyDescent="0.3">
      <c r="A90" t="s">
        <v>33</v>
      </c>
      <c r="B90" t="s">
        <v>34</v>
      </c>
      <c r="C90" t="s">
        <v>495</v>
      </c>
      <c r="D90" t="s">
        <v>66</v>
      </c>
      <c r="E90" t="s">
        <v>37</v>
      </c>
      <c r="F90">
        <v>63017</v>
      </c>
      <c r="G90">
        <v>459000</v>
      </c>
      <c r="H90">
        <v>4</v>
      </c>
      <c r="I90">
        <v>4</v>
      </c>
      <c r="J90" t="s">
        <v>309</v>
      </c>
      <c r="K90">
        <v>2283</v>
      </c>
      <c r="L90">
        <v>18295</v>
      </c>
      <c r="M90">
        <v>1984</v>
      </c>
      <c r="N90">
        <v>5</v>
      </c>
      <c r="O90" t="s">
        <v>39</v>
      </c>
      <c r="P90">
        <v>44</v>
      </c>
      <c r="Q90" t="s">
        <v>40</v>
      </c>
      <c r="R90" s="1">
        <v>42547</v>
      </c>
      <c r="S90" s="2">
        <v>0.54166666666666663</v>
      </c>
      <c r="T90" s="2">
        <v>0.625</v>
      </c>
      <c r="U90" s="1">
        <v>42544</v>
      </c>
      <c r="V90">
        <v>489900</v>
      </c>
      <c r="Y90" t="s">
        <v>496</v>
      </c>
      <c r="Z90" t="s">
        <v>42</v>
      </c>
      <c r="AA90">
        <v>16032309</v>
      </c>
      <c r="AB90" t="s">
        <v>68</v>
      </c>
      <c r="AC90" t="s">
        <v>44</v>
      </c>
      <c r="AD90" t="s">
        <v>45</v>
      </c>
      <c r="AE90">
        <v>38.635751900000002</v>
      </c>
      <c r="AF90">
        <v>-90.564226000000005</v>
      </c>
      <c r="AG90" t="b">
        <v>0</v>
      </c>
    </row>
    <row r="91" spans="1:33" x14ac:dyDescent="0.3">
      <c r="A91" t="s">
        <v>33</v>
      </c>
      <c r="B91" t="s">
        <v>34</v>
      </c>
      <c r="C91" t="s">
        <v>497</v>
      </c>
      <c r="D91" t="s">
        <v>66</v>
      </c>
      <c r="E91" t="s">
        <v>37</v>
      </c>
      <c r="F91">
        <v>63017</v>
      </c>
      <c r="G91">
        <v>395000</v>
      </c>
      <c r="H91">
        <v>4</v>
      </c>
      <c r="I91">
        <v>4</v>
      </c>
      <c r="J91" t="s">
        <v>309</v>
      </c>
      <c r="K91">
        <v>2722</v>
      </c>
      <c r="L91">
        <v>15682</v>
      </c>
      <c r="M91">
        <v>1983</v>
      </c>
      <c r="N91">
        <v>2</v>
      </c>
      <c r="O91" t="s">
        <v>39</v>
      </c>
      <c r="P91">
        <v>45</v>
      </c>
      <c r="Q91" t="s">
        <v>40</v>
      </c>
      <c r="U91" s="1">
        <v>42535</v>
      </c>
      <c r="V91">
        <v>419500</v>
      </c>
      <c r="Y91" t="s">
        <v>498</v>
      </c>
      <c r="Z91" t="s">
        <v>42</v>
      </c>
      <c r="AA91">
        <v>16032588</v>
      </c>
      <c r="AB91" t="s">
        <v>49</v>
      </c>
      <c r="AC91" t="s">
        <v>44</v>
      </c>
      <c r="AD91" t="s">
        <v>45</v>
      </c>
      <c r="AE91">
        <v>38.646942000000003</v>
      </c>
      <c r="AF91">
        <v>-90.542553999999996</v>
      </c>
      <c r="AG91" t="b">
        <v>0</v>
      </c>
    </row>
    <row r="92" spans="1:33" x14ac:dyDescent="0.3">
      <c r="A92" t="s">
        <v>33</v>
      </c>
      <c r="B92" t="s">
        <v>34</v>
      </c>
      <c r="C92" t="s">
        <v>499</v>
      </c>
      <c r="D92" t="s">
        <v>290</v>
      </c>
      <c r="E92" t="s">
        <v>37</v>
      </c>
      <c r="F92">
        <v>63017</v>
      </c>
      <c r="G92">
        <v>599900</v>
      </c>
      <c r="H92">
        <v>4</v>
      </c>
      <c r="I92">
        <v>4</v>
      </c>
      <c r="J92" t="s">
        <v>47</v>
      </c>
      <c r="K92">
        <v>2687</v>
      </c>
      <c r="L92">
        <v>7492</v>
      </c>
      <c r="M92">
        <v>2015</v>
      </c>
      <c r="N92">
        <v>3</v>
      </c>
      <c r="O92" t="s">
        <v>39</v>
      </c>
      <c r="P92">
        <v>45</v>
      </c>
      <c r="Q92" t="s">
        <v>40</v>
      </c>
      <c r="U92" s="1">
        <v>42535</v>
      </c>
      <c r="V92">
        <v>624900</v>
      </c>
      <c r="Y92" t="s">
        <v>500</v>
      </c>
      <c r="Z92" t="s">
        <v>42</v>
      </c>
      <c r="AA92">
        <v>16028736</v>
      </c>
      <c r="AB92" t="s">
        <v>501</v>
      </c>
      <c r="AC92" t="s">
        <v>44</v>
      </c>
      <c r="AD92" t="s">
        <v>45</v>
      </c>
      <c r="AE92">
        <v>38.620829999999998</v>
      </c>
      <c r="AF92">
        <v>-90.520210399999996</v>
      </c>
      <c r="AG92" t="b">
        <v>0</v>
      </c>
    </row>
    <row r="93" spans="1:33" x14ac:dyDescent="0.3">
      <c r="A93" t="s">
        <v>33</v>
      </c>
      <c r="B93" t="s">
        <v>34</v>
      </c>
      <c r="C93" t="s">
        <v>502</v>
      </c>
      <c r="D93" t="s">
        <v>66</v>
      </c>
      <c r="E93" t="s">
        <v>37</v>
      </c>
      <c r="F93">
        <v>63017</v>
      </c>
      <c r="G93">
        <v>1725000</v>
      </c>
      <c r="H93">
        <v>5</v>
      </c>
      <c r="I93">
        <v>6</v>
      </c>
      <c r="J93" t="s">
        <v>47</v>
      </c>
      <c r="K93">
        <v>6512</v>
      </c>
      <c r="L93">
        <v>52272</v>
      </c>
      <c r="M93">
        <v>1991</v>
      </c>
      <c r="N93">
        <v>3</v>
      </c>
      <c r="O93" t="s">
        <v>39</v>
      </c>
      <c r="P93">
        <v>46</v>
      </c>
      <c r="Q93" t="s">
        <v>40</v>
      </c>
      <c r="V93">
        <v>1725000</v>
      </c>
      <c r="Y93" t="s">
        <v>503</v>
      </c>
      <c r="Z93" t="s">
        <v>42</v>
      </c>
      <c r="AA93">
        <v>16030762</v>
      </c>
      <c r="AB93" t="s">
        <v>504</v>
      </c>
      <c r="AC93" t="s">
        <v>44</v>
      </c>
      <c r="AD93" t="s">
        <v>45</v>
      </c>
      <c r="AE93">
        <v>38.634779000000002</v>
      </c>
      <c r="AF93">
        <v>-90.496825000000001</v>
      </c>
      <c r="AG93" t="b">
        <v>0</v>
      </c>
    </row>
    <row r="94" spans="1:33" x14ac:dyDescent="0.3">
      <c r="A94" t="s">
        <v>33</v>
      </c>
      <c r="B94" t="s">
        <v>69</v>
      </c>
      <c r="C94" t="s">
        <v>505</v>
      </c>
      <c r="D94" t="s">
        <v>66</v>
      </c>
      <c r="E94" t="s">
        <v>37</v>
      </c>
      <c r="F94">
        <v>63017</v>
      </c>
      <c r="G94">
        <v>675000</v>
      </c>
      <c r="H94">
        <v>3</v>
      </c>
      <c r="I94">
        <v>5</v>
      </c>
      <c r="J94" t="s">
        <v>309</v>
      </c>
      <c r="K94">
        <v>2498</v>
      </c>
      <c r="L94">
        <v>10454</v>
      </c>
      <c r="M94">
        <v>2004</v>
      </c>
      <c r="N94">
        <v>2</v>
      </c>
      <c r="O94" t="s">
        <v>39</v>
      </c>
      <c r="P94">
        <v>46</v>
      </c>
      <c r="Q94" t="s">
        <v>40</v>
      </c>
      <c r="V94">
        <v>675000</v>
      </c>
      <c r="Y94" t="s">
        <v>506</v>
      </c>
      <c r="Z94" t="s">
        <v>42</v>
      </c>
      <c r="AA94">
        <v>16031684</v>
      </c>
      <c r="AB94" t="s">
        <v>49</v>
      </c>
      <c r="AC94" t="s">
        <v>44</v>
      </c>
      <c r="AD94" t="s">
        <v>45</v>
      </c>
      <c r="AE94">
        <v>38.637299800000001</v>
      </c>
      <c r="AF94">
        <v>-90.570364299999994</v>
      </c>
      <c r="AG94" t="b">
        <v>0</v>
      </c>
    </row>
    <row r="95" spans="1:33" x14ac:dyDescent="0.3">
      <c r="A95" t="s">
        <v>33</v>
      </c>
      <c r="B95" t="s">
        <v>34</v>
      </c>
      <c r="C95" t="s">
        <v>507</v>
      </c>
      <c r="D95" t="s">
        <v>66</v>
      </c>
      <c r="E95" t="s">
        <v>37</v>
      </c>
      <c r="F95">
        <v>63017</v>
      </c>
      <c r="G95">
        <v>434900</v>
      </c>
      <c r="H95">
        <v>5</v>
      </c>
      <c r="I95">
        <v>4</v>
      </c>
      <c r="J95" t="s">
        <v>57</v>
      </c>
      <c r="K95">
        <v>3057</v>
      </c>
      <c r="L95">
        <v>14462</v>
      </c>
      <c r="M95">
        <v>1978</v>
      </c>
      <c r="N95">
        <v>2</v>
      </c>
      <c r="O95" t="s">
        <v>39</v>
      </c>
      <c r="P95">
        <v>47</v>
      </c>
      <c r="Q95" t="s">
        <v>40</v>
      </c>
      <c r="U95" s="1">
        <v>42543</v>
      </c>
      <c r="V95">
        <v>475000</v>
      </c>
      <c r="Y95" t="s">
        <v>508</v>
      </c>
      <c r="Z95" t="s">
        <v>42</v>
      </c>
      <c r="AA95">
        <v>16031656</v>
      </c>
      <c r="AB95" t="s">
        <v>68</v>
      </c>
      <c r="AC95" t="s">
        <v>44</v>
      </c>
      <c r="AD95" t="s">
        <v>45</v>
      </c>
      <c r="AE95">
        <v>38.629528000000001</v>
      </c>
      <c r="AF95">
        <v>-90.568990999999997</v>
      </c>
      <c r="AG95" t="b">
        <v>0</v>
      </c>
    </row>
    <row r="96" spans="1:33" x14ac:dyDescent="0.3">
      <c r="A96" t="s">
        <v>33</v>
      </c>
      <c r="B96" t="s">
        <v>34</v>
      </c>
      <c r="C96" t="s">
        <v>509</v>
      </c>
      <c r="D96" t="s">
        <v>66</v>
      </c>
      <c r="E96" t="s">
        <v>37</v>
      </c>
      <c r="F96">
        <v>63017</v>
      </c>
      <c r="G96">
        <v>999999</v>
      </c>
      <c r="H96">
        <v>4</v>
      </c>
      <c r="I96">
        <v>5</v>
      </c>
      <c r="J96" t="s">
        <v>309</v>
      </c>
      <c r="L96">
        <v>175982</v>
      </c>
      <c r="M96">
        <v>1964</v>
      </c>
      <c r="N96">
        <v>2</v>
      </c>
      <c r="O96" t="s">
        <v>39</v>
      </c>
      <c r="P96">
        <v>48</v>
      </c>
      <c r="Q96" t="s">
        <v>40</v>
      </c>
      <c r="U96" s="1">
        <v>42509</v>
      </c>
      <c r="V96">
        <v>1100000</v>
      </c>
      <c r="Y96" t="s">
        <v>510</v>
      </c>
      <c r="Z96" t="s">
        <v>42</v>
      </c>
      <c r="AA96">
        <v>16031402</v>
      </c>
      <c r="AB96" t="s">
        <v>373</v>
      </c>
      <c r="AC96" t="s">
        <v>44</v>
      </c>
      <c r="AD96" t="s">
        <v>45</v>
      </c>
      <c r="AE96">
        <v>38.664304999999999</v>
      </c>
      <c r="AF96">
        <v>-90.552076999999997</v>
      </c>
      <c r="AG96" t="b">
        <v>0</v>
      </c>
    </row>
    <row r="97" spans="1:33" x14ac:dyDescent="0.3">
      <c r="A97" t="s">
        <v>33</v>
      </c>
      <c r="B97" t="s">
        <v>34</v>
      </c>
      <c r="C97" t="s">
        <v>511</v>
      </c>
      <c r="D97" t="s">
        <v>290</v>
      </c>
      <c r="E97" t="s">
        <v>37</v>
      </c>
      <c r="F97">
        <v>63017</v>
      </c>
      <c r="G97">
        <v>1999999</v>
      </c>
      <c r="H97">
        <v>0</v>
      </c>
      <c r="J97" t="s">
        <v>47</v>
      </c>
      <c r="L97">
        <v>100188</v>
      </c>
      <c r="N97">
        <v>4</v>
      </c>
      <c r="P97">
        <v>50</v>
      </c>
      <c r="Q97" t="s">
        <v>40</v>
      </c>
      <c r="V97">
        <v>1999999</v>
      </c>
      <c r="W97" s="1">
        <v>42440</v>
      </c>
      <c r="X97">
        <v>730000</v>
      </c>
      <c r="Y97" t="s">
        <v>512</v>
      </c>
      <c r="Z97" t="s">
        <v>42</v>
      </c>
      <c r="AA97">
        <v>16024429</v>
      </c>
      <c r="AB97" t="s">
        <v>64</v>
      </c>
      <c r="AC97" t="s">
        <v>44</v>
      </c>
      <c r="AD97" t="s">
        <v>45</v>
      </c>
      <c r="AE97">
        <v>38.628166999999998</v>
      </c>
      <c r="AF97">
        <v>-90.498921899999999</v>
      </c>
      <c r="AG97" t="b">
        <v>0</v>
      </c>
    </row>
    <row r="98" spans="1:33" x14ac:dyDescent="0.3">
      <c r="A98" t="s">
        <v>33</v>
      </c>
      <c r="B98" t="s">
        <v>69</v>
      </c>
      <c r="C98" t="s">
        <v>513</v>
      </c>
      <c r="D98" t="s">
        <v>66</v>
      </c>
      <c r="E98" t="s">
        <v>37</v>
      </c>
      <c r="F98">
        <v>63017</v>
      </c>
      <c r="G98">
        <v>409900</v>
      </c>
      <c r="H98">
        <v>3</v>
      </c>
      <c r="I98">
        <v>3</v>
      </c>
      <c r="J98" t="s">
        <v>309</v>
      </c>
      <c r="K98">
        <v>1742</v>
      </c>
      <c r="L98">
        <v>4356</v>
      </c>
      <c r="M98">
        <v>2004</v>
      </c>
      <c r="N98">
        <v>2</v>
      </c>
      <c r="O98" t="s">
        <v>39</v>
      </c>
      <c r="P98">
        <v>53</v>
      </c>
      <c r="Q98" t="s">
        <v>40</v>
      </c>
      <c r="R98" s="1">
        <v>42547</v>
      </c>
      <c r="S98" s="2">
        <v>0.54166666666666663</v>
      </c>
      <c r="T98" s="2">
        <v>0.625</v>
      </c>
      <c r="U98" s="1">
        <v>42542</v>
      </c>
      <c r="V98">
        <v>429900</v>
      </c>
      <c r="Y98" t="s">
        <v>514</v>
      </c>
      <c r="Z98" t="s">
        <v>42</v>
      </c>
      <c r="AA98">
        <v>16030091</v>
      </c>
      <c r="AB98" t="s">
        <v>64</v>
      </c>
      <c r="AC98" t="s">
        <v>44</v>
      </c>
      <c r="AD98" t="s">
        <v>45</v>
      </c>
      <c r="AE98">
        <v>38.660018999999998</v>
      </c>
      <c r="AF98">
        <v>-90.546297899999999</v>
      </c>
      <c r="AG98" t="b">
        <v>0</v>
      </c>
    </row>
    <row r="99" spans="1:33" x14ac:dyDescent="0.3">
      <c r="A99" t="s">
        <v>33</v>
      </c>
      <c r="B99" t="s">
        <v>34</v>
      </c>
      <c r="C99" t="s">
        <v>515</v>
      </c>
      <c r="D99" t="s">
        <v>66</v>
      </c>
      <c r="E99" t="s">
        <v>37</v>
      </c>
      <c r="F99">
        <v>63017</v>
      </c>
      <c r="G99">
        <v>374900</v>
      </c>
      <c r="H99">
        <v>4</v>
      </c>
      <c r="I99">
        <v>4</v>
      </c>
      <c r="J99" t="s">
        <v>309</v>
      </c>
      <c r="K99">
        <v>2538</v>
      </c>
      <c r="L99">
        <v>13199</v>
      </c>
      <c r="M99">
        <v>1978</v>
      </c>
      <c r="N99">
        <v>2</v>
      </c>
      <c r="O99" t="s">
        <v>39</v>
      </c>
      <c r="P99">
        <v>54</v>
      </c>
      <c r="Q99" t="s">
        <v>40</v>
      </c>
      <c r="R99" s="1">
        <v>42547</v>
      </c>
      <c r="S99" s="2">
        <v>0.54166666666666663</v>
      </c>
      <c r="T99" s="2">
        <v>0.625</v>
      </c>
      <c r="U99" s="1">
        <v>42524</v>
      </c>
      <c r="V99">
        <v>377500</v>
      </c>
      <c r="Y99" t="s">
        <v>516</v>
      </c>
      <c r="Z99" t="s">
        <v>42</v>
      </c>
      <c r="AA99">
        <v>16027875</v>
      </c>
      <c r="AB99" t="s">
        <v>323</v>
      </c>
      <c r="AC99" t="s">
        <v>44</v>
      </c>
      <c r="AD99" t="s">
        <v>45</v>
      </c>
      <c r="AE99">
        <v>38.634194000000001</v>
      </c>
      <c r="AF99">
        <v>-90.555636000000007</v>
      </c>
      <c r="AG99" t="b">
        <v>0</v>
      </c>
    </row>
    <row r="100" spans="1:33" x14ac:dyDescent="0.3">
      <c r="A100" t="s">
        <v>33</v>
      </c>
      <c r="B100" t="s">
        <v>34</v>
      </c>
      <c r="C100" t="s">
        <v>517</v>
      </c>
      <c r="D100" t="s">
        <v>66</v>
      </c>
      <c r="E100" t="s">
        <v>37</v>
      </c>
      <c r="F100">
        <v>63017</v>
      </c>
      <c r="G100">
        <v>579000</v>
      </c>
      <c r="H100">
        <v>4</v>
      </c>
      <c r="I100">
        <v>5</v>
      </c>
      <c r="J100" t="s">
        <v>57</v>
      </c>
      <c r="K100">
        <v>3282</v>
      </c>
      <c r="L100">
        <v>14810</v>
      </c>
      <c r="M100">
        <v>1993</v>
      </c>
      <c r="N100">
        <v>3</v>
      </c>
      <c r="O100" t="s">
        <v>39</v>
      </c>
      <c r="P100">
        <v>54</v>
      </c>
      <c r="Q100" t="s">
        <v>40</v>
      </c>
      <c r="V100">
        <v>579000</v>
      </c>
      <c r="Y100" t="s">
        <v>518</v>
      </c>
      <c r="Z100" t="s">
        <v>42</v>
      </c>
      <c r="AA100">
        <v>16027629</v>
      </c>
      <c r="AB100" t="s">
        <v>49</v>
      </c>
      <c r="AC100" t="s">
        <v>44</v>
      </c>
      <c r="AD100" t="s">
        <v>45</v>
      </c>
      <c r="AE100">
        <v>38.621285</v>
      </c>
      <c r="AF100">
        <v>-90.573339000000004</v>
      </c>
      <c r="AG100" t="b">
        <v>0</v>
      </c>
    </row>
    <row r="101" spans="1:33" x14ac:dyDescent="0.3">
      <c r="A101" t="s">
        <v>33</v>
      </c>
      <c r="B101" t="s">
        <v>69</v>
      </c>
      <c r="C101" t="s">
        <v>519</v>
      </c>
      <c r="D101" t="s">
        <v>66</v>
      </c>
      <c r="E101" t="s">
        <v>37</v>
      </c>
      <c r="F101">
        <v>63017</v>
      </c>
      <c r="G101">
        <v>229500</v>
      </c>
      <c r="H101">
        <v>2</v>
      </c>
      <c r="I101">
        <v>2</v>
      </c>
      <c r="J101" t="s">
        <v>309</v>
      </c>
      <c r="K101">
        <v>1601</v>
      </c>
      <c r="L101">
        <v>6534</v>
      </c>
      <c r="M101">
        <v>1985</v>
      </c>
      <c r="N101">
        <v>2</v>
      </c>
      <c r="O101" t="s">
        <v>39</v>
      </c>
      <c r="P101">
        <v>56</v>
      </c>
      <c r="Q101" t="s">
        <v>40</v>
      </c>
      <c r="U101" s="1">
        <v>42522</v>
      </c>
      <c r="V101">
        <v>234900</v>
      </c>
      <c r="W101" s="1">
        <v>39990</v>
      </c>
      <c r="X101">
        <v>185000</v>
      </c>
      <c r="Y101" t="s">
        <v>520</v>
      </c>
      <c r="Z101" t="s">
        <v>42</v>
      </c>
      <c r="AA101">
        <v>16029546</v>
      </c>
      <c r="AB101" t="s">
        <v>102</v>
      </c>
      <c r="AC101" t="s">
        <v>44</v>
      </c>
      <c r="AD101" t="s">
        <v>45</v>
      </c>
      <c r="AE101">
        <v>38.650728999999998</v>
      </c>
      <c r="AF101">
        <v>-90.516604000000001</v>
      </c>
      <c r="AG101" t="b">
        <v>0</v>
      </c>
    </row>
    <row r="102" spans="1:33" x14ac:dyDescent="0.3">
      <c r="A102" t="s">
        <v>33</v>
      </c>
      <c r="B102" t="s">
        <v>34</v>
      </c>
      <c r="C102" t="s">
        <v>521</v>
      </c>
      <c r="D102" t="s">
        <v>66</v>
      </c>
      <c r="E102" t="s">
        <v>37</v>
      </c>
      <c r="F102">
        <v>63017</v>
      </c>
      <c r="G102">
        <v>587000</v>
      </c>
      <c r="H102">
        <v>4</v>
      </c>
      <c r="I102">
        <v>4</v>
      </c>
      <c r="J102" t="s">
        <v>309</v>
      </c>
      <c r="K102">
        <v>2990</v>
      </c>
      <c r="L102">
        <v>17424</v>
      </c>
      <c r="M102">
        <v>1987</v>
      </c>
      <c r="N102">
        <v>3</v>
      </c>
      <c r="O102" t="s">
        <v>39</v>
      </c>
      <c r="P102">
        <v>56</v>
      </c>
      <c r="Q102" t="s">
        <v>40</v>
      </c>
      <c r="U102" s="1">
        <v>42542</v>
      </c>
      <c r="V102">
        <v>595000</v>
      </c>
      <c r="W102" s="1">
        <v>39713</v>
      </c>
      <c r="X102">
        <v>425000</v>
      </c>
      <c r="Y102" t="s">
        <v>522</v>
      </c>
      <c r="Z102" t="s">
        <v>42</v>
      </c>
      <c r="AA102">
        <v>16024598</v>
      </c>
      <c r="AB102" t="s">
        <v>52</v>
      </c>
      <c r="AC102" t="s">
        <v>44</v>
      </c>
      <c r="AD102" t="s">
        <v>45</v>
      </c>
      <c r="AE102">
        <v>38.631439</v>
      </c>
      <c r="AF102">
        <v>-90.530940999999999</v>
      </c>
      <c r="AG102" t="b">
        <v>0</v>
      </c>
    </row>
    <row r="103" spans="1:33" x14ac:dyDescent="0.3">
      <c r="A103" t="s">
        <v>33</v>
      </c>
      <c r="B103" t="s">
        <v>34</v>
      </c>
      <c r="C103" t="s">
        <v>523</v>
      </c>
      <c r="D103" t="s">
        <v>66</v>
      </c>
      <c r="E103" t="s">
        <v>37</v>
      </c>
      <c r="F103">
        <v>63005</v>
      </c>
      <c r="G103">
        <v>862000</v>
      </c>
      <c r="H103">
        <v>4</v>
      </c>
      <c r="I103">
        <v>4</v>
      </c>
      <c r="J103" t="s">
        <v>38</v>
      </c>
      <c r="K103">
        <v>3523</v>
      </c>
      <c r="L103">
        <v>14375</v>
      </c>
      <c r="N103">
        <v>3</v>
      </c>
      <c r="O103" t="s">
        <v>39</v>
      </c>
      <c r="P103">
        <v>57</v>
      </c>
      <c r="Q103" t="s">
        <v>40</v>
      </c>
      <c r="V103">
        <v>862000</v>
      </c>
      <c r="Y103" t="s">
        <v>524</v>
      </c>
      <c r="Z103" t="s">
        <v>42</v>
      </c>
      <c r="AA103">
        <v>16029352</v>
      </c>
      <c r="AB103" t="s">
        <v>68</v>
      </c>
      <c r="AC103" t="s">
        <v>44</v>
      </c>
      <c r="AD103" t="s">
        <v>45</v>
      </c>
      <c r="AE103">
        <v>38.653300999999999</v>
      </c>
      <c r="AF103">
        <v>-90.554198999999997</v>
      </c>
      <c r="AG103" t="b">
        <v>0</v>
      </c>
    </row>
    <row r="104" spans="1:33" x14ac:dyDescent="0.3">
      <c r="A104" t="s">
        <v>33</v>
      </c>
      <c r="B104" t="s">
        <v>34</v>
      </c>
      <c r="C104" t="s">
        <v>224</v>
      </c>
      <c r="D104" t="s">
        <v>36</v>
      </c>
      <c r="E104" t="s">
        <v>37</v>
      </c>
      <c r="F104">
        <v>63011</v>
      </c>
      <c r="G104">
        <v>635000</v>
      </c>
      <c r="H104">
        <v>2</v>
      </c>
      <c r="I104">
        <v>3</v>
      </c>
      <c r="J104" t="s">
        <v>47</v>
      </c>
      <c r="K104">
        <v>2178</v>
      </c>
      <c r="L104">
        <v>7841</v>
      </c>
      <c r="M104">
        <v>2006</v>
      </c>
      <c r="N104">
        <v>2</v>
      </c>
      <c r="O104" t="s">
        <v>39</v>
      </c>
      <c r="P104">
        <v>57</v>
      </c>
      <c r="Q104" t="s">
        <v>40</v>
      </c>
      <c r="U104" s="1">
        <v>42525</v>
      </c>
      <c r="V104">
        <v>665000</v>
      </c>
      <c r="Y104" t="s">
        <v>225</v>
      </c>
      <c r="Z104" t="s">
        <v>42</v>
      </c>
      <c r="AA104">
        <v>16029174</v>
      </c>
      <c r="AB104" t="s">
        <v>226</v>
      </c>
      <c r="AC104" t="s">
        <v>44</v>
      </c>
      <c r="AD104" t="s">
        <v>45</v>
      </c>
      <c r="AE104">
        <v>38.619936000000003</v>
      </c>
      <c r="AF104">
        <v>-90.522295999999997</v>
      </c>
      <c r="AG104" t="b">
        <v>0</v>
      </c>
    </row>
    <row r="105" spans="1:33" x14ac:dyDescent="0.3">
      <c r="A105" t="s">
        <v>33</v>
      </c>
      <c r="B105" t="s">
        <v>34</v>
      </c>
      <c r="C105" t="s">
        <v>525</v>
      </c>
      <c r="D105" t="s">
        <v>66</v>
      </c>
      <c r="E105" t="s">
        <v>37</v>
      </c>
      <c r="F105">
        <v>63017</v>
      </c>
      <c r="G105">
        <v>425000</v>
      </c>
      <c r="H105">
        <v>4</v>
      </c>
      <c r="I105">
        <v>3</v>
      </c>
      <c r="J105" t="s">
        <v>309</v>
      </c>
      <c r="K105">
        <v>2834</v>
      </c>
      <c r="L105">
        <v>13155</v>
      </c>
      <c r="M105">
        <v>1979</v>
      </c>
      <c r="N105">
        <v>2</v>
      </c>
      <c r="O105" t="s">
        <v>39</v>
      </c>
      <c r="P105">
        <v>57</v>
      </c>
      <c r="Q105" t="s">
        <v>40</v>
      </c>
      <c r="U105" s="1">
        <v>42514</v>
      </c>
      <c r="V105">
        <v>435000</v>
      </c>
      <c r="Y105" t="s">
        <v>526</v>
      </c>
      <c r="Z105" t="s">
        <v>42</v>
      </c>
      <c r="AA105">
        <v>16028643</v>
      </c>
      <c r="AB105" t="s">
        <v>49</v>
      </c>
      <c r="AC105" t="s">
        <v>44</v>
      </c>
      <c r="AD105" t="s">
        <v>45</v>
      </c>
      <c r="AE105">
        <v>38.678648000000003</v>
      </c>
      <c r="AF105">
        <v>-90.519524000000004</v>
      </c>
      <c r="AG105" t="b">
        <v>0</v>
      </c>
    </row>
    <row r="106" spans="1:33" x14ac:dyDescent="0.3">
      <c r="A106" t="s">
        <v>33</v>
      </c>
      <c r="B106" t="s">
        <v>34</v>
      </c>
      <c r="C106" t="s">
        <v>527</v>
      </c>
      <c r="D106" t="s">
        <v>66</v>
      </c>
      <c r="E106" t="s">
        <v>37</v>
      </c>
      <c r="F106">
        <v>63017</v>
      </c>
      <c r="G106">
        <v>400000</v>
      </c>
      <c r="H106">
        <v>4</v>
      </c>
      <c r="I106">
        <v>3</v>
      </c>
      <c r="J106" t="s">
        <v>57</v>
      </c>
      <c r="K106">
        <v>2544</v>
      </c>
      <c r="L106">
        <v>13939</v>
      </c>
      <c r="M106">
        <v>1984</v>
      </c>
      <c r="N106">
        <v>2</v>
      </c>
      <c r="O106" t="s">
        <v>39</v>
      </c>
      <c r="P106">
        <v>58</v>
      </c>
      <c r="Q106" t="s">
        <v>40</v>
      </c>
      <c r="V106">
        <v>399000</v>
      </c>
      <c r="Y106" t="s">
        <v>528</v>
      </c>
      <c r="Z106" t="s">
        <v>42</v>
      </c>
      <c r="AA106">
        <v>16028594</v>
      </c>
      <c r="AB106" t="s">
        <v>49</v>
      </c>
      <c r="AC106" t="s">
        <v>44</v>
      </c>
      <c r="AD106" t="s">
        <v>45</v>
      </c>
      <c r="AE106">
        <v>38.625931999999999</v>
      </c>
      <c r="AF106">
        <v>-90.568451899999999</v>
      </c>
      <c r="AG106" t="b">
        <v>0</v>
      </c>
    </row>
    <row r="107" spans="1:33" x14ac:dyDescent="0.3">
      <c r="A107" t="s">
        <v>33</v>
      </c>
      <c r="B107" t="s">
        <v>34</v>
      </c>
      <c r="C107" t="s">
        <v>529</v>
      </c>
      <c r="D107" t="s">
        <v>66</v>
      </c>
      <c r="E107" t="s">
        <v>37</v>
      </c>
      <c r="F107">
        <v>63017</v>
      </c>
      <c r="G107">
        <v>560000</v>
      </c>
      <c r="H107">
        <v>4</v>
      </c>
      <c r="I107">
        <v>6</v>
      </c>
      <c r="J107" t="s">
        <v>57</v>
      </c>
      <c r="K107">
        <v>3316</v>
      </c>
      <c r="L107">
        <v>10890</v>
      </c>
      <c r="M107">
        <v>1999</v>
      </c>
      <c r="N107">
        <v>3</v>
      </c>
      <c r="O107" t="s">
        <v>39</v>
      </c>
      <c r="P107">
        <v>59</v>
      </c>
      <c r="Q107" t="s">
        <v>40</v>
      </c>
      <c r="U107" s="1">
        <v>42513</v>
      </c>
      <c r="V107">
        <v>579900</v>
      </c>
      <c r="Y107" t="s">
        <v>530</v>
      </c>
      <c r="Z107" t="s">
        <v>42</v>
      </c>
      <c r="AA107">
        <v>16028478</v>
      </c>
      <c r="AB107" t="s">
        <v>68</v>
      </c>
      <c r="AC107" t="s">
        <v>44</v>
      </c>
      <c r="AD107" t="s">
        <v>45</v>
      </c>
      <c r="AE107">
        <v>38.621715000000002</v>
      </c>
      <c r="AF107">
        <v>-90.568201000000002</v>
      </c>
      <c r="AG107" t="b">
        <v>0</v>
      </c>
    </row>
    <row r="108" spans="1:33" x14ac:dyDescent="0.3">
      <c r="A108" t="s">
        <v>33</v>
      </c>
      <c r="B108" t="s">
        <v>69</v>
      </c>
      <c r="C108" t="s">
        <v>531</v>
      </c>
      <c r="D108" t="s">
        <v>66</v>
      </c>
      <c r="E108" t="s">
        <v>37</v>
      </c>
      <c r="F108">
        <v>63017</v>
      </c>
      <c r="G108">
        <v>255000</v>
      </c>
      <c r="H108">
        <v>3</v>
      </c>
      <c r="I108">
        <v>3</v>
      </c>
      <c r="J108" t="s">
        <v>47</v>
      </c>
      <c r="K108">
        <v>1880</v>
      </c>
      <c r="L108">
        <v>9888</v>
      </c>
      <c r="M108">
        <v>1978</v>
      </c>
      <c r="N108">
        <v>2</v>
      </c>
      <c r="O108" t="s">
        <v>39</v>
      </c>
      <c r="P108">
        <v>59</v>
      </c>
      <c r="Q108" t="s">
        <v>40</v>
      </c>
      <c r="U108" s="1">
        <v>42515</v>
      </c>
      <c r="V108">
        <v>262500</v>
      </c>
      <c r="W108" s="1">
        <v>38252</v>
      </c>
      <c r="X108">
        <v>265000</v>
      </c>
      <c r="Y108" t="s">
        <v>532</v>
      </c>
      <c r="Z108" t="s">
        <v>42</v>
      </c>
      <c r="AA108">
        <v>16019446</v>
      </c>
      <c r="AB108" t="s">
        <v>233</v>
      </c>
      <c r="AC108" t="s">
        <v>44</v>
      </c>
      <c r="AD108" t="s">
        <v>45</v>
      </c>
      <c r="AE108">
        <v>38.620500900000003</v>
      </c>
      <c r="AF108">
        <v>-90.539294499999997</v>
      </c>
      <c r="AG108" t="b">
        <v>0</v>
      </c>
    </row>
    <row r="109" spans="1:33" x14ac:dyDescent="0.3">
      <c r="A109" t="s">
        <v>33</v>
      </c>
      <c r="B109" t="s">
        <v>34</v>
      </c>
      <c r="C109" t="s">
        <v>533</v>
      </c>
      <c r="D109" t="s">
        <v>66</v>
      </c>
      <c r="E109" t="s">
        <v>37</v>
      </c>
      <c r="F109">
        <v>63017</v>
      </c>
      <c r="G109">
        <v>524900</v>
      </c>
      <c r="H109">
        <v>4</v>
      </c>
      <c r="I109">
        <v>5</v>
      </c>
      <c r="J109" t="s">
        <v>309</v>
      </c>
      <c r="K109">
        <v>2950</v>
      </c>
      <c r="L109">
        <v>16988</v>
      </c>
      <c r="M109">
        <v>1983</v>
      </c>
      <c r="N109">
        <v>2</v>
      </c>
      <c r="O109" t="s">
        <v>39</v>
      </c>
      <c r="P109">
        <v>59</v>
      </c>
      <c r="Q109" t="s">
        <v>40</v>
      </c>
      <c r="U109" s="1">
        <v>42530</v>
      </c>
      <c r="V109">
        <v>549900</v>
      </c>
      <c r="Y109" t="s">
        <v>534</v>
      </c>
      <c r="Z109" t="s">
        <v>42</v>
      </c>
      <c r="AA109">
        <v>15067295</v>
      </c>
      <c r="AB109" t="s">
        <v>49</v>
      </c>
      <c r="AC109" t="s">
        <v>44</v>
      </c>
      <c r="AD109" t="s">
        <v>45</v>
      </c>
      <c r="AE109">
        <v>38.648076000000003</v>
      </c>
      <c r="AF109">
        <v>-90.517995999999997</v>
      </c>
      <c r="AG109" t="b">
        <v>0</v>
      </c>
    </row>
    <row r="110" spans="1:33" x14ac:dyDescent="0.3">
      <c r="A110" t="s">
        <v>33</v>
      </c>
      <c r="B110" t="s">
        <v>34</v>
      </c>
      <c r="C110" t="s">
        <v>535</v>
      </c>
      <c r="D110" t="s">
        <v>66</v>
      </c>
      <c r="E110" t="s">
        <v>37</v>
      </c>
      <c r="F110">
        <v>63017</v>
      </c>
      <c r="G110">
        <v>419000</v>
      </c>
      <c r="H110">
        <v>4</v>
      </c>
      <c r="I110">
        <v>3</v>
      </c>
      <c r="J110" t="s">
        <v>309</v>
      </c>
      <c r="K110">
        <v>2242</v>
      </c>
      <c r="L110">
        <v>14375</v>
      </c>
      <c r="M110">
        <v>1967</v>
      </c>
      <c r="N110">
        <v>2</v>
      </c>
      <c r="O110" t="s">
        <v>39</v>
      </c>
      <c r="P110">
        <v>60</v>
      </c>
      <c r="Q110" t="s">
        <v>40</v>
      </c>
      <c r="V110">
        <v>419000</v>
      </c>
      <c r="Y110" t="s">
        <v>536</v>
      </c>
      <c r="Z110" t="s">
        <v>42</v>
      </c>
      <c r="AA110">
        <v>16028082</v>
      </c>
      <c r="AB110" t="s">
        <v>68</v>
      </c>
      <c r="AC110" t="s">
        <v>44</v>
      </c>
      <c r="AD110" t="s">
        <v>45</v>
      </c>
      <c r="AE110">
        <v>38.674562999999999</v>
      </c>
      <c r="AF110">
        <v>-90.510610999999997</v>
      </c>
      <c r="AG110" t="b">
        <v>0</v>
      </c>
    </row>
    <row r="111" spans="1:33" x14ac:dyDescent="0.3">
      <c r="A111" t="s">
        <v>33</v>
      </c>
      <c r="B111" t="s">
        <v>34</v>
      </c>
      <c r="C111" t="s">
        <v>537</v>
      </c>
      <c r="D111" t="s">
        <v>66</v>
      </c>
      <c r="E111" t="s">
        <v>37</v>
      </c>
      <c r="F111">
        <v>63017</v>
      </c>
      <c r="G111">
        <v>284500</v>
      </c>
      <c r="H111">
        <v>4</v>
      </c>
      <c r="I111">
        <v>3</v>
      </c>
      <c r="J111" t="s">
        <v>57</v>
      </c>
      <c r="K111">
        <v>1872</v>
      </c>
      <c r="L111">
        <v>8146</v>
      </c>
      <c r="M111">
        <v>1974</v>
      </c>
      <c r="N111">
        <v>4</v>
      </c>
      <c r="O111" t="s">
        <v>39</v>
      </c>
      <c r="P111">
        <v>60</v>
      </c>
      <c r="Q111" t="s">
        <v>40</v>
      </c>
      <c r="U111" s="1">
        <v>42541</v>
      </c>
      <c r="V111">
        <v>300000</v>
      </c>
      <c r="Y111" t="s">
        <v>538</v>
      </c>
      <c r="Z111" t="s">
        <v>42</v>
      </c>
      <c r="AA111">
        <v>16025522</v>
      </c>
      <c r="AB111" t="s">
        <v>160</v>
      </c>
      <c r="AC111" t="s">
        <v>44</v>
      </c>
      <c r="AD111" t="s">
        <v>45</v>
      </c>
      <c r="AE111">
        <v>38.618780000000001</v>
      </c>
      <c r="AF111">
        <v>-90.572246000000007</v>
      </c>
      <c r="AG111" t="b">
        <v>0</v>
      </c>
    </row>
    <row r="112" spans="1:33" x14ac:dyDescent="0.3">
      <c r="A112" t="s">
        <v>33</v>
      </c>
      <c r="B112" t="s">
        <v>69</v>
      </c>
      <c r="C112" t="s">
        <v>539</v>
      </c>
      <c r="D112" t="s">
        <v>66</v>
      </c>
      <c r="E112" t="s">
        <v>37</v>
      </c>
      <c r="F112">
        <v>63017</v>
      </c>
      <c r="G112">
        <v>396500</v>
      </c>
      <c r="H112">
        <v>2</v>
      </c>
      <c r="I112">
        <v>3</v>
      </c>
      <c r="J112" t="s">
        <v>309</v>
      </c>
      <c r="K112">
        <v>3213</v>
      </c>
      <c r="L112">
        <v>8886</v>
      </c>
      <c r="M112">
        <v>1989</v>
      </c>
      <c r="N112">
        <v>2</v>
      </c>
      <c r="O112" t="s">
        <v>39</v>
      </c>
      <c r="P112">
        <v>61</v>
      </c>
      <c r="Q112" t="s">
        <v>40</v>
      </c>
      <c r="R112" s="1">
        <v>42547</v>
      </c>
      <c r="S112" s="2">
        <v>0.5</v>
      </c>
      <c r="T112" s="2">
        <v>0.58333333333333337</v>
      </c>
      <c r="U112" s="1">
        <v>42545</v>
      </c>
      <c r="V112">
        <v>399000</v>
      </c>
      <c r="W112" s="1">
        <v>40763</v>
      </c>
      <c r="X112">
        <v>222800</v>
      </c>
      <c r="Y112" t="s">
        <v>540</v>
      </c>
      <c r="Z112" t="s">
        <v>42</v>
      </c>
      <c r="AA112">
        <v>16015067</v>
      </c>
      <c r="AB112" t="s">
        <v>541</v>
      </c>
      <c r="AC112" t="s">
        <v>44</v>
      </c>
      <c r="AD112" t="s">
        <v>45</v>
      </c>
      <c r="AE112">
        <v>38.647052600000002</v>
      </c>
      <c r="AF112">
        <v>-90.519831199999999</v>
      </c>
      <c r="AG112" t="b">
        <v>0</v>
      </c>
    </row>
    <row r="113" spans="1:33" x14ac:dyDescent="0.3">
      <c r="A113" t="s">
        <v>33</v>
      </c>
      <c r="B113" t="s">
        <v>34</v>
      </c>
      <c r="C113" t="s">
        <v>542</v>
      </c>
      <c r="D113" t="s">
        <v>66</v>
      </c>
      <c r="E113" t="s">
        <v>37</v>
      </c>
      <c r="F113">
        <v>63017</v>
      </c>
      <c r="G113">
        <v>518000</v>
      </c>
      <c r="H113">
        <v>4</v>
      </c>
      <c r="I113">
        <v>3</v>
      </c>
      <c r="J113" t="s">
        <v>309</v>
      </c>
      <c r="K113">
        <v>3498</v>
      </c>
      <c r="L113">
        <v>12197</v>
      </c>
      <c r="M113">
        <v>2000</v>
      </c>
      <c r="N113">
        <v>3</v>
      </c>
      <c r="O113" t="s">
        <v>39</v>
      </c>
      <c r="P113">
        <v>64</v>
      </c>
      <c r="Q113" t="s">
        <v>40</v>
      </c>
      <c r="U113" s="1">
        <v>42522</v>
      </c>
      <c r="V113">
        <v>549000</v>
      </c>
      <c r="Y113" t="s">
        <v>543</v>
      </c>
      <c r="Z113" t="s">
        <v>42</v>
      </c>
      <c r="AA113">
        <v>16018845</v>
      </c>
      <c r="AB113" t="s">
        <v>355</v>
      </c>
      <c r="AC113" t="s">
        <v>44</v>
      </c>
      <c r="AD113" t="s">
        <v>45</v>
      </c>
      <c r="AE113">
        <v>38.661009999999997</v>
      </c>
      <c r="AF113">
        <v>-90.541048000000004</v>
      </c>
      <c r="AG113" t="b">
        <v>0</v>
      </c>
    </row>
    <row r="114" spans="1:33" x14ac:dyDescent="0.3">
      <c r="A114" t="s">
        <v>33</v>
      </c>
      <c r="B114" t="s">
        <v>34</v>
      </c>
      <c r="C114" t="s">
        <v>544</v>
      </c>
      <c r="D114" t="s">
        <v>290</v>
      </c>
      <c r="E114" t="s">
        <v>37</v>
      </c>
      <c r="F114">
        <v>63017</v>
      </c>
      <c r="G114">
        <v>738000</v>
      </c>
      <c r="H114">
        <v>5</v>
      </c>
      <c r="I114">
        <v>5</v>
      </c>
      <c r="J114" t="s">
        <v>47</v>
      </c>
      <c r="K114">
        <v>4110</v>
      </c>
      <c r="L114">
        <v>18295</v>
      </c>
      <c r="M114">
        <v>1998</v>
      </c>
      <c r="N114">
        <v>3</v>
      </c>
      <c r="O114" t="s">
        <v>39</v>
      </c>
      <c r="P114">
        <v>64</v>
      </c>
      <c r="Q114" t="s">
        <v>40</v>
      </c>
      <c r="R114" s="1">
        <v>42547</v>
      </c>
      <c r="S114" s="2">
        <v>0.54166666666666663</v>
      </c>
      <c r="T114" s="2">
        <v>0.625</v>
      </c>
      <c r="U114" s="1">
        <v>42522</v>
      </c>
      <c r="V114">
        <v>758000</v>
      </c>
      <c r="Y114" t="s">
        <v>545</v>
      </c>
      <c r="Z114" t="s">
        <v>42</v>
      </c>
      <c r="AA114">
        <v>16025887</v>
      </c>
      <c r="AB114" t="s">
        <v>49</v>
      </c>
      <c r="AC114" t="s">
        <v>44</v>
      </c>
      <c r="AD114" t="s">
        <v>45</v>
      </c>
      <c r="AE114">
        <v>38.634639999999997</v>
      </c>
      <c r="AF114">
        <v>-90.518500000000003</v>
      </c>
      <c r="AG114" t="b">
        <v>0</v>
      </c>
    </row>
    <row r="115" spans="1:33" x14ac:dyDescent="0.3">
      <c r="A115" t="s">
        <v>33</v>
      </c>
      <c r="B115" t="s">
        <v>69</v>
      </c>
      <c r="C115" t="s">
        <v>546</v>
      </c>
      <c r="D115" t="s">
        <v>66</v>
      </c>
      <c r="E115" t="s">
        <v>37</v>
      </c>
      <c r="F115">
        <v>63017</v>
      </c>
      <c r="G115">
        <v>450000</v>
      </c>
      <c r="H115">
        <v>4</v>
      </c>
      <c r="I115">
        <v>4</v>
      </c>
      <c r="J115" t="s">
        <v>309</v>
      </c>
      <c r="K115">
        <v>3000</v>
      </c>
      <c r="L115">
        <v>3485</v>
      </c>
      <c r="M115">
        <v>1986</v>
      </c>
      <c r="N115">
        <v>2</v>
      </c>
      <c r="O115" t="s">
        <v>39</v>
      </c>
      <c r="P115">
        <v>65</v>
      </c>
      <c r="Q115" t="s">
        <v>40</v>
      </c>
      <c r="U115" s="1">
        <v>42542</v>
      </c>
      <c r="V115">
        <v>499000</v>
      </c>
      <c r="Y115" t="s">
        <v>547</v>
      </c>
      <c r="Z115" t="s">
        <v>42</v>
      </c>
      <c r="AA115">
        <v>16026913</v>
      </c>
      <c r="AB115" t="s">
        <v>548</v>
      </c>
      <c r="AC115" t="s">
        <v>44</v>
      </c>
      <c r="AD115" t="s">
        <v>45</v>
      </c>
      <c r="AE115">
        <v>38.643445</v>
      </c>
      <c r="AF115">
        <v>-90.529211000000004</v>
      </c>
      <c r="AG115" t="b">
        <v>0</v>
      </c>
    </row>
    <row r="116" spans="1:33" x14ac:dyDescent="0.3">
      <c r="A116" t="s">
        <v>33</v>
      </c>
      <c r="B116" t="s">
        <v>34</v>
      </c>
      <c r="C116" t="s">
        <v>549</v>
      </c>
      <c r="D116" t="s">
        <v>66</v>
      </c>
      <c r="E116" t="s">
        <v>37</v>
      </c>
      <c r="F116">
        <v>63017</v>
      </c>
      <c r="G116">
        <v>789000</v>
      </c>
      <c r="H116">
        <v>5</v>
      </c>
      <c r="I116">
        <v>6</v>
      </c>
      <c r="J116" t="s">
        <v>47</v>
      </c>
      <c r="K116">
        <v>4451</v>
      </c>
      <c r="L116">
        <v>21344</v>
      </c>
      <c r="M116">
        <v>1993</v>
      </c>
      <c r="N116">
        <v>3</v>
      </c>
      <c r="O116" t="s">
        <v>39</v>
      </c>
      <c r="P116">
        <v>71</v>
      </c>
      <c r="Q116" t="s">
        <v>40</v>
      </c>
      <c r="U116" s="1">
        <v>42517</v>
      </c>
      <c r="V116">
        <v>819000</v>
      </c>
      <c r="Y116" t="s">
        <v>550</v>
      </c>
      <c r="Z116" t="s">
        <v>42</v>
      </c>
      <c r="AA116">
        <v>16025380</v>
      </c>
      <c r="AB116" t="s">
        <v>49</v>
      </c>
      <c r="AC116" t="s">
        <v>44</v>
      </c>
      <c r="AD116" t="s">
        <v>45</v>
      </c>
      <c r="AE116">
        <v>38.627401900000002</v>
      </c>
      <c r="AF116">
        <v>-90.532820999999998</v>
      </c>
      <c r="AG116" t="b">
        <v>0</v>
      </c>
    </row>
    <row r="117" spans="1:33" x14ac:dyDescent="0.3">
      <c r="A117" t="s">
        <v>33</v>
      </c>
      <c r="B117" t="s">
        <v>34</v>
      </c>
      <c r="C117" t="s">
        <v>551</v>
      </c>
      <c r="D117" t="s">
        <v>66</v>
      </c>
      <c r="E117" t="s">
        <v>37</v>
      </c>
      <c r="F117">
        <v>63017</v>
      </c>
      <c r="G117">
        <v>1149000</v>
      </c>
      <c r="H117">
        <v>5</v>
      </c>
      <c r="I117">
        <v>6</v>
      </c>
      <c r="J117" t="s">
        <v>309</v>
      </c>
      <c r="K117">
        <v>6014</v>
      </c>
      <c r="L117">
        <v>230868</v>
      </c>
      <c r="M117">
        <v>1976</v>
      </c>
      <c r="N117">
        <v>3</v>
      </c>
      <c r="O117" t="s">
        <v>39</v>
      </c>
      <c r="P117">
        <v>71</v>
      </c>
      <c r="Q117" t="s">
        <v>40</v>
      </c>
      <c r="V117">
        <v>1149000</v>
      </c>
      <c r="Y117" t="s">
        <v>552</v>
      </c>
      <c r="Z117" t="s">
        <v>42</v>
      </c>
      <c r="AA117">
        <v>16025182</v>
      </c>
      <c r="AB117" t="s">
        <v>553</v>
      </c>
      <c r="AC117" t="s">
        <v>44</v>
      </c>
      <c r="AD117" t="s">
        <v>45</v>
      </c>
      <c r="AE117">
        <v>38.640554999999999</v>
      </c>
      <c r="AF117">
        <v>-90.533503899999999</v>
      </c>
      <c r="AG117" t="b">
        <v>0</v>
      </c>
    </row>
    <row r="118" spans="1:33" x14ac:dyDescent="0.3">
      <c r="A118" t="s">
        <v>33</v>
      </c>
      <c r="B118" t="s">
        <v>34</v>
      </c>
      <c r="C118" t="s">
        <v>554</v>
      </c>
      <c r="D118" t="s">
        <v>66</v>
      </c>
      <c r="E118" t="s">
        <v>37</v>
      </c>
      <c r="F118">
        <v>63017</v>
      </c>
      <c r="G118">
        <v>579900</v>
      </c>
      <c r="H118">
        <v>5</v>
      </c>
      <c r="I118">
        <v>5</v>
      </c>
      <c r="J118" t="s">
        <v>57</v>
      </c>
      <c r="K118">
        <v>3378</v>
      </c>
      <c r="L118">
        <v>66560</v>
      </c>
      <c r="M118">
        <v>1970</v>
      </c>
      <c r="N118">
        <v>2</v>
      </c>
      <c r="O118" t="s">
        <v>39</v>
      </c>
      <c r="P118">
        <v>72</v>
      </c>
      <c r="Q118" t="s">
        <v>40</v>
      </c>
      <c r="U118" s="1">
        <v>42506</v>
      </c>
      <c r="V118">
        <v>599900</v>
      </c>
      <c r="Y118" t="s">
        <v>555</v>
      </c>
      <c r="Z118" t="s">
        <v>42</v>
      </c>
      <c r="AA118">
        <v>16023119</v>
      </c>
      <c r="AB118" t="s">
        <v>556</v>
      </c>
      <c r="AC118" t="s">
        <v>44</v>
      </c>
      <c r="AD118" t="s">
        <v>45</v>
      </c>
      <c r="AE118">
        <v>38.611897900000002</v>
      </c>
      <c r="AF118">
        <v>-90.582541000000006</v>
      </c>
      <c r="AG118" t="b">
        <v>0</v>
      </c>
    </row>
    <row r="119" spans="1:33" x14ac:dyDescent="0.3">
      <c r="A119" t="s">
        <v>33</v>
      </c>
      <c r="B119" t="s">
        <v>69</v>
      </c>
      <c r="C119" t="s">
        <v>557</v>
      </c>
      <c r="D119" t="s">
        <v>66</v>
      </c>
      <c r="E119" t="s">
        <v>37</v>
      </c>
      <c r="F119">
        <v>63017</v>
      </c>
      <c r="G119">
        <v>299500</v>
      </c>
      <c r="H119">
        <v>3</v>
      </c>
      <c r="I119">
        <v>3</v>
      </c>
      <c r="J119" t="s">
        <v>309</v>
      </c>
      <c r="K119">
        <v>1562</v>
      </c>
      <c r="L119">
        <v>4356</v>
      </c>
      <c r="M119">
        <v>1996</v>
      </c>
      <c r="N119">
        <v>2</v>
      </c>
      <c r="O119" t="s">
        <v>39</v>
      </c>
      <c r="P119">
        <v>72</v>
      </c>
      <c r="Q119" t="s">
        <v>40</v>
      </c>
      <c r="U119" s="1">
        <v>42542</v>
      </c>
      <c r="V119">
        <v>314900</v>
      </c>
      <c r="Y119" t="s">
        <v>558</v>
      </c>
      <c r="Z119" t="s">
        <v>42</v>
      </c>
      <c r="AA119">
        <v>16024960</v>
      </c>
      <c r="AB119" t="s">
        <v>559</v>
      </c>
      <c r="AC119" t="s">
        <v>44</v>
      </c>
      <c r="AD119" t="s">
        <v>45</v>
      </c>
      <c r="AE119">
        <v>38.661343899999999</v>
      </c>
      <c r="AF119">
        <v>-90.546473399999996</v>
      </c>
      <c r="AG119" t="b">
        <v>0</v>
      </c>
    </row>
    <row r="120" spans="1:33" x14ac:dyDescent="0.3">
      <c r="A120" t="s">
        <v>33</v>
      </c>
      <c r="B120" t="s">
        <v>34</v>
      </c>
      <c r="C120" t="s">
        <v>560</v>
      </c>
      <c r="D120" t="s">
        <v>66</v>
      </c>
      <c r="E120" t="s">
        <v>37</v>
      </c>
      <c r="F120">
        <v>63017</v>
      </c>
      <c r="G120">
        <v>599900</v>
      </c>
      <c r="H120">
        <v>4</v>
      </c>
      <c r="I120">
        <v>5</v>
      </c>
      <c r="J120" t="s">
        <v>309</v>
      </c>
      <c r="K120">
        <v>3779</v>
      </c>
      <c r="L120">
        <v>10019</v>
      </c>
      <c r="M120">
        <v>2000</v>
      </c>
      <c r="N120">
        <v>3</v>
      </c>
      <c r="O120" t="s">
        <v>39</v>
      </c>
      <c r="P120">
        <v>72</v>
      </c>
      <c r="Q120" t="s">
        <v>40</v>
      </c>
      <c r="U120" s="1">
        <v>42485</v>
      </c>
      <c r="V120">
        <v>630000</v>
      </c>
      <c r="W120" s="1">
        <v>38210</v>
      </c>
      <c r="X120">
        <v>635000</v>
      </c>
      <c r="Y120" t="s">
        <v>561</v>
      </c>
      <c r="Z120" t="s">
        <v>42</v>
      </c>
      <c r="AA120">
        <v>16015723</v>
      </c>
      <c r="AB120" t="s">
        <v>233</v>
      </c>
      <c r="AC120" t="s">
        <v>44</v>
      </c>
      <c r="AD120" t="s">
        <v>45</v>
      </c>
      <c r="AE120">
        <v>38.659413999999998</v>
      </c>
      <c r="AF120">
        <v>-90.537870999999996</v>
      </c>
      <c r="AG120" t="b">
        <v>0</v>
      </c>
    </row>
    <row r="121" spans="1:33" x14ac:dyDescent="0.3">
      <c r="A121" t="s">
        <v>33</v>
      </c>
      <c r="B121" t="s">
        <v>34</v>
      </c>
      <c r="C121" t="s">
        <v>562</v>
      </c>
      <c r="D121" t="s">
        <v>66</v>
      </c>
      <c r="E121" t="s">
        <v>37</v>
      </c>
      <c r="F121">
        <v>63017</v>
      </c>
      <c r="G121">
        <v>474900</v>
      </c>
      <c r="H121">
        <v>4</v>
      </c>
      <c r="I121">
        <v>4</v>
      </c>
      <c r="J121" t="s">
        <v>57</v>
      </c>
      <c r="K121">
        <v>2957</v>
      </c>
      <c r="L121">
        <v>26572</v>
      </c>
      <c r="M121">
        <v>1975</v>
      </c>
      <c r="N121">
        <v>2</v>
      </c>
      <c r="O121" t="s">
        <v>39</v>
      </c>
      <c r="P121">
        <v>72</v>
      </c>
      <c r="Q121" t="s">
        <v>40</v>
      </c>
      <c r="U121" s="1">
        <v>42544</v>
      </c>
      <c r="V121">
        <v>480000</v>
      </c>
      <c r="Y121" t="s">
        <v>563</v>
      </c>
      <c r="Z121" t="s">
        <v>42</v>
      </c>
      <c r="AA121">
        <v>16024525</v>
      </c>
      <c r="AB121" t="s">
        <v>564</v>
      </c>
      <c r="AC121" t="s">
        <v>44</v>
      </c>
      <c r="AD121" t="s">
        <v>45</v>
      </c>
      <c r="AE121">
        <v>38.636167</v>
      </c>
      <c r="AF121">
        <v>-90.567261999999999</v>
      </c>
      <c r="AG121" t="b">
        <v>0</v>
      </c>
    </row>
    <row r="122" spans="1:33" x14ac:dyDescent="0.3">
      <c r="A122" t="s">
        <v>33</v>
      </c>
      <c r="B122" t="s">
        <v>34</v>
      </c>
      <c r="C122" t="s">
        <v>565</v>
      </c>
      <c r="D122" t="s">
        <v>66</v>
      </c>
      <c r="E122" t="s">
        <v>37</v>
      </c>
      <c r="F122">
        <v>63017</v>
      </c>
      <c r="G122">
        <v>299900</v>
      </c>
      <c r="H122">
        <v>3</v>
      </c>
      <c r="I122">
        <v>3</v>
      </c>
      <c r="J122" t="s">
        <v>309</v>
      </c>
      <c r="K122">
        <v>1836</v>
      </c>
      <c r="L122">
        <v>11282</v>
      </c>
      <c r="M122">
        <v>1976</v>
      </c>
      <c r="N122">
        <v>2</v>
      </c>
      <c r="O122" t="s">
        <v>39</v>
      </c>
      <c r="P122">
        <v>72</v>
      </c>
      <c r="Q122" t="s">
        <v>40</v>
      </c>
      <c r="R122" s="1">
        <v>42547</v>
      </c>
      <c r="S122" s="2">
        <v>0.54166666666666663</v>
      </c>
      <c r="T122" s="2">
        <v>0.625</v>
      </c>
      <c r="U122" s="1">
        <v>42514</v>
      </c>
      <c r="V122">
        <v>329900</v>
      </c>
      <c r="Y122" t="s">
        <v>566</v>
      </c>
      <c r="Z122" t="s">
        <v>42</v>
      </c>
      <c r="AA122">
        <v>16021715</v>
      </c>
      <c r="AB122" t="s">
        <v>84</v>
      </c>
      <c r="AC122" t="s">
        <v>44</v>
      </c>
      <c r="AD122" t="s">
        <v>45</v>
      </c>
      <c r="AE122">
        <v>38.637667999999998</v>
      </c>
      <c r="AF122">
        <v>-90.556465000000003</v>
      </c>
      <c r="AG122" t="b">
        <v>0</v>
      </c>
    </row>
    <row r="123" spans="1:33" x14ac:dyDescent="0.3">
      <c r="A123" t="s">
        <v>33</v>
      </c>
      <c r="B123" t="s">
        <v>34</v>
      </c>
      <c r="C123" t="s">
        <v>567</v>
      </c>
      <c r="D123" t="s">
        <v>66</v>
      </c>
      <c r="E123" t="s">
        <v>37</v>
      </c>
      <c r="F123">
        <v>63017</v>
      </c>
      <c r="G123">
        <v>425000</v>
      </c>
      <c r="H123">
        <v>4</v>
      </c>
      <c r="I123">
        <v>4</v>
      </c>
      <c r="J123" t="s">
        <v>309</v>
      </c>
      <c r="K123">
        <v>2438</v>
      </c>
      <c r="L123">
        <v>22216</v>
      </c>
      <c r="M123">
        <v>1986</v>
      </c>
      <c r="N123">
        <v>2</v>
      </c>
      <c r="O123" t="s">
        <v>39</v>
      </c>
      <c r="P123">
        <v>73</v>
      </c>
      <c r="Q123" t="s">
        <v>40</v>
      </c>
      <c r="U123" s="1">
        <v>42527</v>
      </c>
      <c r="V123">
        <v>445000</v>
      </c>
      <c r="W123" s="1">
        <v>38903</v>
      </c>
      <c r="X123">
        <v>425000</v>
      </c>
      <c r="Y123" t="s">
        <v>568</v>
      </c>
      <c r="Z123" t="s">
        <v>42</v>
      </c>
      <c r="AA123">
        <v>16024330</v>
      </c>
      <c r="AB123" t="s">
        <v>111</v>
      </c>
      <c r="AC123" t="s">
        <v>44</v>
      </c>
      <c r="AD123" t="s">
        <v>45</v>
      </c>
      <c r="AE123">
        <v>38.649225000000001</v>
      </c>
      <c r="AF123">
        <v>-90.519284999999996</v>
      </c>
      <c r="AG123" t="b">
        <v>0</v>
      </c>
    </row>
    <row r="124" spans="1:33" x14ac:dyDescent="0.3">
      <c r="A124" t="s">
        <v>33</v>
      </c>
      <c r="B124" t="s">
        <v>69</v>
      </c>
      <c r="C124" t="s">
        <v>569</v>
      </c>
      <c r="D124" t="s">
        <v>66</v>
      </c>
      <c r="E124" t="s">
        <v>37</v>
      </c>
      <c r="F124">
        <v>63017</v>
      </c>
      <c r="G124">
        <v>549900</v>
      </c>
      <c r="H124">
        <v>3</v>
      </c>
      <c r="I124">
        <v>3</v>
      </c>
      <c r="J124" t="s">
        <v>309</v>
      </c>
      <c r="K124">
        <v>3310</v>
      </c>
      <c r="L124">
        <v>5227</v>
      </c>
      <c r="M124">
        <v>1988</v>
      </c>
      <c r="N124">
        <v>2</v>
      </c>
      <c r="O124" t="s">
        <v>39</v>
      </c>
      <c r="P124">
        <v>74</v>
      </c>
      <c r="Q124" t="s">
        <v>40</v>
      </c>
      <c r="U124" s="1">
        <v>42543</v>
      </c>
      <c r="V124">
        <v>559900</v>
      </c>
      <c r="W124" s="1">
        <v>42305</v>
      </c>
      <c r="X124">
        <v>375000</v>
      </c>
      <c r="Y124" t="s">
        <v>570</v>
      </c>
      <c r="Z124" t="s">
        <v>42</v>
      </c>
      <c r="AA124">
        <v>16019502</v>
      </c>
      <c r="AB124" t="s">
        <v>571</v>
      </c>
      <c r="AC124" t="s">
        <v>44</v>
      </c>
      <c r="AD124" t="s">
        <v>45</v>
      </c>
      <c r="AE124">
        <v>38.644547000000003</v>
      </c>
      <c r="AF124">
        <v>-90.526904000000002</v>
      </c>
      <c r="AG124" t="b">
        <v>0</v>
      </c>
    </row>
    <row r="125" spans="1:33" x14ac:dyDescent="0.3">
      <c r="A125" t="s">
        <v>33</v>
      </c>
      <c r="B125" t="s">
        <v>34</v>
      </c>
      <c r="C125" t="s">
        <v>572</v>
      </c>
      <c r="D125" t="s">
        <v>66</v>
      </c>
      <c r="E125" t="s">
        <v>37</v>
      </c>
      <c r="F125">
        <v>63017</v>
      </c>
      <c r="G125">
        <v>295000</v>
      </c>
      <c r="H125">
        <v>3</v>
      </c>
      <c r="I125">
        <v>3</v>
      </c>
      <c r="J125" t="s">
        <v>47</v>
      </c>
      <c r="K125">
        <v>1932</v>
      </c>
      <c r="L125">
        <v>10759</v>
      </c>
      <c r="M125">
        <v>1977</v>
      </c>
      <c r="N125">
        <v>2</v>
      </c>
      <c r="O125" t="s">
        <v>39</v>
      </c>
      <c r="P125">
        <v>76</v>
      </c>
      <c r="Q125" t="s">
        <v>40</v>
      </c>
      <c r="R125" s="1">
        <v>42547</v>
      </c>
      <c r="S125" s="2">
        <v>0.54166666666666663</v>
      </c>
      <c r="T125" s="2">
        <v>0.625</v>
      </c>
      <c r="U125" s="1">
        <v>42523</v>
      </c>
      <c r="V125">
        <v>295000</v>
      </c>
      <c r="Y125" t="s">
        <v>573</v>
      </c>
      <c r="Z125" t="s">
        <v>42</v>
      </c>
      <c r="AA125">
        <v>16023167</v>
      </c>
      <c r="AB125" t="s">
        <v>68</v>
      </c>
      <c r="AC125" t="s">
        <v>44</v>
      </c>
      <c r="AD125" t="s">
        <v>45</v>
      </c>
      <c r="AE125">
        <v>38.637081000000002</v>
      </c>
      <c r="AF125">
        <v>-90.545730000000006</v>
      </c>
      <c r="AG125" t="b">
        <v>0</v>
      </c>
    </row>
    <row r="126" spans="1:33" x14ac:dyDescent="0.3">
      <c r="A126" t="s">
        <v>33</v>
      </c>
      <c r="B126" t="s">
        <v>69</v>
      </c>
      <c r="C126" t="s">
        <v>574</v>
      </c>
      <c r="D126" t="s">
        <v>66</v>
      </c>
      <c r="E126" t="s">
        <v>37</v>
      </c>
      <c r="F126">
        <v>63017</v>
      </c>
      <c r="G126">
        <v>329900</v>
      </c>
      <c r="H126">
        <v>2</v>
      </c>
      <c r="I126">
        <v>3</v>
      </c>
      <c r="J126" t="s">
        <v>309</v>
      </c>
      <c r="K126">
        <v>1524</v>
      </c>
      <c r="L126">
        <v>3485</v>
      </c>
      <c r="M126">
        <v>1995</v>
      </c>
      <c r="N126">
        <v>2</v>
      </c>
      <c r="O126" t="s">
        <v>39</v>
      </c>
      <c r="P126">
        <v>78</v>
      </c>
      <c r="Q126" t="s">
        <v>40</v>
      </c>
      <c r="U126" s="1">
        <v>42516</v>
      </c>
      <c r="V126">
        <v>334900</v>
      </c>
      <c r="Y126" t="s">
        <v>575</v>
      </c>
      <c r="Z126" t="s">
        <v>42</v>
      </c>
      <c r="AA126">
        <v>16023309</v>
      </c>
      <c r="AB126" t="s">
        <v>49</v>
      </c>
      <c r="AC126" t="s">
        <v>44</v>
      </c>
      <c r="AD126" t="s">
        <v>45</v>
      </c>
      <c r="AE126">
        <v>38.661530900000002</v>
      </c>
      <c r="AF126">
        <v>-90.549518000000006</v>
      </c>
      <c r="AG126" t="b">
        <v>0</v>
      </c>
    </row>
    <row r="127" spans="1:33" x14ac:dyDescent="0.3">
      <c r="A127" t="s">
        <v>33</v>
      </c>
      <c r="B127" t="s">
        <v>34</v>
      </c>
      <c r="C127" t="s">
        <v>576</v>
      </c>
      <c r="D127" t="s">
        <v>66</v>
      </c>
      <c r="E127" t="s">
        <v>37</v>
      </c>
      <c r="F127">
        <v>63017</v>
      </c>
      <c r="G127">
        <v>487000</v>
      </c>
      <c r="H127">
        <v>5</v>
      </c>
      <c r="I127">
        <v>5</v>
      </c>
      <c r="J127" t="s">
        <v>309</v>
      </c>
      <c r="K127">
        <v>3208</v>
      </c>
      <c r="L127">
        <v>15028</v>
      </c>
      <c r="M127">
        <v>1978</v>
      </c>
      <c r="N127">
        <v>2</v>
      </c>
      <c r="P127">
        <v>78</v>
      </c>
      <c r="Q127" t="s">
        <v>40</v>
      </c>
      <c r="U127" s="1">
        <v>42536</v>
      </c>
      <c r="V127">
        <v>524500</v>
      </c>
      <c r="Y127" t="s">
        <v>577</v>
      </c>
      <c r="Z127" t="s">
        <v>42</v>
      </c>
      <c r="AA127">
        <v>16022907</v>
      </c>
      <c r="AB127" t="s">
        <v>171</v>
      </c>
      <c r="AC127" t="s">
        <v>44</v>
      </c>
      <c r="AD127" t="s">
        <v>45</v>
      </c>
      <c r="AE127">
        <v>38.635334999999998</v>
      </c>
      <c r="AF127">
        <v>-90.533608400000006</v>
      </c>
      <c r="AG127" t="b">
        <v>0</v>
      </c>
    </row>
    <row r="128" spans="1:33" x14ac:dyDescent="0.3">
      <c r="A128" t="s">
        <v>33</v>
      </c>
      <c r="B128" t="s">
        <v>34</v>
      </c>
      <c r="C128" t="s">
        <v>578</v>
      </c>
      <c r="D128" t="s">
        <v>66</v>
      </c>
      <c r="E128" t="s">
        <v>37</v>
      </c>
      <c r="F128">
        <v>63017</v>
      </c>
      <c r="G128">
        <v>362750</v>
      </c>
      <c r="H128">
        <v>3</v>
      </c>
      <c r="I128">
        <v>4</v>
      </c>
      <c r="J128" t="s">
        <v>57</v>
      </c>
      <c r="K128">
        <v>2128</v>
      </c>
      <c r="L128">
        <v>34412</v>
      </c>
      <c r="M128">
        <v>1974</v>
      </c>
      <c r="N128">
        <v>2</v>
      </c>
      <c r="O128" t="s">
        <v>39</v>
      </c>
      <c r="P128">
        <v>78</v>
      </c>
      <c r="Q128" t="s">
        <v>40</v>
      </c>
      <c r="U128" s="1">
        <v>42488</v>
      </c>
      <c r="V128">
        <v>375000</v>
      </c>
      <c r="W128" s="1">
        <v>39251</v>
      </c>
      <c r="X128">
        <v>350000</v>
      </c>
      <c r="Y128" t="s">
        <v>579</v>
      </c>
      <c r="Z128" t="s">
        <v>42</v>
      </c>
      <c r="AA128">
        <v>16023094</v>
      </c>
      <c r="AB128" t="s">
        <v>68</v>
      </c>
      <c r="AC128" t="s">
        <v>44</v>
      </c>
      <c r="AD128" t="s">
        <v>45</v>
      </c>
      <c r="AE128">
        <v>38.632821</v>
      </c>
      <c r="AF128">
        <v>-90.567914000000002</v>
      </c>
      <c r="AG128" t="b">
        <v>0</v>
      </c>
    </row>
    <row r="129" spans="1:33" x14ac:dyDescent="0.3">
      <c r="A129" t="s">
        <v>33</v>
      </c>
      <c r="B129" t="s">
        <v>34</v>
      </c>
      <c r="C129" t="s">
        <v>580</v>
      </c>
      <c r="D129" t="s">
        <v>66</v>
      </c>
      <c r="E129" t="s">
        <v>37</v>
      </c>
      <c r="F129">
        <v>63017</v>
      </c>
      <c r="G129">
        <v>409500</v>
      </c>
      <c r="H129">
        <v>4</v>
      </c>
      <c r="I129">
        <v>4</v>
      </c>
      <c r="J129" t="s">
        <v>309</v>
      </c>
      <c r="K129">
        <v>2864</v>
      </c>
      <c r="L129">
        <v>11413</v>
      </c>
      <c r="M129">
        <v>1979</v>
      </c>
      <c r="N129">
        <v>2</v>
      </c>
      <c r="O129" t="s">
        <v>39</v>
      </c>
      <c r="P129">
        <v>79</v>
      </c>
      <c r="Q129" t="s">
        <v>40</v>
      </c>
      <c r="R129" s="1">
        <v>42547</v>
      </c>
      <c r="S129" s="2">
        <v>0.54166666666666663</v>
      </c>
      <c r="T129" s="2">
        <v>0.625</v>
      </c>
      <c r="U129" s="1">
        <v>42541</v>
      </c>
      <c r="V129">
        <v>435000</v>
      </c>
      <c r="Y129" t="s">
        <v>581</v>
      </c>
      <c r="Z129" t="s">
        <v>42</v>
      </c>
      <c r="AA129">
        <v>16022763</v>
      </c>
      <c r="AB129" t="s">
        <v>49</v>
      </c>
      <c r="AC129" t="s">
        <v>44</v>
      </c>
      <c r="AD129" t="s">
        <v>45</v>
      </c>
      <c r="AE129">
        <v>38.657707000000002</v>
      </c>
      <c r="AF129">
        <v>-90.518004000000005</v>
      </c>
      <c r="AG129" t="b">
        <v>0</v>
      </c>
    </row>
    <row r="130" spans="1:33" x14ac:dyDescent="0.3">
      <c r="A130" t="s">
        <v>33</v>
      </c>
      <c r="B130" t="s">
        <v>34</v>
      </c>
      <c r="C130" t="s">
        <v>582</v>
      </c>
      <c r="D130" t="s">
        <v>66</v>
      </c>
      <c r="E130" t="s">
        <v>37</v>
      </c>
      <c r="F130">
        <v>63017</v>
      </c>
      <c r="G130">
        <v>719500</v>
      </c>
      <c r="H130">
        <v>5</v>
      </c>
      <c r="I130">
        <v>5</v>
      </c>
      <c r="J130" t="s">
        <v>47</v>
      </c>
      <c r="K130">
        <v>3347</v>
      </c>
      <c r="L130">
        <v>19602</v>
      </c>
      <c r="M130">
        <v>1993</v>
      </c>
      <c r="N130">
        <v>3</v>
      </c>
      <c r="O130" t="s">
        <v>39</v>
      </c>
      <c r="P130">
        <v>85</v>
      </c>
      <c r="Q130" t="s">
        <v>40</v>
      </c>
      <c r="U130" s="1">
        <v>42543</v>
      </c>
      <c r="V130">
        <v>749900</v>
      </c>
      <c r="W130" s="1">
        <v>40773</v>
      </c>
      <c r="X130">
        <v>600000</v>
      </c>
      <c r="Y130" t="s">
        <v>583</v>
      </c>
      <c r="Z130" t="s">
        <v>42</v>
      </c>
      <c r="AA130">
        <v>16021105</v>
      </c>
      <c r="AB130" t="s">
        <v>49</v>
      </c>
      <c r="AC130" t="s">
        <v>44</v>
      </c>
      <c r="AD130" t="s">
        <v>45</v>
      </c>
      <c r="AE130">
        <v>38.628720000000001</v>
      </c>
      <c r="AF130">
        <v>-90.539569999999998</v>
      </c>
      <c r="AG130" t="b">
        <v>0</v>
      </c>
    </row>
    <row r="131" spans="1:33" x14ac:dyDescent="0.3">
      <c r="A131" t="s">
        <v>33</v>
      </c>
      <c r="B131" t="s">
        <v>34</v>
      </c>
      <c r="C131" t="s">
        <v>584</v>
      </c>
      <c r="D131" t="s">
        <v>66</v>
      </c>
      <c r="E131" t="s">
        <v>37</v>
      </c>
      <c r="F131">
        <v>63017</v>
      </c>
      <c r="G131">
        <v>799000</v>
      </c>
      <c r="H131">
        <v>4</v>
      </c>
      <c r="I131">
        <v>5</v>
      </c>
      <c r="J131" t="s">
        <v>309</v>
      </c>
      <c r="K131">
        <v>6709</v>
      </c>
      <c r="L131">
        <v>15725</v>
      </c>
      <c r="M131">
        <v>1980</v>
      </c>
      <c r="N131">
        <v>3</v>
      </c>
      <c r="O131" t="s">
        <v>39</v>
      </c>
      <c r="P131">
        <v>88</v>
      </c>
      <c r="Q131" t="s">
        <v>40</v>
      </c>
      <c r="U131" s="1">
        <v>42496</v>
      </c>
      <c r="V131">
        <v>850000</v>
      </c>
      <c r="W131" s="1">
        <v>38960</v>
      </c>
      <c r="X131">
        <v>540000</v>
      </c>
      <c r="Y131" t="s">
        <v>585</v>
      </c>
      <c r="Z131" t="s">
        <v>42</v>
      </c>
      <c r="AA131">
        <v>16019588</v>
      </c>
      <c r="AB131" t="s">
        <v>586</v>
      </c>
      <c r="AC131" t="s">
        <v>44</v>
      </c>
      <c r="AD131" t="s">
        <v>45</v>
      </c>
      <c r="AE131">
        <v>38.639715000000002</v>
      </c>
      <c r="AF131">
        <v>-90.493763000000001</v>
      </c>
      <c r="AG131" t="b">
        <v>0</v>
      </c>
    </row>
    <row r="132" spans="1:33" x14ac:dyDescent="0.3">
      <c r="A132" t="s">
        <v>33</v>
      </c>
      <c r="B132" t="s">
        <v>34</v>
      </c>
      <c r="C132" t="s">
        <v>587</v>
      </c>
      <c r="D132" t="s">
        <v>66</v>
      </c>
      <c r="E132" t="s">
        <v>37</v>
      </c>
      <c r="F132">
        <v>63017</v>
      </c>
      <c r="G132">
        <v>520000</v>
      </c>
      <c r="H132">
        <v>4</v>
      </c>
      <c r="I132">
        <v>4</v>
      </c>
      <c r="J132" t="s">
        <v>309</v>
      </c>
      <c r="K132">
        <v>3085</v>
      </c>
      <c r="L132">
        <v>16683</v>
      </c>
      <c r="M132">
        <v>1978</v>
      </c>
      <c r="N132">
        <v>2</v>
      </c>
      <c r="O132" t="s">
        <v>39</v>
      </c>
      <c r="P132">
        <v>89</v>
      </c>
      <c r="Q132" t="s">
        <v>40</v>
      </c>
      <c r="V132">
        <v>520000</v>
      </c>
      <c r="Y132" t="s">
        <v>588</v>
      </c>
      <c r="Z132" t="s">
        <v>42</v>
      </c>
      <c r="AA132">
        <v>16016065</v>
      </c>
      <c r="AB132" t="s">
        <v>171</v>
      </c>
      <c r="AC132" t="s">
        <v>44</v>
      </c>
      <c r="AD132" t="s">
        <v>45</v>
      </c>
      <c r="AE132">
        <v>38.633982000000003</v>
      </c>
      <c r="AF132">
        <v>-90.526559000000006</v>
      </c>
      <c r="AG132" t="b">
        <v>0</v>
      </c>
    </row>
    <row r="133" spans="1:33" x14ac:dyDescent="0.3">
      <c r="A133" t="s">
        <v>33</v>
      </c>
      <c r="B133" t="s">
        <v>34</v>
      </c>
      <c r="C133" t="s">
        <v>589</v>
      </c>
      <c r="D133" t="s">
        <v>66</v>
      </c>
      <c r="E133" t="s">
        <v>37</v>
      </c>
      <c r="F133">
        <v>63017</v>
      </c>
      <c r="G133">
        <v>529900</v>
      </c>
      <c r="H133">
        <v>4</v>
      </c>
      <c r="I133">
        <v>5</v>
      </c>
      <c r="J133" t="s">
        <v>309</v>
      </c>
      <c r="K133">
        <v>3585</v>
      </c>
      <c r="L133">
        <v>13504</v>
      </c>
      <c r="M133">
        <v>1997</v>
      </c>
      <c r="N133">
        <v>3</v>
      </c>
      <c r="O133" t="s">
        <v>39</v>
      </c>
      <c r="P133">
        <v>92</v>
      </c>
      <c r="Q133" t="s">
        <v>40</v>
      </c>
      <c r="U133" s="1">
        <v>42538</v>
      </c>
      <c r="V133">
        <v>539900</v>
      </c>
      <c r="W133" s="1">
        <v>38849</v>
      </c>
      <c r="X133">
        <v>550000</v>
      </c>
      <c r="Y133" t="s">
        <v>590</v>
      </c>
      <c r="Z133" t="s">
        <v>42</v>
      </c>
      <c r="AA133">
        <v>16019105</v>
      </c>
      <c r="AB133" t="s">
        <v>171</v>
      </c>
      <c r="AC133" t="s">
        <v>44</v>
      </c>
      <c r="AD133" t="s">
        <v>45</v>
      </c>
      <c r="AE133">
        <v>38.683531000000002</v>
      </c>
      <c r="AF133">
        <v>-90.518168000000003</v>
      </c>
      <c r="AG133" t="b">
        <v>0</v>
      </c>
    </row>
    <row r="134" spans="1:33" x14ac:dyDescent="0.3">
      <c r="A134" t="s">
        <v>33</v>
      </c>
      <c r="B134" t="s">
        <v>34</v>
      </c>
      <c r="C134" t="s">
        <v>591</v>
      </c>
      <c r="D134" t="s">
        <v>66</v>
      </c>
      <c r="E134" t="s">
        <v>37</v>
      </c>
      <c r="F134">
        <v>63017</v>
      </c>
      <c r="G134">
        <v>250000</v>
      </c>
      <c r="H134">
        <v>3</v>
      </c>
      <c r="I134">
        <v>2</v>
      </c>
      <c r="J134" t="s">
        <v>309</v>
      </c>
      <c r="K134">
        <v>1774</v>
      </c>
      <c r="L134">
        <v>17903</v>
      </c>
      <c r="M134">
        <v>1962</v>
      </c>
      <c r="N134">
        <v>2</v>
      </c>
      <c r="P134">
        <v>92</v>
      </c>
      <c r="Q134" t="s">
        <v>40</v>
      </c>
      <c r="U134" s="1">
        <v>42475</v>
      </c>
      <c r="V134">
        <v>259000</v>
      </c>
      <c r="Y134" t="s">
        <v>592</v>
      </c>
      <c r="Z134" t="s">
        <v>42</v>
      </c>
      <c r="AA134">
        <v>16018959</v>
      </c>
      <c r="AB134" t="s">
        <v>49</v>
      </c>
      <c r="AC134" t="s">
        <v>44</v>
      </c>
      <c r="AD134" t="s">
        <v>45</v>
      </c>
      <c r="AE134">
        <v>38.686857000000003</v>
      </c>
      <c r="AF134">
        <v>-90.501794000000004</v>
      </c>
      <c r="AG134" t="b">
        <v>0</v>
      </c>
    </row>
    <row r="135" spans="1:33" x14ac:dyDescent="0.3">
      <c r="A135" t="s">
        <v>33</v>
      </c>
      <c r="B135" t="s">
        <v>34</v>
      </c>
      <c r="C135" t="s">
        <v>593</v>
      </c>
      <c r="D135" t="s">
        <v>66</v>
      </c>
      <c r="E135" t="s">
        <v>37</v>
      </c>
      <c r="F135">
        <v>63017</v>
      </c>
      <c r="G135">
        <v>594900</v>
      </c>
      <c r="H135">
        <v>4</v>
      </c>
      <c r="I135">
        <v>3</v>
      </c>
      <c r="J135" t="s">
        <v>309</v>
      </c>
      <c r="K135">
        <v>2670</v>
      </c>
      <c r="L135">
        <v>88122</v>
      </c>
      <c r="M135">
        <v>1965</v>
      </c>
      <c r="N135">
        <v>2</v>
      </c>
      <c r="O135" t="s">
        <v>39</v>
      </c>
      <c r="P135">
        <v>93</v>
      </c>
      <c r="Q135" t="s">
        <v>40</v>
      </c>
      <c r="U135" s="1">
        <v>42532</v>
      </c>
      <c r="V135">
        <v>699900</v>
      </c>
      <c r="Y135" t="s">
        <v>594</v>
      </c>
      <c r="Z135" t="s">
        <v>42</v>
      </c>
      <c r="AA135">
        <v>16018885</v>
      </c>
      <c r="AB135" t="s">
        <v>332</v>
      </c>
      <c r="AC135" t="s">
        <v>44</v>
      </c>
      <c r="AD135" t="s">
        <v>45</v>
      </c>
      <c r="AE135">
        <v>38.668979999999998</v>
      </c>
      <c r="AF135">
        <v>-90.548471000000006</v>
      </c>
      <c r="AG135" t="b">
        <v>0</v>
      </c>
    </row>
    <row r="136" spans="1:33" x14ac:dyDescent="0.3">
      <c r="A136" t="s">
        <v>33</v>
      </c>
      <c r="B136" t="s">
        <v>34</v>
      </c>
      <c r="C136" t="s">
        <v>595</v>
      </c>
      <c r="D136" t="s">
        <v>66</v>
      </c>
      <c r="E136" t="s">
        <v>37</v>
      </c>
      <c r="F136">
        <v>63017</v>
      </c>
      <c r="G136">
        <v>552900</v>
      </c>
      <c r="H136">
        <v>4</v>
      </c>
      <c r="I136">
        <v>4</v>
      </c>
      <c r="J136" t="s">
        <v>57</v>
      </c>
      <c r="L136">
        <v>33977</v>
      </c>
      <c r="M136">
        <v>1974</v>
      </c>
      <c r="N136">
        <v>2</v>
      </c>
      <c r="O136" t="s">
        <v>39</v>
      </c>
      <c r="P136">
        <v>95</v>
      </c>
      <c r="Q136" t="s">
        <v>40</v>
      </c>
      <c r="U136" s="1">
        <v>42523</v>
      </c>
      <c r="V136">
        <v>584900</v>
      </c>
      <c r="Y136" t="s">
        <v>596</v>
      </c>
      <c r="Z136" t="s">
        <v>42</v>
      </c>
      <c r="AA136">
        <v>16017252</v>
      </c>
      <c r="AB136" t="s">
        <v>64</v>
      </c>
      <c r="AC136" t="s">
        <v>44</v>
      </c>
      <c r="AD136" t="s">
        <v>45</v>
      </c>
      <c r="AE136">
        <v>38.611784</v>
      </c>
      <c r="AF136">
        <v>-90.578926899999999</v>
      </c>
      <c r="AG136" t="b">
        <v>0</v>
      </c>
    </row>
    <row r="137" spans="1:33" x14ac:dyDescent="0.3">
      <c r="A137" t="s">
        <v>33</v>
      </c>
      <c r="B137" t="s">
        <v>34</v>
      </c>
      <c r="C137" t="s">
        <v>597</v>
      </c>
      <c r="D137" t="s">
        <v>66</v>
      </c>
      <c r="E137" t="s">
        <v>37</v>
      </c>
      <c r="F137">
        <v>63017</v>
      </c>
      <c r="G137">
        <v>399900</v>
      </c>
      <c r="H137">
        <v>4</v>
      </c>
      <c r="I137">
        <v>4</v>
      </c>
      <c r="J137" t="s">
        <v>309</v>
      </c>
      <c r="K137">
        <v>2953</v>
      </c>
      <c r="L137">
        <v>13939</v>
      </c>
      <c r="M137">
        <v>1986</v>
      </c>
      <c r="N137">
        <v>3</v>
      </c>
      <c r="O137" t="s">
        <v>39</v>
      </c>
      <c r="P137">
        <v>107</v>
      </c>
      <c r="Q137" t="s">
        <v>40</v>
      </c>
      <c r="R137" s="1">
        <v>42547</v>
      </c>
      <c r="S137" s="2">
        <v>0.54166666666666663</v>
      </c>
      <c r="T137" s="2">
        <v>0.625</v>
      </c>
      <c r="U137" s="1">
        <v>42465</v>
      </c>
      <c r="V137">
        <v>429900</v>
      </c>
      <c r="Y137" t="s">
        <v>598</v>
      </c>
      <c r="Z137" t="s">
        <v>42</v>
      </c>
      <c r="AA137">
        <v>16014350</v>
      </c>
      <c r="AB137" t="s">
        <v>68</v>
      </c>
      <c r="AC137" t="s">
        <v>44</v>
      </c>
      <c r="AD137" t="s">
        <v>45</v>
      </c>
      <c r="AE137">
        <v>38.660853000000003</v>
      </c>
      <c r="AF137">
        <v>-90.532967999999997</v>
      </c>
      <c r="AG137" t="b">
        <v>0</v>
      </c>
    </row>
    <row r="138" spans="1:33" x14ac:dyDescent="0.3">
      <c r="A138" t="s">
        <v>33</v>
      </c>
      <c r="B138" t="s">
        <v>34</v>
      </c>
      <c r="C138" t="s">
        <v>261</v>
      </c>
      <c r="D138" t="s">
        <v>36</v>
      </c>
      <c r="E138" t="s">
        <v>37</v>
      </c>
      <c r="F138">
        <v>63011</v>
      </c>
      <c r="G138">
        <v>997000</v>
      </c>
      <c r="H138">
        <v>3</v>
      </c>
      <c r="I138">
        <v>4</v>
      </c>
      <c r="J138" t="s">
        <v>47</v>
      </c>
      <c r="K138">
        <v>1784</v>
      </c>
      <c r="L138">
        <v>7405</v>
      </c>
      <c r="M138">
        <v>2013</v>
      </c>
      <c r="N138">
        <v>2</v>
      </c>
      <c r="O138" t="s">
        <v>39</v>
      </c>
      <c r="P138">
        <v>107</v>
      </c>
      <c r="Q138" t="s">
        <v>40</v>
      </c>
      <c r="V138">
        <v>997000</v>
      </c>
      <c r="W138" s="1">
        <v>41981</v>
      </c>
      <c r="X138">
        <v>971067</v>
      </c>
      <c r="Y138" t="s">
        <v>262</v>
      </c>
      <c r="Z138" t="s">
        <v>42</v>
      </c>
      <c r="AA138">
        <v>16014176</v>
      </c>
      <c r="AB138" t="s">
        <v>49</v>
      </c>
      <c r="AC138" t="s">
        <v>44</v>
      </c>
      <c r="AD138" t="s">
        <v>45</v>
      </c>
      <c r="AE138">
        <v>38.624098099999998</v>
      </c>
      <c r="AF138">
        <v>-90.5665403</v>
      </c>
      <c r="AG138" t="b">
        <v>0</v>
      </c>
    </row>
    <row r="139" spans="1:33" x14ac:dyDescent="0.3">
      <c r="A139" t="s">
        <v>33</v>
      </c>
      <c r="B139" t="s">
        <v>34</v>
      </c>
      <c r="C139" t="s">
        <v>599</v>
      </c>
      <c r="D139" t="s">
        <v>66</v>
      </c>
      <c r="E139" t="s">
        <v>37</v>
      </c>
      <c r="F139">
        <v>63017</v>
      </c>
      <c r="G139">
        <v>570000</v>
      </c>
      <c r="H139">
        <v>5</v>
      </c>
      <c r="I139">
        <v>4</v>
      </c>
      <c r="J139" t="s">
        <v>309</v>
      </c>
      <c r="K139">
        <v>3465</v>
      </c>
      <c r="L139">
        <v>20038</v>
      </c>
      <c r="M139">
        <v>1990</v>
      </c>
      <c r="N139">
        <v>2</v>
      </c>
      <c r="O139" t="s">
        <v>39</v>
      </c>
      <c r="P139">
        <v>107</v>
      </c>
      <c r="Q139" t="s">
        <v>40</v>
      </c>
      <c r="R139" s="1">
        <v>42547</v>
      </c>
      <c r="S139" s="2">
        <v>0.54166666666666663</v>
      </c>
      <c r="T139" s="2">
        <v>0.625</v>
      </c>
      <c r="U139" s="1">
        <v>42536</v>
      </c>
      <c r="V139">
        <v>599900</v>
      </c>
      <c r="W139" s="1">
        <v>38861</v>
      </c>
      <c r="X139">
        <v>510000</v>
      </c>
      <c r="Y139" t="s">
        <v>600</v>
      </c>
      <c r="Z139" t="s">
        <v>42</v>
      </c>
      <c r="AA139">
        <v>16008908</v>
      </c>
      <c r="AB139" t="s">
        <v>49</v>
      </c>
      <c r="AC139" t="s">
        <v>44</v>
      </c>
      <c r="AD139" t="s">
        <v>45</v>
      </c>
      <c r="AE139">
        <v>38.633029999999998</v>
      </c>
      <c r="AF139">
        <v>-90.533716999999996</v>
      </c>
      <c r="AG139" t="b">
        <v>0</v>
      </c>
    </row>
    <row r="140" spans="1:33" x14ac:dyDescent="0.3">
      <c r="A140" t="s">
        <v>33</v>
      </c>
      <c r="B140" t="s">
        <v>69</v>
      </c>
      <c r="C140" t="s">
        <v>601</v>
      </c>
      <c r="D140" t="s">
        <v>66</v>
      </c>
      <c r="E140" t="s">
        <v>37</v>
      </c>
      <c r="F140">
        <v>63017</v>
      </c>
      <c r="G140">
        <v>479000</v>
      </c>
      <c r="H140">
        <v>3</v>
      </c>
      <c r="I140">
        <v>4</v>
      </c>
      <c r="J140" t="s">
        <v>57</v>
      </c>
      <c r="K140">
        <v>1904</v>
      </c>
      <c r="L140">
        <v>6970</v>
      </c>
      <c r="M140">
        <v>2001</v>
      </c>
      <c r="N140">
        <v>2</v>
      </c>
      <c r="O140" t="s">
        <v>39</v>
      </c>
      <c r="P140">
        <v>108</v>
      </c>
      <c r="Q140" t="s">
        <v>40</v>
      </c>
      <c r="R140" s="1">
        <v>42547</v>
      </c>
      <c r="S140" s="2">
        <v>0.54166666666666663</v>
      </c>
      <c r="T140" s="2">
        <v>0.625</v>
      </c>
      <c r="U140" s="1">
        <v>42540</v>
      </c>
      <c r="V140">
        <v>539000</v>
      </c>
      <c r="Y140" t="s">
        <v>602</v>
      </c>
      <c r="Z140" t="s">
        <v>42</v>
      </c>
      <c r="AA140">
        <v>16013347</v>
      </c>
      <c r="AB140" t="s">
        <v>49</v>
      </c>
      <c r="AC140" t="s">
        <v>44</v>
      </c>
      <c r="AD140" t="s">
        <v>45</v>
      </c>
      <c r="AE140">
        <v>38.622404000000003</v>
      </c>
      <c r="AF140">
        <v>-90.581036999999995</v>
      </c>
      <c r="AG140" t="b">
        <v>0</v>
      </c>
    </row>
    <row r="141" spans="1:33" x14ac:dyDescent="0.3">
      <c r="A141" t="s">
        <v>33</v>
      </c>
      <c r="B141" t="s">
        <v>34</v>
      </c>
      <c r="C141" t="s">
        <v>603</v>
      </c>
      <c r="D141" t="s">
        <v>66</v>
      </c>
      <c r="E141" t="s">
        <v>37</v>
      </c>
      <c r="F141">
        <v>63017</v>
      </c>
      <c r="G141">
        <v>450000</v>
      </c>
      <c r="H141">
        <v>3</v>
      </c>
      <c r="I141">
        <v>4</v>
      </c>
      <c r="J141" t="s">
        <v>57</v>
      </c>
      <c r="K141">
        <v>3044</v>
      </c>
      <c r="L141">
        <v>22216</v>
      </c>
      <c r="M141">
        <v>1981</v>
      </c>
      <c r="N141">
        <v>2</v>
      </c>
      <c r="O141" t="s">
        <v>39</v>
      </c>
      <c r="P141">
        <v>108</v>
      </c>
      <c r="Q141" t="s">
        <v>40</v>
      </c>
      <c r="R141" s="1">
        <v>42547</v>
      </c>
      <c r="S141" s="2">
        <v>0.54166666666666663</v>
      </c>
      <c r="T141" s="2">
        <v>0.625</v>
      </c>
      <c r="U141" s="1">
        <v>42510</v>
      </c>
      <c r="V141">
        <v>470000</v>
      </c>
      <c r="Y141" t="s">
        <v>604</v>
      </c>
      <c r="Z141" t="s">
        <v>42</v>
      </c>
      <c r="AA141">
        <v>16013806</v>
      </c>
      <c r="AB141" t="s">
        <v>68</v>
      </c>
      <c r="AC141" t="s">
        <v>44</v>
      </c>
      <c r="AD141" t="s">
        <v>45</v>
      </c>
      <c r="AE141">
        <v>38.633219500000003</v>
      </c>
      <c r="AF141">
        <v>-90.572380800000005</v>
      </c>
      <c r="AG141" t="b">
        <v>0</v>
      </c>
    </row>
    <row r="142" spans="1:33" x14ac:dyDescent="0.3">
      <c r="A142" t="s">
        <v>33</v>
      </c>
      <c r="B142" t="s">
        <v>69</v>
      </c>
      <c r="C142" t="s">
        <v>605</v>
      </c>
      <c r="D142" t="s">
        <v>66</v>
      </c>
      <c r="E142" t="s">
        <v>37</v>
      </c>
      <c r="F142">
        <v>63017</v>
      </c>
      <c r="G142">
        <v>104900</v>
      </c>
      <c r="H142">
        <v>2</v>
      </c>
      <c r="I142">
        <v>2</v>
      </c>
      <c r="J142" t="s">
        <v>606</v>
      </c>
      <c r="K142">
        <v>1040</v>
      </c>
      <c r="L142">
        <v>2439</v>
      </c>
      <c r="N142">
        <v>2</v>
      </c>
      <c r="P142">
        <v>110</v>
      </c>
      <c r="Q142" t="s">
        <v>40</v>
      </c>
      <c r="U142" s="1">
        <v>42530</v>
      </c>
      <c r="V142">
        <v>134900</v>
      </c>
      <c r="W142" s="1">
        <v>40199</v>
      </c>
      <c r="X142">
        <v>77500</v>
      </c>
      <c r="Y142" t="s">
        <v>607</v>
      </c>
      <c r="Z142" t="s">
        <v>42</v>
      </c>
      <c r="AA142">
        <v>16013371</v>
      </c>
      <c r="AB142" t="s">
        <v>608</v>
      </c>
      <c r="AC142" t="s">
        <v>44</v>
      </c>
      <c r="AD142" t="s">
        <v>45</v>
      </c>
      <c r="AE142">
        <v>38.677759999999999</v>
      </c>
      <c r="AF142">
        <v>-90.500774000000007</v>
      </c>
      <c r="AG142" t="b">
        <v>0</v>
      </c>
    </row>
    <row r="143" spans="1:33" x14ac:dyDescent="0.3">
      <c r="A143" t="s">
        <v>33</v>
      </c>
      <c r="B143" t="s">
        <v>34</v>
      </c>
      <c r="C143" t="s">
        <v>609</v>
      </c>
      <c r="D143" t="s">
        <v>66</v>
      </c>
      <c r="E143" t="s">
        <v>37</v>
      </c>
      <c r="F143">
        <v>63017</v>
      </c>
      <c r="G143">
        <v>399000</v>
      </c>
      <c r="H143">
        <v>4</v>
      </c>
      <c r="I143">
        <v>3</v>
      </c>
      <c r="J143" t="s">
        <v>57</v>
      </c>
      <c r="K143">
        <v>3084</v>
      </c>
      <c r="L143">
        <v>24829</v>
      </c>
      <c r="M143">
        <v>1975</v>
      </c>
      <c r="N143">
        <v>2</v>
      </c>
      <c r="O143" t="s">
        <v>39</v>
      </c>
      <c r="P143">
        <v>113</v>
      </c>
      <c r="Q143" t="s">
        <v>40</v>
      </c>
      <c r="R143" s="1">
        <v>42546</v>
      </c>
      <c r="S143" s="2">
        <v>0.54166666666666663</v>
      </c>
      <c r="T143" s="2">
        <v>0.625</v>
      </c>
      <c r="U143" s="1">
        <v>42528</v>
      </c>
      <c r="V143">
        <v>425000</v>
      </c>
      <c r="W143" s="1">
        <v>40638</v>
      </c>
      <c r="X143">
        <v>385000</v>
      </c>
      <c r="Y143" t="s">
        <v>610</v>
      </c>
      <c r="Z143" t="s">
        <v>42</v>
      </c>
      <c r="AA143">
        <v>16011679</v>
      </c>
      <c r="AB143" t="s">
        <v>49</v>
      </c>
      <c r="AC143" t="s">
        <v>44</v>
      </c>
      <c r="AD143" t="s">
        <v>45</v>
      </c>
      <c r="AE143">
        <v>38.634827999999999</v>
      </c>
      <c r="AF143">
        <v>-90.568022999999997</v>
      </c>
      <c r="AG143" t="b">
        <v>0</v>
      </c>
    </row>
    <row r="144" spans="1:33" x14ac:dyDescent="0.3">
      <c r="A144" t="s">
        <v>33</v>
      </c>
      <c r="B144" t="s">
        <v>34</v>
      </c>
      <c r="C144" t="s">
        <v>611</v>
      </c>
      <c r="D144" t="s">
        <v>66</v>
      </c>
      <c r="E144" t="s">
        <v>37</v>
      </c>
      <c r="F144">
        <v>63017</v>
      </c>
      <c r="G144">
        <v>1700000</v>
      </c>
      <c r="H144">
        <v>6</v>
      </c>
      <c r="I144">
        <v>10</v>
      </c>
      <c r="J144" t="s">
        <v>309</v>
      </c>
      <c r="K144">
        <v>5700</v>
      </c>
      <c r="L144">
        <v>197327</v>
      </c>
      <c r="M144">
        <v>1968</v>
      </c>
      <c r="N144">
        <v>5</v>
      </c>
      <c r="O144" t="s">
        <v>39</v>
      </c>
      <c r="P144">
        <v>114</v>
      </c>
      <c r="Q144" t="s">
        <v>40</v>
      </c>
      <c r="U144" s="1">
        <v>42447</v>
      </c>
      <c r="V144">
        <v>1900000</v>
      </c>
      <c r="Y144" t="s">
        <v>612</v>
      </c>
      <c r="Z144" t="s">
        <v>42</v>
      </c>
      <c r="AA144">
        <v>16012009</v>
      </c>
      <c r="AB144" t="s">
        <v>43</v>
      </c>
      <c r="AC144" t="s">
        <v>44</v>
      </c>
      <c r="AD144" t="s">
        <v>45</v>
      </c>
      <c r="AE144">
        <v>38.637915</v>
      </c>
      <c r="AF144">
        <v>-90.533759000000003</v>
      </c>
      <c r="AG144" t="b">
        <v>0</v>
      </c>
    </row>
    <row r="145" spans="1:33" x14ac:dyDescent="0.3">
      <c r="A145" t="s">
        <v>33</v>
      </c>
      <c r="B145" t="s">
        <v>69</v>
      </c>
      <c r="C145" t="s">
        <v>613</v>
      </c>
      <c r="D145" t="s">
        <v>66</v>
      </c>
      <c r="E145" t="s">
        <v>37</v>
      </c>
      <c r="F145">
        <v>63017</v>
      </c>
      <c r="G145">
        <v>569000</v>
      </c>
      <c r="H145">
        <v>4</v>
      </c>
      <c r="I145">
        <v>5</v>
      </c>
      <c r="J145" t="s">
        <v>57</v>
      </c>
      <c r="K145">
        <v>2239</v>
      </c>
      <c r="L145">
        <v>5663</v>
      </c>
      <c r="M145">
        <v>2005</v>
      </c>
      <c r="N145">
        <v>2</v>
      </c>
      <c r="O145" t="s">
        <v>39</v>
      </c>
      <c r="P145">
        <v>115</v>
      </c>
      <c r="Q145" t="s">
        <v>40</v>
      </c>
      <c r="U145" s="1">
        <v>42467</v>
      </c>
      <c r="V145">
        <v>575000</v>
      </c>
      <c r="Y145" t="s">
        <v>614</v>
      </c>
      <c r="Z145" t="s">
        <v>42</v>
      </c>
      <c r="AA145">
        <v>16011937</v>
      </c>
      <c r="AB145" t="s">
        <v>49</v>
      </c>
      <c r="AC145" t="s">
        <v>44</v>
      </c>
      <c r="AD145" t="s">
        <v>45</v>
      </c>
      <c r="AE145">
        <v>38.635914800000002</v>
      </c>
      <c r="AF145">
        <v>-90.571068400000001</v>
      </c>
      <c r="AG145" t="b">
        <v>0</v>
      </c>
    </row>
    <row r="146" spans="1:33" x14ac:dyDescent="0.3">
      <c r="A146" t="s">
        <v>33</v>
      </c>
      <c r="B146" t="s">
        <v>34</v>
      </c>
      <c r="C146" t="s">
        <v>615</v>
      </c>
      <c r="D146" t="s">
        <v>290</v>
      </c>
      <c r="E146" t="s">
        <v>37</v>
      </c>
      <c r="F146">
        <v>63017</v>
      </c>
      <c r="G146">
        <v>1450000</v>
      </c>
      <c r="H146">
        <v>5</v>
      </c>
      <c r="I146">
        <v>5</v>
      </c>
      <c r="J146" t="s">
        <v>47</v>
      </c>
      <c r="K146">
        <v>4576</v>
      </c>
      <c r="L146">
        <v>33236</v>
      </c>
      <c r="M146">
        <v>2013</v>
      </c>
      <c r="N146">
        <v>3</v>
      </c>
      <c r="O146" t="s">
        <v>39</v>
      </c>
      <c r="P146">
        <v>116</v>
      </c>
      <c r="Q146" t="s">
        <v>40</v>
      </c>
      <c r="V146">
        <v>1450000</v>
      </c>
      <c r="Y146" t="s">
        <v>616</v>
      </c>
      <c r="Z146" t="s">
        <v>42</v>
      </c>
      <c r="AA146">
        <v>16011670</v>
      </c>
      <c r="AB146" t="s">
        <v>68</v>
      </c>
      <c r="AC146" t="s">
        <v>44</v>
      </c>
      <c r="AD146" t="s">
        <v>45</v>
      </c>
      <c r="AE146">
        <v>38.624217899999998</v>
      </c>
      <c r="AF146">
        <v>-90.508614699999995</v>
      </c>
      <c r="AG146" t="b">
        <v>0</v>
      </c>
    </row>
    <row r="147" spans="1:33" x14ac:dyDescent="0.3">
      <c r="A147" t="s">
        <v>33</v>
      </c>
      <c r="B147" t="s">
        <v>69</v>
      </c>
      <c r="C147" t="s">
        <v>617</v>
      </c>
      <c r="D147" t="s">
        <v>66</v>
      </c>
      <c r="E147" t="s">
        <v>37</v>
      </c>
      <c r="F147">
        <v>63017</v>
      </c>
      <c r="G147">
        <v>344950</v>
      </c>
      <c r="H147">
        <v>2</v>
      </c>
      <c r="I147">
        <v>2</v>
      </c>
      <c r="J147" t="s">
        <v>309</v>
      </c>
      <c r="K147">
        <v>1558</v>
      </c>
      <c r="L147">
        <v>3485</v>
      </c>
      <c r="M147">
        <v>2004</v>
      </c>
      <c r="N147">
        <v>2</v>
      </c>
      <c r="O147" t="s">
        <v>39</v>
      </c>
      <c r="P147">
        <v>117</v>
      </c>
      <c r="Q147" t="s">
        <v>40</v>
      </c>
      <c r="U147" s="1">
        <v>42525</v>
      </c>
      <c r="V147">
        <v>364950</v>
      </c>
      <c r="W147" s="1">
        <v>38223</v>
      </c>
      <c r="X147">
        <v>340580</v>
      </c>
      <c r="Y147" t="s">
        <v>618</v>
      </c>
      <c r="Z147" t="s">
        <v>42</v>
      </c>
      <c r="AA147">
        <v>16011232</v>
      </c>
      <c r="AB147" t="s">
        <v>619</v>
      </c>
      <c r="AC147" t="s">
        <v>44</v>
      </c>
      <c r="AD147" t="s">
        <v>45</v>
      </c>
      <c r="AE147">
        <v>38.664256999999999</v>
      </c>
      <c r="AF147">
        <v>-90.535516000000001</v>
      </c>
      <c r="AG147" t="b">
        <v>0</v>
      </c>
    </row>
    <row r="148" spans="1:33" x14ac:dyDescent="0.3">
      <c r="A148" t="s">
        <v>33</v>
      </c>
      <c r="B148" t="s">
        <v>34</v>
      </c>
      <c r="C148" t="s">
        <v>620</v>
      </c>
      <c r="D148" t="s">
        <v>290</v>
      </c>
      <c r="E148" t="s">
        <v>37</v>
      </c>
      <c r="F148">
        <v>63017</v>
      </c>
      <c r="G148">
        <v>792000</v>
      </c>
      <c r="H148">
        <v>4</v>
      </c>
      <c r="I148">
        <v>5</v>
      </c>
      <c r="J148" t="s">
        <v>47</v>
      </c>
      <c r="K148">
        <v>3829</v>
      </c>
      <c r="L148">
        <v>14810</v>
      </c>
      <c r="M148">
        <v>2001</v>
      </c>
      <c r="N148">
        <v>3</v>
      </c>
      <c r="O148" t="s">
        <v>39</v>
      </c>
      <c r="P148">
        <v>121</v>
      </c>
      <c r="Q148" t="s">
        <v>40</v>
      </c>
      <c r="R148" s="1">
        <v>42547</v>
      </c>
      <c r="S148" s="2">
        <v>0.54166666666666663</v>
      </c>
      <c r="T148" s="2">
        <v>0.625</v>
      </c>
      <c r="U148" s="1">
        <v>42507</v>
      </c>
      <c r="V148">
        <v>899000</v>
      </c>
      <c r="Y148" t="s">
        <v>621</v>
      </c>
      <c r="Z148" t="s">
        <v>42</v>
      </c>
      <c r="AA148">
        <v>16009161</v>
      </c>
      <c r="AB148" t="s">
        <v>155</v>
      </c>
      <c r="AC148" t="s">
        <v>44</v>
      </c>
      <c r="AD148" t="s">
        <v>45</v>
      </c>
      <c r="AE148">
        <v>38.623176999999998</v>
      </c>
      <c r="AF148">
        <v>-90.507244999999998</v>
      </c>
      <c r="AG148" t="b">
        <v>0</v>
      </c>
    </row>
    <row r="149" spans="1:33" x14ac:dyDescent="0.3">
      <c r="A149" t="s">
        <v>33</v>
      </c>
      <c r="B149" t="s">
        <v>34</v>
      </c>
      <c r="C149" t="s">
        <v>622</v>
      </c>
      <c r="D149" t="s">
        <v>36</v>
      </c>
      <c r="E149" t="s">
        <v>37</v>
      </c>
      <c r="F149">
        <v>63017</v>
      </c>
      <c r="G149">
        <v>479900</v>
      </c>
      <c r="H149">
        <v>4</v>
      </c>
      <c r="I149">
        <v>3</v>
      </c>
      <c r="J149" t="s">
        <v>57</v>
      </c>
      <c r="K149">
        <v>2598</v>
      </c>
      <c r="L149">
        <v>23784</v>
      </c>
      <c r="M149">
        <v>1986</v>
      </c>
      <c r="N149">
        <v>2</v>
      </c>
      <c r="O149" t="s">
        <v>39</v>
      </c>
      <c r="P149">
        <v>127</v>
      </c>
      <c r="Q149" t="s">
        <v>40</v>
      </c>
      <c r="U149" s="1">
        <v>42541</v>
      </c>
      <c r="V149">
        <v>499000</v>
      </c>
      <c r="W149" s="1">
        <v>39738</v>
      </c>
      <c r="X149">
        <v>320000</v>
      </c>
      <c r="Y149" t="s">
        <v>623</v>
      </c>
      <c r="Z149" t="s">
        <v>42</v>
      </c>
      <c r="AA149">
        <v>16009307</v>
      </c>
      <c r="AB149" t="s">
        <v>49</v>
      </c>
      <c r="AC149" t="s">
        <v>44</v>
      </c>
      <c r="AD149" t="s">
        <v>45</v>
      </c>
      <c r="AE149">
        <v>38.616902000000003</v>
      </c>
      <c r="AF149">
        <v>-90.584266999999997</v>
      </c>
      <c r="AG149" t="b">
        <v>0</v>
      </c>
    </row>
    <row r="150" spans="1:33" x14ac:dyDescent="0.3">
      <c r="A150" t="s">
        <v>33</v>
      </c>
      <c r="B150" t="s">
        <v>34</v>
      </c>
      <c r="C150" t="s">
        <v>624</v>
      </c>
      <c r="D150" t="s">
        <v>66</v>
      </c>
      <c r="E150" t="s">
        <v>37</v>
      </c>
      <c r="F150">
        <v>63017</v>
      </c>
      <c r="G150">
        <v>329000</v>
      </c>
      <c r="H150">
        <v>3</v>
      </c>
      <c r="I150">
        <v>3</v>
      </c>
      <c r="J150" t="s">
        <v>309</v>
      </c>
      <c r="K150">
        <v>2144</v>
      </c>
      <c r="L150">
        <v>21824</v>
      </c>
      <c r="M150">
        <v>1985</v>
      </c>
      <c r="N150">
        <v>2</v>
      </c>
      <c r="O150" t="s">
        <v>39</v>
      </c>
      <c r="P150">
        <v>130</v>
      </c>
      <c r="Q150" t="s">
        <v>40</v>
      </c>
      <c r="R150" s="1">
        <v>42547</v>
      </c>
      <c r="S150" s="2">
        <v>0.54166666666666663</v>
      </c>
      <c r="T150" s="2">
        <v>0.625</v>
      </c>
      <c r="U150" s="1">
        <v>42545</v>
      </c>
      <c r="V150">
        <v>339000</v>
      </c>
      <c r="Y150" t="s">
        <v>625</v>
      </c>
      <c r="Z150" t="s">
        <v>42</v>
      </c>
      <c r="AA150">
        <v>16008912</v>
      </c>
      <c r="AB150" t="s">
        <v>49</v>
      </c>
      <c r="AC150" t="s">
        <v>44</v>
      </c>
      <c r="AD150" t="s">
        <v>45</v>
      </c>
      <c r="AE150">
        <v>38.640743999999998</v>
      </c>
      <c r="AF150">
        <v>-90.536545000000004</v>
      </c>
      <c r="AG150" t="b">
        <v>0</v>
      </c>
    </row>
    <row r="151" spans="1:33" x14ac:dyDescent="0.3">
      <c r="A151" t="s">
        <v>33</v>
      </c>
      <c r="B151" t="s">
        <v>34</v>
      </c>
      <c r="C151" t="s">
        <v>626</v>
      </c>
      <c r="D151" t="s">
        <v>66</v>
      </c>
      <c r="E151" t="s">
        <v>37</v>
      </c>
      <c r="F151">
        <v>63017</v>
      </c>
      <c r="G151">
        <v>799000</v>
      </c>
      <c r="H151">
        <v>5</v>
      </c>
      <c r="I151">
        <v>7</v>
      </c>
      <c r="J151" t="s">
        <v>47</v>
      </c>
      <c r="K151">
        <v>4254</v>
      </c>
      <c r="L151">
        <v>26136</v>
      </c>
      <c r="M151">
        <v>1991</v>
      </c>
      <c r="N151">
        <v>3</v>
      </c>
      <c r="O151" t="s">
        <v>39</v>
      </c>
      <c r="P151">
        <v>134</v>
      </c>
      <c r="Q151" t="s">
        <v>40</v>
      </c>
      <c r="U151" s="1">
        <v>42492</v>
      </c>
      <c r="V151">
        <v>830000</v>
      </c>
      <c r="Y151" t="s">
        <v>627</v>
      </c>
      <c r="Z151" t="s">
        <v>42</v>
      </c>
      <c r="AA151">
        <v>16006955</v>
      </c>
      <c r="AB151" t="s">
        <v>49</v>
      </c>
      <c r="AC151" t="s">
        <v>44</v>
      </c>
      <c r="AD151" t="s">
        <v>45</v>
      </c>
      <c r="AE151">
        <v>38.628672999999999</v>
      </c>
      <c r="AF151">
        <v>-90.540885000000003</v>
      </c>
      <c r="AG151" t="b">
        <v>0</v>
      </c>
    </row>
    <row r="152" spans="1:33" x14ac:dyDescent="0.3">
      <c r="A152" t="s">
        <v>33</v>
      </c>
      <c r="B152" t="s">
        <v>34</v>
      </c>
      <c r="C152" t="s">
        <v>628</v>
      </c>
      <c r="D152" t="s">
        <v>290</v>
      </c>
      <c r="E152" t="s">
        <v>37</v>
      </c>
      <c r="F152">
        <v>63017</v>
      </c>
      <c r="G152">
        <v>809990</v>
      </c>
      <c r="H152">
        <v>5</v>
      </c>
      <c r="I152">
        <v>4</v>
      </c>
      <c r="J152" t="s">
        <v>47</v>
      </c>
      <c r="K152">
        <v>3431</v>
      </c>
      <c r="N152">
        <v>2</v>
      </c>
      <c r="O152" t="s">
        <v>39</v>
      </c>
      <c r="P152">
        <v>136</v>
      </c>
      <c r="Q152" t="s">
        <v>40</v>
      </c>
      <c r="U152" s="1">
        <v>42530</v>
      </c>
      <c r="V152">
        <v>837273</v>
      </c>
      <c r="Y152" t="s">
        <v>629</v>
      </c>
      <c r="Z152" t="s">
        <v>42</v>
      </c>
      <c r="AA152">
        <v>16006872</v>
      </c>
      <c r="AB152" t="s">
        <v>68</v>
      </c>
      <c r="AC152" t="s">
        <v>44</v>
      </c>
      <c r="AD152" t="s">
        <v>45</v>
      </c>
      <c r="AE152">
        <v>38.620829999999998</v>
      </c>
      <c r="AF152">
        <v>-90.520210399999996</v>
      </c>
      <c r="AG152" t="b">
        <v>0</v>
      </c>
    </row>
    <row r="153" spans="1:33" x14ac:dyDescent="0.3">
      <c r="A153" t="s">
        <v>33</v>
      </c>
      <c r="B153" t="s">
        <v>34</v>
      </c>
      <c r="C153" t="s">
        <v>630</v>
      </c>
      <c r="D153" t="s">
        <v>290</v>
      </c>
      <c r="E153" t="s">
        <v>37</v>
      </c>
      <c r="F153">
        <v>63017</v>
      </c>
      <c r="G153">
        <v>694990</v>
      </c>
      <c r="H153">
        <v>4</v>
      </c>
      <c r="I153">
        <v>4</v>
      </c>
      <c r="J153" t="s">
        <v>47</v>
      </c>
      <c r="K153">
        <v>3977</v>
      </c>
      <c r="N153">
        <v>3</v>
      </c>
      <c r="O153" t="s">
        <v>39</v>
      </c>
      <c r="P153">
        <v>136</v>
      </c>
      <c r="Q153" t="s">
        <v>40</v>
      </c>
      <c r="V153">
        <v>694990</v>
      </c>
      <c r="Y153" t="s">
        <v>631</v>
      </c>
      <c r="Z153" t="s">
        <v>42</v>
      </c>
      <c r="AA153">
        <v>16006868</v>
      </c>
      <c r="AB153" t="s">
        <v>68</v>
      </c>
      <c r="AC153" t="s">
        <v>44</v>
      </c>
      <c r="AD153" t="s">
        <v>45</v>
      </c>
      <c r="AE153">
        <v>38.621245000000002</v>
      </c>
      <c r="AF153">
        <v>-90.520308</v>
      </c>
      <c r="AG153" t="b">
        <v>0</v>
      </c>
    </row>
    <row r="154" spans="1:33" x14ac:dyDescent="0.3">
      <c r="A154" t="s">
        <v>33</v>
      </c>
      <c r="B154" t="s">
        <v>34</v>
      </c>
      <c r="C154" t="s">
        <v>632</v>
      </c>
      <c r="D154" t="s">
        <v>290</v>
      </c>
      <c r="E154" t="s">
        <v>37</v>
      </c>
      <c r="F154">
        <v>63017</v>
      </c>
      <c r="G154">
        <v>679990</v>
      </c>
      <c r="H154">
        <v>4</v>
      </c>
      <c r="I154">
        <v>4</v>
      </c>
      <c r="J154" t="s">
        <v>47</v>
      </c>
      <c r="K154">
        <v>3974</v>
      </c>
      <c r="N154">
        <v>4</v>
      </c>
      <c r="O154" t="s">
        <v>39</v>
      </c>
      <c r="P154">
        <v>136</v>
      </c>
      <c r="Q154" t="s">
        <v>40</v>
      </c>
      <c r="V154">
        <v>679990</v>
      </c>
      <c r="Y154" t="s">
        <v>633</v>
      </c>
      <c r="Z154" t="s">
        <v>42</v>
      </c>
      <c r="AA154">
        <v>16006867</v>
      </c>
      <c r="AB154" t="s">
        <v>68</v>
      </c>
      <c r="AC154" t="s">
        <v>44</v>
      </c>
      <c r="AD154" t="s">
        <v>45</v>
      </c>
      <c r="AE154">
        <v>38.621245000000002</v>
      </c>
      <c r="AF154">
        <v>-90.520308</v>
      </c>
      <c r="AG154" t="b">
        <v>0</v>
      </c>
    </row>
    <row r="155" spans="1:33" x14ac:dyDescent="0.3">
      <c r="A155" t="s">
        <v>33</v>
      </c>
      <c r="B155" t="s">
        <v>34</v>
      </c>
      <c r="C155" t="s">
        <v>634</v>
      </c>
      <c r="D155" t="s">
        <v>290</v>
      </c>
      <c r="E155" t="s">
        <v>37</v>
      </c>
      <c r="F155">
        <v>63017</v>
      </c>
      <c r="G155">
        <v>659990</v>
      </c>
      <c r="H155">
        <v>4</v>
      </c>
      <c r="I155">
        <v>4</v>
      </c>
      <c r="J155" t="s">
        <v>47</v>
      </c>
      <c r="K155">
        <v>3404</v>
      </c>
      <c r="N155">
        <v>3</v>
      </c>
      <c r="O155" t="s">
        <v>39</v>
      </c>
      <c r="P155">
        <v>136</v>
      </c>
      <c r="Q155" t="s">
        <v>40</v>
      </c>
      <c r="V155">
        <v>659990</v>
      </c>
      <c r="Y155" t="s">
        <v>635</v>
      </c>
      <c r="Z155" t="s">
        <v>42</v>
      </c>
      <c r="AA155">
        <v>16006866</v>
      </c>
      <c r="AB155" t="s">
        <v>68</v>
      </c>
      <c r="AC155" t="s">
        <v>44</v>
      </c>
      <c r="AD155" t="s">
        <v>45</v>
      </c>
      <c r="AE155">
        <v>38.621245000000002</v>
      </c>
      <c r="AF155">
        <v>-90.520308</v>
      </c>
      <c r="AG155" t="b">
        <v>0</v>
      </c>
    </row>
    <row r="156" spans="1:33" x14ac:dyDescent="0.3">
      <c r="A156" t="s">
        <v>33</v>
      </c>
      <c r="B156" t="s">
        <v>34</v>
      </c>
      <c r="C156" t="s">
        <v>636</v>
      </c>
      <c r="D156" t="s">
        <v>290</v>
      </c>
      <c r="E156" t="s">
        <v>37</v>
      </c>
      <c r="F156">
        <v>63017</v>
      </c>
      <c r="G156">
        <v>649990</v>
      </c>
      <c r="H156">
        <v>4</v>
      </c>
      <c r="I156">
        <v>4</v>
      </c>
      <c r="J156" t="s">
        <v>47</v>
      </c>
      <c r="K156">
        <v>3520</v>
      </c>
      <c r="N156">
        <v>3</v>
      </c>
      <c r="O156" t="s">
        <v>39</v>
      </c>
      <c r="P156">
        <v>136</v>
      </c>
      <c r="Q156" t="s">
        <v>40</v>
      </c>
      <c r="V156">
        <v>649990</v>
      </c>
      <c r="Y156" t="s">
        <v>637</v>
      </c>
      <c r="Z156" t="s">
        <v>42</v>
      </c>
      <c r="AA156">
        <v>16006865</v>
      </c>
      <c r="AB156" t="s">
        <v>68</v>
      </c>
      <c r="AC156" t="s">
        <v>44</v>
      </c>
      <c r="AD156" t="s">
        <v>45</v>
      </c>
      <c r="AE156">
        <v>38.621245000000002</v>
      </c>
      <c r="AF156">
        <v>-90.520308</v>
      </c>
      <c r="AG156" t="b">
        <v>0</v>
      </c>
    </row>
    <row r="157" spans="1:33" x14ac:dyDescent="0.3">
      <c r="A157" t="s">
        <v>33</v>
      </c>
      <c r="B157" t="s">
        <v>34</v>
      </c>
      <c r="C157" t="s">
        <v>638</v>
      </c>
      <c r="D157" t="s">
        <v>290</v>
      </c>
      <c r="E157" t="s">
        <v>37</v>
      </c>
      <c r="F157">
        <v>63017</v>
      </c>
      <c r="G157">
        <v>634990</v>
      </c>
      <c r="H157">
        <v>3</v>
      </c>
      <c r="I157">
        <v>3</v>
      </c>
      <c r="J157" t="s">
        <v>47</v>
      </c>
      <c r="K157">
        <v>3147</v>
      </c>
      <c r="N157">
        <v>3</v>
      </c>
      <c r="O157" t="s">
        <v>39</v>
      </c>
      <c r="P157">
        <v>136</v>
      </c>
      <c r="Q157" t="s">
        <v>40</v>
      </c>
      <c r="V157">
        <v>634990</v>
      </c>
      <c r="Y157" t="s">
        <v>639</v>
      </c>
      <c r="Z157" t="s">
        <v>42</v>
      </c>
      <c r="AA157">
        <v>16006864</v>
      </c>
      <c r="AB157" t="s">
        <v>68</v>
      </c>
      <c r="AC157" t="s">
        <v>44</v>
      </c>
      <c r="AD157" t="s">
        <v>45</v>
      </c>
      <c r="AE157">
        <v>38.621245000000002</v>
      </c>
      <c r="AF157">
        <v>-90.520308</v>
      </c>
      <c r="AG157" t="b">
        <v>0</v>
      </c>
    </row>
    <row r="158" spans="1:33" x14ac:dyDescent="0.3">
      <c r="A158" t="s">
        <v>33</v>
      </c>
      <c r="B158" t="s">
        <v>34</v>
      </c>
      <c r="C158" t="s">
        <v>640</v>
      </c>
      <c r="D158" t="s">
        <v>66</v>
      </c>
      <c r="E158" t="s">
        <v>37</v>
      </c>
      <c r="F158">
        <v>63017</v>
      </c>
      <c r="G158">
        <v>1999999</v>
      </c>
      <c r="H158">
        <v>7</v>
      </c>
      <c r="I158">
        <v>10</v>
      </c>
      <c r="J158" t="s">
        <v>309</v>
      </c>
      <c r="K158">
        <v>11494</v>
      </c>
      <c r="L158">
        <v>43996</v>
      </c>
      <c r="M158">
        <v>2005</v>
      </c>
      <c r="N158">
        <v>4</v>
      </c>
      <c r="O158" t="s">
        <v>39</v>
      </c>
      <c r="P158">
        <v>137</v>
      </c>
      <c r="Q158" t="s">
        <v>40</v>
      </c>
      <c r="V158">
        <v>1999999</v>
      </c>
      <c r="Y158" t="s">
        <v>641</v>
      </c>
      <c r="Z158" t="s">
        <v>42</v>
      </c>
      <c r="AA158">
        <v>16001996</v>
      </c>
      <c r="AB158" t="s">
        <v>642</v>
      </c>
      <c r="AC158" t="s">
        <v>44</v>
      </c>
      <c r="AD158" t="s">
        <v>45</v>
      </c>
      <c r="AE158">
        <v>38.683590000000002</v>
      </c>
      <c r="AF158">
        <v>-90.510862000000003</v>
      </c>
      <c r="AG158" t="b">
        <v>0</v>
      </c>
    </row>
    <row r="159" spans="1:33" x14ac:dyDescent="0.3">
      <c r="A159" t="s">
        <v>33</v>
      </c>
      <c r="B159" t="s">
        <v>69</v>
      </c>
      <c r="C159" t="s">
        <v>643</v>
      </c>
      <c r="D159" t="s">
        <v>66</v>
      </c>
      <c r="E159" t="s">
        <v>37</v>
      </c>
      <c r="F159">
        <v>63017</v>
      </c>
      <c r="G159">
        <v>114900</v>
      </c>
      <c r="H159">
        <v>2</v>
      </c>
      <c r="I159">
        <v>2</v>
      </c>
      <c r="J159" t="s">
        <v>309</v>
      </c>
      <c r="L159">
        <v>2439</v>
      </c>
      <c r="M159">
        <v>1963</v>
      </c>
      <c r="N159">
        <v>2</v>
      </c>
      <c r="O159" t="s">
        <v>39</v>
      </c>
      <c r="P159">
        <v>143</v>
      </c>
      <c r="Q159" t="s">
        <v>40</v>
      </c>
      <c r="U159" s="1">
        <v>42487</v>
      </c>
      <c r="V159">
        <v>119500</v>
      </c>
      <c r="Y159" t="s">
        <v>644</v>
      </c>
      <c r="Z159" t="s">
        <v>42</v>
      </c>
      <c r="AA159">
        <v>16005609</v>
      </c>
      <c r="AB159" t="s">
        <v>52</v>
      </c>
      <c r="AC159" t="s">
        <v>44</v>
      </c>
      <c r="AD159" t="s">
        <v>45</v>
      </c>
      <c r="AE159">
        <v>38.677759999999999</v>
      </c>
      <c r="AF159">
        <v>-90.500774000000007</v>
      </c>
      <c r="AG159" t="b">
        <v>0</v>
      </c>
    </row>
    <row r="160" spans="1:33" x14ac:dyDescent="0.3">
      <c r="A160" t="s">
        <v>33</v>
      </c>
      <c r="B160" t="s">
        <v>69</v>
      </c>
      <c r="C160" t="s">
        <v>645</v>
      </c>
      <c r="D160" t="s">
        <v>66</v>
      </c>
      <c r="E160" t="s">
        <v>37</v>
      </c>
      <c r="F160">
        <v>63017</v>
      </c>
      <c r="G160">
        <v>1500000</v>
      </c>
      <c r="H160">
        <v>4</v>
      </c>
      <c r="I160">
        <v>6</v>
      </c>
      <c r="J160" t="s">
        <v>309</v>
      </c>
      <c r="K160">
        <v>5985</v>
      </c>
      <c r="L160">
        <v>7405</v>
      </c>
      <c r="M160">
        <v>2005</v>
      </c>
      <c r="N160">
        <v>2</v>
      </c>
      <c r="O160" t="s">
        <v>39</v>
      </c>
      <c r="P160">
        <v>152</v>
      </c>
      <c r="Q160" t="s">
        <v>40</v>
      </c>
      <c r="V160">
        <v>1500000</v>
      </c>
      <c r="Y160" t="s">
        <v>646</v>
      </c>
      <c r="Z160" t="s">
        <v>42</v>
      </c>
      <c r="AA160">
        <v>16003810</v>
      </c>
      <c r="AB160" t="s">
        <v>49</v>
      </c>
      <c r="AC160" t="s">
        <v>44</v>
      </c>
      <c r="AD160" t="s">
        <v>45</v>
      </c>
      <c r="AE160">
        <v>38.650646999999999</v>
      </c>
      <c r="AF160">
        <v>-90.539736000000005</v>
      </c>
      <c r="AG160" t="b">
        <v>0</v>
      </c>
    </row>
    <row r="161" spans="1:33" x14ac:dyDescent="0.3">
      <c r="A161" t="s">
        <v>33</v>
      </c>
      <c r="B161" t="s">
        <v>34</v>
      </c>
      <c r="C161" t="s">
        <v>647</v>
      </c>
      <c r="D161" t="s">
        <v>66</v>
      </c>
      <c r="E161" t="s">
        <v>37</v>
      </c>
      <c r="F161">
        <v>63017</v>
      </c>
      <c r="G161">
        <v>322000</v>
      </c>
      <c r="H161">
        <v>4</v>
      </c>
      <c r="I161">
        <v>3</v>
      </c>
      <c r="J161" t="s">
        <v>309</v>
      </c>
      <c r="K161">
        <v>2736</v>
      </c>
      <c r="L161">
        <v>10411</v>
      </c>
      <c r="M161">
        <v>1979</v>
      </c>
      <c r="N161">
        <v>2</v>
      </c>
      <c r="O161" t="s">
        <v>39</v>
      </c>
      <c r="P161">
        <v>163</v>
      </c>
      <c r="Q161" t="s">
        <v>40</v>
      </c>
      <c r="U161" s="1">
        <v>42537</v>
      </c>
      <c r="V161">
        <v>339000</v>
      </c>
      <c r="Y161" t="s">
        <v>648</v>
      </c>
      <c r="Z161" t="s">
        <v>42</v>
      </c>
      <c r="AA161">
        <v>16001802</v>
      </c>
      <c r="AB161" t="s">
        <v>68</v>
      </c>
      <c r="AC161" t="s">
        <v>44</v>
      </c>
      <c r="AD161" t="s">
        <v>45</v>
      </c>
      <c r="AE161">
        <v>38.657412000000001</v>
      </c>
      <c r="AF161">
        <v>-90.518551000000002</v>
      </c>
      <c r="AG161" t="b">
        <v>0</v>
      </c>
    </row>
    <row r="162" spans="1:33" x14ac:dyDescent="0.3">
      <c r="A162" t="s">
        <v>33</v>
      </c>
      <c r="B162" t="s">
        <v>34</v>
      </c>
      <c r="C162" t="s">
        <v>649</v>
      </c>
      <c r="D162" t="s">
        <v>66</v>
      </c>
      <c r="E162" t="s">
        <v>37</v>
      </c>
      <c r="F162">
        <v>63017</v>
      </c>
      <c r="G162">
        <v>890000</v>
      </c>
      <c r="H162">
        <v>4</v>
      </c>
      <c r="I162">
        <v>4</v>
      </c>
      <c r="J162" t="s">
        <v>309</v>
      </c>
      <c r="L162">
        <v>20125</v>
      </c>
      <c r="N162">
        <v>3</v>
      </c>
      <c r="O162" t="s">
        <v>39</v>
      </c>
      <c r="P162">
        <v>164</v>
      </c>
      <c r="Q162" t="s">
        <v>40</v>
      </c>
      <c r="V162">
        <v>890000</v>
      </c>
      <c r="Y162" t="s">
        <v>650</v>
      </c>
      <c r="Z162" t="s">
        <v>42</v>
      </c>
      <c r="AA162">
        <v>16001988</v>
      </c>
      <c r="AB162" t="s">
        <v>651</v>
      </c>
      <c r="AC162" t="s">
        <v>44</v>
      </c>
      <c r="AD162" t="s">
        <v>45</v>
      </c>
      <c r="AE162">
        <v>38.644696000000003</v>
      </c>
      <c r="AF162">
        <v>-90.558195999999995</v>
      </c>
      <c r="AG162" t="b">
        <v>0</v>
      </c>
    </row>
    <row r="163" spans="1:33" x14ac:dyDescent="0.3">
      <c r="A163" t="s">
        <v>33</v>
      </c>
      <c r="B163" t="s">
        <v>34</v>
      </c>
      <c r="C163" t="s">
        <v>652</v>
      </c>
      <c r="D163" t="s">
        <v>66</v>
      </c>
      <c r="E163" t="s">
        <v>37</v>
      </c>
      <c r="F163">
        <v>63017</v>
      </c>
      <c r="G163">
        <v>374900</v>
      </c>
      <c r="H163">
        <v>4</v>
      </c>
      <c r="I163">
        <v>3</v>
      </c>
      <c r="J163" t="s">
        <v>309</v>
      </c>
      <c r="K163">
        <v>2538</v>
      </c>
      <c r="L163">
        <v>15682</v>
      </c>
      <c r="M163">
        <v>1985</v>
      </c>
      <c r="N163">
        <v>2</v>
      </c>
      <c r="O163" t="s">
        <v>39</v>
      </c>
      <c r="P163">
        <v>199</v>
      </c>
      <c r="Q163" t="s">
        <v>40</v>
      </c>
      <c r="V163">
        <v>374900</v>
      </c>
      <c r="Y163" t="s">
        <v>653</v>
      </c>
      <c r="Z163" t="s">
        <v>42</v>
      </c>
      <c r="AA163">
        <v>15065592</v>
      </c>
      <c r="AB163" t="s">
        <v>49</v>
      </c>
      <c r="AC163" t="s">
        <v>44</v>
      </c>
      <c r="AD163" t="s">
        <v>45</v>
      </c>
      <c r="AE163">
        <v>38.647823000000002</v>
      </c>
      <c r="AF163">
        <v>-90.541627000000005</v>
      </c>
      <c r="AG163" t="b">
        <v>0</v>
      </c>
    </row>
    <row r="164" spans="1:33" x14ac:dyDescent="0.3">
      <c r="A164" t="s">
        <v>33</v>
      </c>
      <c r="B164" t="s">
        <v>34</v>
      </c>
      <c r="C164" t="s">
        <v>654</v>
      </c>
      <c r="D164" t="s">
        <v>66</v>
      </c>
      <c r="E164" t="s">
        <v>37</v>
      </c>
      <c r="F164">
        <v>63017</v>
      </c>
      <c r="G164">
        <v>385000</v>
      </c>
      <c r="H164">
        <v>4</v>
      </c>
      <c r="I164">
        <v>5</v>
      </c>
      <c r="J164" t="s">
        <v>309</v>
      </c>
      <c r="K164">
        <v>2846</v>
      </c>
      <c r="L164">
        <v>15246</v>
      </c>
      <c r="M164">
        <v>2000</v>
      </c>
      <c r="N164">
        <v>3</v>
      </c>
      <c r="O164" t="s">
        <v>39</v>
      </c>
      <c r="P164">
        <v>207</v>
      </c>
      <c r="Q164" t="s">
        <v>40</v>
      </c>
      <c r="U164" s="1">
        <v>42478</v>
      </c>
      <c r="V164">
        <v>394500</v>
      </c>
      <c r="Y164" t="s">
        <v>655</v>
      </c>
      <c r="Z164" t="s">
        <v>42</v>
      </c>
      <c r="AA164">
        <v>15065107</v>
      </c>
      <c r="AB164" t="s">
        <v>49</v>
      </c>
      <c r="AC164" t="s">
        <v>44</v>
      </c>
      <c r="AD164" t="s">
        <v>45</v>
      </c>
      <c r="AE164">
        <v>38.662897000000001</v>
      </c>
      <c r="AF164">
        <v>-90.516762</v>
      </c>
      <c r="AG164" t="b">
        <v>0</v>
      </c>
    </row>
    <row r="165" spans="1:33" x14ac:dyDescent="0.3">
      <c r="A165" t="s">
        <v>33</v>
      </c>
      <c r="B165" t="s">
        <v>69</v>
      </c>
      <c r="C165" t="s">
        <v>656</v>
      </c>
      <c r="D165" t="s">
        <v>66</v>
      </c>
      <c r="E165" t="s">
        <v>37</v>
      </c>
      <c r="F165">
        <v>63017</v>
      </c>
      <c r="G165">
        <v>489900</v>
      </c>
      <c r="H165">
        <v>4</v>
      </c>
      <c r="I165">
        <v>3</v>
      </c>
      <c r="J165" t="s">
        <v>309</v>
      </c>
      <c r="K165">
        <v>2568</v>
      </c>
      <c r="L165">
        <v>10629</v>
      </c>
      <c r="M165">
        <v>1984</v>
      </c>
      <c r="N165">
        <v>2</v>
      </c>
      <c r="O165" t="s">
        <v>39</v>
      </c>
      <c r="P165">
        <v>217</v>
      </c>
      <c r="Q165" t="s">
        <v>40</v>
      </c>
      <c r="U165" s="1">
        <v>42529</v>
      </c>
      <c r="V165">
        <v>559900</v>
      </c>
      <c r="W165" s="1">
        <v>41810</v>
      </c>
      <c r="X165">
        <v>385000</v>
      </c>
      <c r="Y165" t="s">
        <v>657</v>
      </c>
      <c r="Z165" t="s">
        <v>42</v>
      </c>
      <c r="AA165">
        <v>15064316</v>
      </c>
      <c r="AB165" t="s">
        <v>658</v>
      </c>
      <c r="AC165" t="s">
        <v>44</v>
      </c>
      <c r="AD165" t="s">
        <v>45</v>
      </c>
      <c r="AE165">
        <v>38.650035199999998</v>
      </c>
      <c r="AF165">
        <v>-90.516883399999998</v>
      </c>
      <c r="AG165" t="b">
        <v>0</v>
      </c>
    </row>
    <row r="166" spans="1:33" x14ac:dyDescent="0.3">
      <c r="A166" t="s">
        <v>33</v>
      </c>
      <c r="B166" t="s">
        <v>69</v>
      </c>
      <c r="C166" t="s">
        <v>659</v>
      </c>
      <c r="D166" t="s">
        <v>66</v>
      </c>
      <c r="E166" t="s">
        <v>37</v>
      </c>
      <c r="F166">
        <v>63017</v>
      </c>
      <c r="G166">
        <v>194900</v>
      </c>
      <c r="H166">
        <v>2</v>
      </c>
      <c r="I166">
        <v>2</v>
      </c>
      <c r="J166" t="s">
        <v>57</v>
      </c>
      <c r="K166">
        <v>1186</v>
      </c>
      <c r="L166">
        <v>6708</v>
      </c>
      <c r="M166">
        <v>2004</v>
      </c>
      <c r="N166">
        <v>0</v>
      </c>
      <c r="P166">
        <v>229</v>
      </c>
      <c r="Q166" t="s">
        <v>40</v>
      </c>
      <c r="U166" s="1">
        <v>42544</v>
      </c>
      <c r="V166">
        <v>203000</v>
      </c>
      <c r="W166" s="1">
        <v>38282</v>
      </c>
      <c r="X166">
        <v>222908</v>
      </c>
      <c r="Y166" t="s">
        <v>660</v>
      </c>
      <c r="Z166" t="s">
        <v>42</v>
      </c>
      <c r="AA166">
        <v>15062346</v>
      </c>
      <c r="AB166" t="s">
        <v>49</v>
      </c>
      <c r="AC166" t="s">
        <v>44</v>
      </c>
      <c r="AD166" t="s">
        <v>45</v>
      </c>
      <c r="AE166">
        <v>38.650250999999997</v>
      </c>
      <c r="AF166">
        <v>-90.574273000000005</v>
      </c>
      <c r="AG166" t="b">
        <v>0</v>
      </c>
    </row>
    <row r="167" spans="1:33" x14ac:dyDescent="0.3">
      <c r="A167" t="s">
        <v>33</v>
      </c>
      <c r="B167" t="s">
        <v>34</v>
      </c>
      <c r="C167" t="s">
        <v>661</v>
      </c>
      <c r="D167" t="s">
        <v>66</v>
      </c>
      <c r="E167" t="s">
        <v>37</v>
      </c>
      <c r="F167">
        <v>63017</v>
      </c>
      <c r="G167">
        <v>279900</v>
      </c>
      <c r="H167">
        <v>5</v>
      </c>
      <c r="I167">
        <v>3</v>
      </c>
      <c r="J167" t="s">
        <v>309</v>
      </c>
      <c r="K167">
        <v>3086</v>
      </c>
      <c r="L167">
        <v>34412</v>
      </c>
      <c r="M167">
        <v>1930</v>
      </c>
      <c r="N167">
        <v>2</v>
      </c>
      <c r="O167" t="s">
        <v>39</v>
      </c>
      <c r="P167">
        <v>276</v>
      </c>
      <c r="Q167" t="s">
        <v>40</v>
      </c>
      <c r="U167" s="1">
        <v>42542</v>
      </c>
      <c r="V167">
        <v>549000</v>
      </c>
      <c r="Y167" t="s">
        <v>662</v>
      </c>
      <c r="Z167" t="s">
        <v>42</v>
      </c>
      <c r="AA167">
        <v>15054371</v>
      </c>
      <c r="AB167" t="s">
        <v>102</v>
      </c>
      <c r="AC167" t="s">
        <v>44</v>
      </c>
      <c r="AD167" t="s">
        <v>45</v>
      </c>
      <c r="AE167">
        <v>38.668737499999999</v>
      </c>
      <c r="AF167">
        <v>-90.535756800000001</v>
      </c>
      <c r="AG167" t="b">
        <v>1</v>
      </c>
    </row>
    <row r="168" spans="1:33" x14ac:dyDescent="0.3">
      <c r="A168" t="s">
        <v>33</v>
      </c>
      <c r="B168" t="s">
        <v>80</v>
      </c>
      <c r="C168" t="s">
        <v>663</v>
      </c>
      <c r="D168" t="s">
        <v>290</v>
      </c>
      <c r="E168" t="s">
        <v>37</v>
      </c>
      <c r="F168">
        <v>63017</v>
      </c>
      <c r="G168">
        <v>319000</v>
      </c>
      <c r="J168" t="s">
        <v>47</v>
      </c>
      <c r="L168">
        <v>45302</v>
      </c>
      <c r="N168">
        <v>0</v>
      </c>
      <c r="P168">
        <v>277</v>
      </c>
      <c r="Q168" t="s">
        <v>40</v>
      </c>
      <c r="U168" s="1">
        <v>42451</v>
      </c>
      <c r="V168">
        <v>335000</v>
      </c>
      <c r="Y168" t="s">
        <v>664</v>
      </c>
      <c r="Z168" t="s">
        <v>42</v>
      </c>
      <c r="AA168">
        <v>15054397</v>
      </c>
      <c r="AB168" t="s">
        <v>619</v>
      </c>
      <c r="AC168" t="s">
        <v>44</v>
      </c>
      <c r="AD168" t="s">
        <v>45</v>
      </c>
      <c r="AE168">
        <v>38.623654999999999</v>
      </c>
      <c r="AF168">
        <v>-90.499977999999999</v>
      </c>
      <c r="AG168" t="b">
        <v>0</v>
      </c>
    </row>
    <row r="169" spans="1:33" x14ac:dyDescent="0.3">
      <c r="A169" t="s">
        <v>33</v>
      </c>
      <c r="B169" t="s">
        <v>34</v>
      </c>
      <c r="C169" t="s">
        <v>665</v>
      </c>
      <c r="D169" t="s">
        <v>290</v>
      </c>
      <c r="E169" t="s">
        <v>37</v>
      </c>
      <c r="F169">
        <v>63017</v>
      </c>
      <c r="G169">
        <v>999000</v>
      </c>
      <c r="H169">
        <v>5</v>
      </c>
      <c r="I169">
        <v>6</v>
      </c>
      <c r="J169" t="s">
        <v>47</v>
      </c>
      <c r="K169">
        <v>4600</v>
      </c>
      <c r="L169">
        <v>28750</v>
      </c>
      <c r="M169">
        <v>1995</v>
      </c>
      <c r="N169">
        <v>3</v>
      </c>
      <c r="O169" t="s">
        <v>39</v>
      </c>
      <c r="P169">
        <v>285</v>
      </c>
      <c r="Q169" t="s">
        <v>40</v>
      </c>
      <c r="U169" s="1">
        <v>42502</v>
      </c>
      <c r="V169">
        <v>1097000</v>
      </c>
      <c r="Y169" t="s">
        <v>666</v>
      </c>
      <c r="Z169" t="s">
        <v>42</v>
      </c>
      <c r="AA169">
        <v>15052759</v>
      </c>
      <c r="AB169" t="s">
        <v>619</v>
      </c>
      <c r="AC169" t="s">
        <v>44</v>
      </c>
      <c r="AD169" t="s">
        <v>45</v>
      </c>
      <c r="AE169">
        <v>38.628177000000001</v>
      </c>
      <c r="AF169">
        <v>-90.512884999999997</v>
      </c>
      <c r="AG169" t="b">
        <v>0</v>
      </c>
    </row>
    <row r="170" spans="1:33" x14ac:dyDescent="0.3">
      <c r="A170" t="s">
        <v>33</v>
      </c>
      <c r="B170" t="s">
        <v>34</v>
      </c>
      <c r="C170" t="s">
        <v>667</v>
      </c>
      <c r="D170" t="s">
        <v>290</v>
      </c>
      <c r="E170" t="s">
        <v>37</v>
      </c>
      <c r="F170">
        <v>63017</v>
      </c>
      <c r="G170">
        <v>1295000</v>
      </c>
      <c r="H170">
        <v>4</v>
      </c>
      <c r="I170">
        <v>7</v>
      </c>
      <c r="J170" t="s">
        <v>47</v>
      </c>
      <c r="K170">
        <v>5316</v>
      </c>
      <c r="L170">
        <v>148104</v>
      </c>
      <c r="M170">
        <v>1993</v>
      </c>
      <c r="N170">
        <v>3</v>
      </c>
      <c r="O170" t="s">
        <v>39</v>
      </c>
      <c r="P170">
        <v>378</v>
      </c>
      <c r="Q170" t="s">
        <v>40</v>
      </c>
      <c r="U170" s="1">
        <v>42527</v>
      </c>
      <c r="V170">
        <v>1565000</v>
      </c>
      <c r="Y170" t="s">
        <v>668</v>
      </c>
      <c r="Z170" t="s">
        <v>42</v>
      </c>
      <c r="AA170">
        <v>15034008</v>
      </c>
      <c r="AB170" t="s">
        <v>200</v>
      </c>
      <c r="AC170" t="s">
        <v>44</v>
      </c>
      <c r="AD170" t="s">
        <v>45</v>
      </c>
      <c r="AE170">
        <v>38.627397999999999</v>
      </c>
      <c r="AF170">
        <v>-90.4985839</v>
      </c>
      <c r="AG170" t="b">
        <v>0</v>
      </c>
    </row>
    <row r="171" spans="1:33" x14ac:dyDescent="0.3">
      <c r="A171" t="s">
        <v>33</v>
      </c>
      <c r="B171" t="s">
        <v>34</v>
      </c>
      <c r="C171" t="s">
        <v>669</v>
      </c>
      <c r="D171" t="s">
        <v>66</v>
      </c>
      <c r="E171" t="s">
        <v>37</v>
      </c>
      <c r="F171">
        <v>63017</v>
      </c>
      <c r="G171">
        <v>1195000</v>
      </c>
      <c r="H171">
        <v>5</v>
      </c>
      <c r="I171">
        <v>6</v>
      </c>
      <c r="J171" t="s">
        <v>309</v>
      </c>
      <c r="K171">
        <v>5372</v>
      </c>
      <c r="L171">
        <v>152024</v>
      </c>
      <c r="M171">
        <v>1986</v>
      </c>
      <c r="N171">
        <v>3</v>
      </c>
      <c r="O171" t="s">
        <v>39</v>
      </c>
      <c r="P171">
        <v>456</v>
      </c>
      <c r="Q171" t="s">
        <v>40</v>
      </c>
      <c r="U171" s="1">
        <v>42461</v>
      </c>
      <c r="V171">
        <v>1295000</v>
      </c>
      <c r="Y171" t="s">
        <v>670</v>
      </c>
      <c r="Z171" t="s">
        <v>42</v>
      </c>
      <c r="AA171">
        <v>15016437</v>
      </c>
      <c r="AB171" t="s">
        <v>171</v>
      </c>
      <c r="AC171" t="s">
        <v>44</v>
      </c>
      <c r="AD171" t="s">
        <v>45</v>
      </c>
      <c r="AE171">
        <v>38.639733999999997</v>
      </c>
      <c r="AF171">
        <v>-90.533604999999994</v>
      </c>
      <c r="AG171" t="b">
        <v>0</v>
      </c>
    </row>
    <row r="172" spans="1:33" x14ac:dyDescent="0.3">
      <c r="A172" t="s">
        <v>33</v>
      </c>
      <c r="B172" t="s">
        <v>288</v>
      </c>
      <c r="C172" t="s">
        <v>671</v>
      </c>
      <c r="D172" t="s">
        <v>66</v>
      </c>
      <c r="E172" t="s">
        <v>37</v>
      </c>
      <c r="F172">
        <v>63017</v>
      </c>
      <c r="G172">
        <v>600000</v>
      </c>
      <c r="H172">
        <v>0</v>
      </c>
      <c r="J172" t="s">
        <v>309</v>
      </c>
      <c r="N172">
        <v>0</v>
      </c>
      <c r="P172">
        <v>515</v>
      </c>
      <c r="Q172" t="s">
        <v>40</v>
      </c>
      <c r="V172">
        <v>600000</v>
      </c>
      <c r="Y172" t="s">
        <v>672</v>
      </c>
      <c r="Z172" t="s">
        <v>42</v>
      </c>
      <c r="AA172">
        <v>10043949</v>
      </c>
      <c r="AB172" t="s">
        <v>673</v>
      </c>
      <c r="AC172" t="s">
        <v>44</v>
      </c>
      <c r="AD172" t="s">
        <v>45</v>
      </c>
      <c r="AE172">
        <v>38.680743999999997</v>
      </c>
      <c r="AF172">
        <v>-90.515124</v>
      </c>
      <c r="AG172" t="b">
        <v>0</v>
      </c>
    </row>
    <row r="173" spans="1:33" x14ac:dyDescent="0.3">
      <c r="A173" t="s">
        <v>674</v>
      </c>
      <c r="B173" t="s">
        <v>34</v>
      </c>
      <c r="C173" t="s">
        <v>675</v>
      </c>
      <c r="D173" t="s">
        <v>66</v>
      </c>
      <c r="E173" t="s">
        <v>37</v>
      </c>
      <c r="F173">
        <v>63017</v>
      </c>
      <c r="G173">
        <v>280000</v>
      </c>
      <c r="H173">
        <v>3</v>
      </c>
      <c r="I173">
        <v>3</v>
      </c>
      <c r="J173" t="s">
        <v>66</v>
      </c>
      <c r="K173">
        <v>1433</v>
      </c>
      <c r="L173">
        <v>13068</v>
      </c>
      <c r="M173">
        <v>1973</v>
      </c>
      <c r="N173">
        <v>2</v>
      </c>
      <c r="O173" t="s">
        <v>39</v>
      </c>
      <c r="P173">
        <v>71</v>
      </c>
      <c r="Q173" t="s">
        <v>40</v>
      </c>
      <c r="V173">
        <v>280000</v>
      </c>
      <c r="Y173" t="s">
        <v>676</v>
      </c>
      <c r="Z173" t="s">
        <v>677</v>
      </c>
      <c r="AA173">
        <v>24064514</v>
      </c>
      <c r="AB173" t="s">
        <v>677</v>
      </c>
      <c r="AC173" t="s">
        <v>44</v>
      </c>
      <c r="AD173" t="s">
        <v>45</v>
      </c>
      <c r="AE173">
        <v>38.646141</v>
      </c>
      <c r="AF173">
        <v>-90.551758000000007</v>
      </c>
      <c r="AG173" t="b">
        <v>0</v>
      </c>
    </row>
    <row r="174" spans="1:33" x14ac:dyDescent="0.3">
      <c r="A174" t="s">
        <v>678</v>
      </c>
      <c r="B174" t="s">
        <v>34</v>
      </c>
      <c r="C174" t="s">
        <v>679</v>
      </c>
      <c r="D174" t="s">
        <v>66</v>
      </c>
      <c r="E174" t="s">
        <v>37</v>
      </c>
      <c r="F174">
        <v>63017</v>
      </c>
      <c r="G174">
        <v>623400</v>
      </c>
      <c r="H174">
        <v>2</v>
      </c>
      <c r="I174">
        <v>2</v>
      </c>
      <c r="J174" t="s">
        <v>680</v>
      </c>
      <c r="K174">
        <v>1807</v>
      </c>
      <c r="N174">
        <v>2</v>
      </c>
      <c r="O174" t="s">
        <v>39</v>
      </c>
      <c r="P174">
        <v>98</v>
      </c>
      <c r="Q174" t="s">
        <v>40</v>
      </c>
      <c r="V174">
        <v>623400</v>
      </c>
      <c r="Y174" t="s">
        <v>681</v>
      </c>
      <c r="Z174" t="s">
        <v>682</v>
      </c>
      <c r="AA174" t="s">
        <v>683</v>
      </c>
      <c r="AB174" t="s">
        <v>684</v>
      </c>
      <c r="AC174" t="s">
        <v>44</v>
      </c>
      <c r="AD174" t="s">
        <v>45</v>
      </c>
      <c r="AE174">
        <v>38.646056999999999</v>
      </c>
      <c r="AF174">
        <v>-90.554321000000002</v>
      </c>
      <c r="AG174" t="b">
        <v>0</v>
      </c>
    </row>
    <row r="175" spans="1:33" x14ac:dyDescent="0.3">
      <c r="A175" t="s">
        <v>678</v>
      </c>
      <c r="B175" t="s">
        <v>34</v>
      </c>
      <c r="C175" t="s">
        <v>685</v>
      </c>
      <c r="D175" t="s">
        <v>66</v>
      </c>
      <c r="E175" t="s">
        <v>37</v>
      </c>
      <c r="F175">
        <v>63017</v>
      </c>
      <c r="G175">
        <v>635600</v>
      </c>
      <c r="H175">
        <v>3</v>
      </c>
      <c r="I175">
        <v>2</v>
      </c>
      <c r="J175" t="s">
        <v>680</v>
      </c>
      <c r="K175">
        <v>2015</v>
      </c>
      <c r="N175">
        <v>2</v>
      </c>
      <c r="O175" t="s">
        <v>39</v>
      </c>
      <c r="P175">
        <v>98</v>
      </c>
      <c r="Q175" t="s">
        <v>40</v>
      </c>
      <c r="V175">
        <v>635600</v>
      </c>
      <c r="Y175" t="s">
        <v>686</v>
      </c>
      <c r="Z175" t="s">
        <v>682</v>
      </c>
      <c r="AA175" t="s">
        <v>687</v>
      </c>
      <c r="AB175" t="s">
        <v>684</v>
      </c>
      <c r="AC175" t="s">
        <v>44</v>
      </c>
      <c r="AD175" t="s">
        <v>45</v>
      </c>
      <c r="AE175">
        <v>38.646056999999999</v>
      </c>
      <c r="AF175">
        <v>-90.554321000000002</v>
      </c>
      <c r="AG175" t="b">
        <v>0</v>
      </c>
    </row>
    <row r="176" spans="1:33" x14ac:dyDescent="0.3">
      <c r="A176" t="s">
        <v>678</v>
      </c>
      <c r="B176" t="s">
        <v>34</v>
      </c>
      <c r="C176" t="s">
        <v>688</v>
      </c>
      <c r="D176" t="s">
        <v>66</v>
      </c>
      <c r="E176" t="s">
        <v>37</v>
      </c>
      <c r="F176">
        <v>63017</v>
      </c>
      <c r="G176">
        <v>669800</v>
      </c>
      <c r="H176">
        <v>4</v>
      </c>
      <c r="I176">
        <v>3</v>
      </c>
      <c r="J176" t="s">
        <v>680</v>
      </c>
      <c r="K176">
        <v>2498</v>
      </c>
      <c r="N176">
        <v>2</v>
      </c>
      <c r="O176" t="s">
        <v>39</v>
      </c>
      <c r="P176">
        <v>98</v>
      </c>
      <c r="Q176" t="s">
        <v>40</v>
      </c>
      <c r="V176">
        <v>669800</v>
      </c>
      <c r="Y176" t="s">
        <v>689</v>
      </c>
      <c r="Z176" t="s">
        <v>682</v>
      </c>
      <c r="AA176" t="s">
        <v>690</v>
      </c>
      <c r="AB176" t="s">
        <v>684</v>
      </c>
      <c r="AC176" t="s">
        <v>44</v>
      </c>
      <c r="AD176" t="s">
        <v>45</v>
      </c>
      <c r="AE176">
        <v>38.646056999999999</v>
      </c>
      <c r="AF176">
        <v>-90.554321000000002</v>
      </c>
      <c r="AG176" t="b">
        <v>0</v>
      </c>
    </row>
    <row r="177" spans="1:33" x14ac:dyDescent="0.3">
      <c r="A177" t="s">
        <v>678</v>
      </c>
      <c r="B177" t="s">
        <v>34</v>
      </c>
      <c r="C177" t="s">
        <v>691</v>
      </c>
      <c r="D177" t="s">
        <v>290</v>
      </c>
      <c r="E177" t="s">
        <v>37</v>
      </c>
      <c r="F177">
        <v>63017</v>
      </c>
      <c r="G177">
        <v>814990</v>
      </c>
      <c r="H177">
        <v>5</v>
      </c>
      <c r="I177">
        <v>3.5</v>
      </c>
      <c r="J177" t="s">
        <v>692</v>
      </c>
      <c r="K177">
        <v>3120</v>
      </c>
      <c r="N177">
        <v>3</v>
      </c>
      <c r="O177" t="s">
        <v>39</v>
      </c>
      <c r="P177">
        <v>172</v>
      </c>
      <c r="Q177" t="s">
        <v>40</v>
      </c>
      <c r="U177" s="1">
        <v>42494</v>
      </c>
      <c r="V177">
        <v>527990</v>
      </c>
      <c r="Y177" t="s">
        <v>693</v>
      </c>
      <c r="Z177" t="s">
        <v>682</v>
      </c>
      <c r="AA177" t="s">
        <v>694</v>
      </c>
      <c r="AB177" t="s">
        <v>684</v>
      </c>
      <c r="AC177" t="s">
        <v>44</v>
      </c>
      <c r="AD177" t="s">
        <v>45</v>
      </c>
      <c r="AE177">
        <v>38.621363000000002</v>
      </c>
      <c r="AF177">
        <v>-90.521248999999997</v>
      </c>
      <c r="AG177" t="b">
        <v>0</v>
      </c>
    </row>
    <row r="178" spans="1:33" x14ac:dyDescent="0.3">
      <c r="A178" t="s">
        <v>678</v>
      </c>
      <c r="B178" t="s">
        <v>34</v>
      </c>
      <c r="C178" t="s">
        <v>695</v>
      </c>
      <c r="D178" t="s">
        <v>290</v>
      </c>
      <c r="E178" t="s">
        <v>37</v>
      </c>
      <c r="F178">
        <v>63017</v>
      </c>
      <c r="G178">
        <v>634990</v>
      </c>
      <c r="H178">
        <v>3</v>
      </c>
      <c r="I178">
        <v>2.5</v>
      </c>
      <c r="J178" t="s">
        <v>692</v>
      </c>
      <c r="K178">
        <v>3147</v>
      </c>
      <c r="N178">
        <v>3</v>
      </c>
      <c r="O178" t="s">
        <v>39</v>
      </c>
      <c r="P178">
        <v>172</v>
      </c>
      <c r="Q178" t="s">
        <v>40</v>
      </c>
      <c r="V178">
        <v>634990</v>
      </c>
      <c r="Y178" t="s">
        <v>696</v>
      </c>
      <c r="Z178" t="s">
        <v>682</v>
      </c>
      <c r="AA178" t="s">
        <v>697</v>
      </c>
      <c r="AB178" t="s">
        <v>684</v>
      </c>
      <c r="AC178" t="s">
        <v>44</v>
      </c>
      <c r="AD178" t="s">
        <v>45</v>
      </c>
      <c r="AE178">
        <v>38.621363000000002</v>
      </c>
      <c r="AF178">
        <v>-90.521248999999997</v>
      </c>
      <c r="AG178" t="b">
        <v>0</v>
      </c>
    </row>
    <row r="179" spans="1:33" x14ac:dyDescent="0.3">
      <c r="A179" t="s">
        <v>678</v>
      </c>
      <c r="B179" t="s">
        <v>34</v>
      </c>
      <c r="C179" t="s">
        <v>698</v>
      </c>
      <c r="D179" t="s">
        <v>290</v>
      </c>
      <c r="E179" t="s">
        <v>37</v>
      </c>
      <c r="F179">
        <v>63017</v>
      </c>
      <c r="G179">
        <v>659990</v>
      </c>
      <c r="H179">
        <v>4</v>
      </c>
      <c r="I179">
        <v>3.5</v>
      </c>
      <c r="J179" t="s">
        <v>692</v>
      </c>
      <c r="K179">
        <v>3404</v>
      </c>
      <c r="N179">
        <v>3</v>
      </c>
      <c r="O179" t="s">
        <v>39</v>
      </c>
      <c r="P179">
        <v>172</v>
      </c>
      <c r="Q179" t="s">
        <v>40</v>
      </c>
      <c r="V179">
        <v>659990</v>
      </c>
      <c r="Y179" t="s">
        <v>699</v>
      </c>
      <c r="Z179" t="s">
        <v>682</v>
      </c>
      <c r="AA179" t="s">
        <v>700</v>
      </c>
      <c r="AB179" t="s">
        <v>684</v>
      </c>
      <c r="AC179" t="s">
        <v>44</v>
      </c>
      <c r="AD179" t="s">
        <v>45</v>
      </c>
      <c r="AE179">
        <v>38.621363000000002</v>
      </c>
      <c r="AF179">
        <v>-90.521248999999997</v>
      </c>
      <c r="AG179" t="b">
        <v>0</v>
      </c>
    </row>
    <row r="180" spans="1:33" x14ac:dyDescent="0.3">
      <c r="A180" t="s">
        <v>678</v>
      </c>
      <c r="B180" t="s">
        <v>34</v>
      </c>
      <c r="C180" t="s">
        <v>701</v>
      </c>
      <c r="D180" t="s">
        <v>290</v>
      </c>
      <c r="E180" t="s">
        <v>37</v>
      </c>
      <c r="F180">
        <v>63017</v>
      </c>
      <c r="G180">
        <v>649990</v>
      </c>
      <c r="H180">
        <v>4</v>
      </c>
      <c r="I180">
        <v>3</v>
      </c>
      <c r="J180" t="s">
        <v>692</v>
      </c>
      <c r="K180">
        <v>3520</v>
      </c>
      <c r="N180">
        <v>3</v>
      </c>
      <c r="O180" t="s">
        <v>39</v>
      </c>
      <c r="P180">
        <v>172</v>
      </c>
      <c r="Q180" t="s">
        <v>40</v>
      </c>
      <c r="V180">
        <v>649990</v>
      </c>
      <c r="Y180" t="s">
        <v>702</v>
      </c>
      <c r="Z180" t="s">
        <v>682</v>
      </c>
      <c r="AA180" t="s">
        <v>703</v>
      </c>
      <c r="AB180" t="s">
        <v>684</v>
      </c>
      <c r="AC180" t="s">
        <v>44</v>
      </c>
      <c r="AD180" t="s">
        <v>45</v>
      </c>
      <c r="AE180">
        <v>38.621363000000002</v>
      </c>
      <c r="AF180">
        <v>-90.521248999999997</v>
      </c>
      <c r="AG180" t="b">
        <v>0</v>
      </c>
    </row>
    <row r="181" spans="1:33" x14ac:dyDescent="0.3">
      <c r="A181" t="s">
        <v>678</v>
      </c>
      <c r="B181" t="s">
        <v>34</v>
      </c>
      <c r="C181" t="s">
        <v>704</v>
      </c>
      <c r="D181" t="s">
        <v>290</v>
      </c>
      <c r="E181" t="s">
        <v>37</v>
      </c>
      <c r="F181">
        <v>63017</v>
      </c>
      <c r="G181">
        <v>679990</v>
      </c>
      <c r="H181">
        <v>4</v>
      </c>
      <c r="I181">
        <v>3.5</v>
      </c>
      <c r="J181" t="s">
        <v>692</v>
      </c>
      <c r="K181">
        <v>3974</v>
      </c>
      <c r="N181">
        <v>4</v>
      </c>
      <c r="O181" t="s">
        <v>39</v>
      </c>
      <c r="P181">
        <v>172</v>
      </c>
      <c r="Q181" t="s">
        <v>40</v>
      </c>
      <c r="V181">
        <v>679990</v>
      </c>
      <c r="Y181" t="s">
        <v>705</v>
      </c>
      <c r="Z181" t="s">
        <v>682</v>
      </c>
      <c r="AA181" t="s">
        <v>706</v>
      </c>
      <c r="AB181" t="s">
        <v>684</v>
      </c>
      <c r="AC181" t="s">
        <v>44</v>
      </c>
      <c r="AD181" t="s">
        <v>45</v>
      </c>
      <c r="AE181">
        <v>38.621363000000002</v>
      </c>
      <c r="AF181">
        <v>-90.521248999999997</v>
      </c>
      <c r="AG181" t="b">
        <v>0</v>
      </c>
    </row>
    <row r="182" spans="1:33" x14ac:dyDescent="0.3">
      <c r="A182" t="s">
        <v>678</v>
      </c>
      <c r="B182" t="s">
        <v>34</v>
      </c>
      <c r="C182" t="s">
        <v>707</v>
      </c>
      <c r="D182" t="s">
        <v>290</v>
      </c>
      <c r="E182" t="s">
        <v>37</v>
      </c>
      <c r="F182">
        <v>63017</v>
      </c>
      <c r="G182">
        <v>694990</v>
      </c>
      <c r="H182">
        <v>4</v>
      </c>
      <c r="I182">
        <v>3.5</v>
      </c>
      <c r="J182" t="s">
        <v>692</v>
      </c>
      <c r="K182">
        <v>3977</v>
      </c>
      <c r="N182">
        <v>3</v>
      </c>
      <c r="O182" t="s">
        <v>39</v>
      </c>
      <c r="P182">
        <v>172</v>
      </c>
      <c r="Q182" t="s">
        <v>40</v>
      </c>
      <c r="V182">
        <v>694990</v>
      </c>
      <c r="Y182" t="s">
        <v>708</v>
      </c>
      <c r="Z182" t="s">
        <v>682</v>
      </c>
      <c r="AA182" t="s">
        <v>709</v>
      </c>
      <c r="AB182" t="s">
        <v>684</v>
      </c>
      <c r="AC182" t="s">
        <v>44</v>
      </c>
      <c r="AD182" t="s">
        <v>45</v>
      </c>
      <c r="AE182">
        <v>38.621363000000002</v>
      </c>
      <c r="AF182">
        <v>-90.521248999999997</v>
      </c>
      <c r="AG182" t="b">
        <v>0</v>
      </c>
    </row>
    <row r="183" spans="1:33" x14ac:dyDescent="0.3">
      <c r="A183" t="s">
        <v>678</v>
      </c>
      <c r="B183" t="s">
        <v>34</v>
      </c>
      <c r="C183" t="s">
        <v>710</v>
      </c>
      <c r="D183" t="s">
        <v>66</v>
      </c>
      <c r="E183" t="s">
        <v>37</v>
      </c>
      <c r="F183">
        <v>63017</v>
      </c>
      <c r="G183">
        <v>750000</v>
      </c>
      <c r="H183">
        <v>3</v>
      </c>
      <c r="I183">
        <v>2</v>
      </c>
      <c r="J183" t="s">
        <v>711</v>
      </c>
      <c r="K183">
        <v>2797</v>
      </c>
      <c r="N183">
        <v>3</v>
      </c>
      <c r="O183" t="s">
        <v>39</v>
      </c>
      <c r="P183">
        <v>172</v>
      </c>
      <c r="Q183" t="s">
        <v>40</v>
      </c>
      <c r="U183" s="1">
        <v>42497</v>
      </c>
      <c r="V183">
        <v>799900</v>
      </c>
      <c r="Y183" t="s">
        <v>712</v>
      </c>
      <c r="Z183" t="s">
        <v>682</v>
      </c>
      <c r="AA183" t="s">
        <v>713</v>
      </c>
      <c r="AB183" t="s">
        <v>684</v>
      </c>
      <c r="AC183" t="s">
        <v>44</v>
      </c>
      <c r="AD183" t="s">
        <v>45</v>
      </c>
      <c r="AE183">
        <v>38.61777</v>
      </c>
      <c r="AF183">
        <v>-90.545139000000006</v>
      </c>
      <c r="AG183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0"/>
  <sheetViews>
    <sheetView workbookViewId="0"/>
  </sheetViews>
  <sheetFormatPr defaultRowHeight="14.4" x14ac:dyDescent="0.3"/>
  <cols>
    <col min="1" max="1" width="22.88671875" bestFit="1" customWidth="1"/>
    <col min="2" max="2" width="22.44140625" bestFit="1" customWidth="1"/>
    <col min="3" max="3" width="25" bestFit="1" customWidth="1"/>
    <col min="4" max="4" width="13.5546875" bestFit="1" customWidth="1"/>
    <col min="5" max="5" width="6.88671875" bestFit="1" customWidth="1"/>
    <col min="6" max="6" width="6" bestFit="1" customWidth="1"/>
    <col min="7" max="7" width="10.88671875" bestFit="1" customWidth="1"/>
    <col min="8" max="8" width="6.109375" bestFit="1" customWidth="1"/>
    <col min="9" max="9" width="7.109375" bestFit="1" customWidth="1"/>
    <col min="10" max="10" width="14.5546875" bestFit="1" customWidth="1"/>
    <col min="11" max="11" width="5.88671875" bestFit="1" customWidth="1"/>
    <col min="12" max="12" width="10" bestFit="1" customWidth="1"/>
    <col min="13" max="13" width="11.6640625" bestFit="1" customWidth="1"/>
    <col min="14" max="14" width="16.33203125" bestFit="1" customWidth="1"/>
    <col min="15" max="15" width="14.88671875" bestFit="1" customWidth="1"/>
    <col min="16" max="16" width="18" bestFit="1" customWidth="1"/>
    <col min="17" max="17" width="8.109375" bestFit="1" customWidth="1"/>
    <col min="18" max="18" width="24.44140625" bestFit="1" customWidth="1"/>
    <col min="19" max="19" width="30.5546875" bestFit="1" customWidth="1"/>
    <col min="20" max="20" width="28.44140625" bestFit="1" customWidth="1"/>
    <col min="21" max="21" width="25.5546875" bestFit="1" customWidth="1"/>
    <col min="22" max="22" width="20.33203125" bestFit="1" customWidth="1"/>
    <col min="23" max="23" width="16.5546875" bestFit="1" customWidth="1"/>
    <col min="24" max="24" width="17.44140625" bestFit="1" customWidth="1"/>
    <col min="25" max="25" width="74" bestFit="1" customWidth="1"/>
    <col min="26" max="26" width="34.33203125" bestFit="1" customWidth="1"/>
    <col min="27" max="27" width="12.33203125" bestFit="1" customWidth="1"/>
    <col min="28" max="28" width="29" bestFit="1" customWidth="1"/>
    <col min="29" max="29" width="10.109375" bestFit="1" customWidth="1"/>
    <col min="30" max="30" width="12.44140625" bestFit="1" customWidth="1"/>
    <col min="31" max="31" width="11" bestFit="1" customWidth="1"/>
    <col min="32" max="32" width="11.5546875" bestFit="1" customWidth="1"/>
    <col min="33" max="33" width="15.109375" bestFit="1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t="s">
        <v>33</v>
      </c>
      <c r="B2" t="s">
        <v>714</v>
      </c>
      <c r="C2" t="s">
        <v>715</v>
      </c>
      <c r="D2" t="s">
        <v>228</v>
      </c>
      <c r="E2" t="s">
        <v>37</v>
      </c>
      <c r="F2">
        <v>63123</v>
      </c>
      <c r="G2">
        <v>139900</v>
      </c>
      <c r="H2">
        <v>4</v>
      </c>
      <c r="I2">
        <v>2</v>
      </c>
      <c r="J2" t="s">
        <v>716</v>
      </c>
      <c r="K2">
        <v>2309</v>
      </c>
      <c r="M2">
        <v>1907</v>
      </c>
      <c r="N2">
        <v>0</v>
      </c>
      <c r="P2">
        <v>1</v>
      </c>
      <c r="Q2" t="s">
        <v>40</v>
      </c>
      <c r="V2">
        <v>139900</v>
      </c>
      <c r="W2" s="1">
        <v>40280</v>
      </c>
      <c r="X2">
        <v>132000</v>
      </c>
      <c r="Y2" t="s">
        <v>717</v>
      </c>
      <c r="Z2" t="s">
        <v>42</v>
      </c>
      <c r="AA2">
        <v>16042431</v>
      </c>
      <c r="AB2" t="s">
        <v>718</v>
      </c>
      <c r="AC2" t="s">
        <v>44</v>
      </c>
      <c r="AD2" t="s">
        <v>45</v>
      </c>
      <c r="AE2">
        <v>38.556600400000001</v>
      </c>
      <c r="AF2">
        <v>-90.297691</v>
      </c>
      <c r="AG2" t="b">
        <v>0</v>
      </c>
    </row>
    <row r="3" spans="1:33" x14ac:dyDescent="0.3">
      <c r="A3" t="s">
        <v>33</v>
      </c>
      <c r="B3" t="s">
        <v>34</v>
      </c>
      <c r="C3" t="s">
        <v>719</v>
      </c>
      <c r="D3" t="s">
        <v>82</v>
      </c>
      <c r="E3" t="s">
        <v>37</v>
      </c>
      <c r="F3">
        <v>63123</v>
      </c>
      <c r="G3">
        <v>139000</v>
      </c>
      <c r="H3">
        <v>2</v>
      </c>
      <c r="I3">
        <v>1</v>
      </c>
      <c r="J3" t="s">
        <v>720</v>
      </c>
      <c r="K3">
        <v>1092</v>
      </c>
      <c r="L3">
        <v>5009</v>
      </c>
      <c r="M3">
        <v>1939</v>
      </c>
      <c r="N3">
        <v>1</v>
      </c>
      <c r="O3" t="s">
        <v>39</v>
      </c>
      <c r="P3">
        <v>1</v>
      </c>
      <c r="Q3" t="s">
        <v>40</v>
      </c>
      <c r="V3">
        <v>139000</v>
      </c>
      <c r="W3" s="1">
        <v>38695</v>
      </c>
      <c r="X3">
        <v>139000</v>
      </c>
      <c r="Y3" t="s">
        <v>721</v>
      </c>
      <c r="Z3" t="s">
        <v>42</v>
      </c>
      <c r="AA3">
        <v>16044384</v>
      </c>
      <c r="AB3" t="s">
        <v>111</v>
      </c>
      <c r="AC3" t="s">
        <v>44</v>
      </c>
      <c r="AD3" t="s">
        <v>45</v>
      </c>
      <c r="AE3">
        <v>38.556083000000001</v>
      </c>
      <c r="AF3">
        <v>-90.308003999999997</v>
      </c>
      <c r="AG3" t="b">
        <v>0</v>
      </c>
    </row>
    <row r="4" spans="1:33" x14ac:dyDescent="0.3">
      <c r="A4" t="s">
        <v>33</v>
      </c>
      <c r="B4" t="s">
        <v>34</v>
      </c>
      <c r="C4" t="s">
        <v>722</v>
      </c>
      <c r="D4" t="s">
        <v>82</v>
      </c>
      <c r="E4" t="s">
        <v>37</v>
      </c>
      <c r="F4">
        <v>63123</v>
      </c>
      <c r="G4">
        <v>215000</v>
      </c>
      <c r="H4">
        <v>3</v>
      </c>
      <c r="I4">
        <v>2</v>
      </c>
      <c r="J4" t="s">
        <v>720</v>
      </c>
      <c r="K4">
        <v>1326</v>
      </c>
      <c r="L4">
        <v>19994</v>
      </c>
      <c r="M4">
        <v>1957</v>
      </c>
      <c r="N4">
        <v>3</v>
      </c>
      <c r="O4" t="s">
        <v>39</v>
      </c>
      <c r="P4">
        <v>1</v>
      </c>
      <c r="Q4" t="s">
        <v>40</v>
      </c>
      <c r="R4" s="1">
        <v>42547</v>
      </c>
      <c r="S4" s="2">
        <v>0.54166666666666663</v>
      </c>
      <c r="T4" s="2">
        <v>0.625</v>
      </c>
      <c r="V4">
        <v>215000</v>
      </c>
      <c r="Y4" t="s">
        <v>723</v>
      </c>
      <c r="Z4" t="s">
        <v>42</v>
      </c>
      <c r="AA4">
        <v>16044855</v>
      </c>
      <c r="AB4" t="s">
        <v>724</v>
      </c>
      <c r="AC4" t="s">
        <v>44</v>
      </c>
      <c r="AD4" t="s">
        <v>45</v>
      </c>
      <c r="AE4">
        <v>38.551568000000003</v>
      </c>
      <c r="AF4">
        <v>-90.337320000000005</v>
      </c>
      <c r="AG4" t="b">
        <v>0</v>
      </c>
    </row>
    <row r="5" spans="1:33" x14ac:dyDescent="0.3">
      <c r="A5" t="s">
        <v>33</v>
      </c>
      <c r="B5" t="s">
        <v>34</v>
      </c>
      <c r="C5" t="s">
        <v>725</v>
      </c>
      <c r="D5" t="s">
        <v>82</v>
      </c>
      <c r="E5" t="s">
        <v>37</v>
      </c>
      <c r="F5">
        <v>63123</v>
      </c>
      <c r="G5">
        <v>216900</v>
      </c>
      <c r="H5">
        <v>3</v>
      </c>
      <c r="I5">
        <v>2</v>
      </c>
      <c r="J5" t="s">
        <v>726</v>
      </c>
      <c r="L5">
        <v>6795</v>
      </c>
      <c r="M5">
        <v>1969</v>
      </c>
      <c r="N5">
        <v>2</v>
      </c>
      <c r="O5" t="s">
        <v>39</v>
      </c>
      <c r="P5">
        <v>1</v>
      </c>
      <c r="Q5" t="s">
        <v>40</v>
      </c>
      <c r="R5" s="1">
        <v>42547</v>
      </c>
      <c r="S5" s="2">
        <v>0.54166666666666663</v>
      </c>
      <c r="T5" s="2">
        <v>0.625</v>
      </c>
      <c r="V5">
        <v>216900</v>
      </c>
      <c r="Y5" t="s">
        <v>727</v>
      </c>
      <c r="Z5" t="s">
        <v>42</v>
      </c>
      <c r="AA5">
        <v>16044352</v>
      </c>
      <c r="AB5" t="s">
        <v>332</v>
      </c>
      <c r="AC5" t="s">
        <v>44</v>
      </c>
      <c r="AD5" t="s">
        <v>45</v>
      </c>
      <c r="AE5">
        <v>38.544688000000001</v>
      </c>
      <c r="AF5">
        <v>-90.354208</v>
      </c>
      <c r="AG5" t="b">
        <v>0</v>
      </c>
    </row>
    <row r="6" spans="1:33" x14ac:dyDescent="0.3">
      <c r="A6" t="s">
        <v>33</v>
      </c>
      <c r="B6" t="s">
        <v>34</v>
      </c>
      <c r="C6" t="s">
        <v>728</v>
      </c>
      <c r="D6" t="s">
        <v>82</v>
      </c>
      <c r="E6" t="s">
        <v>37</v>
      </c>
      <c r="F6">
        <v>63123</v>
      </c>
      <c r="G6">
        <v>275000</v>
      </c>
      <c r="H6">
        <v>3</v>
      </c>
      <c r="I6">
        <v>2</v>
      </c>
      <c r="J6" t="s">
        <v>726</v>
      </c>
      <c r="K6">
        <v>1400</v>
      </c>
      <c r="L6">
        <v>8843</v>
      </c>
      <c r="M6">
        <v>1971</v>
      </c>
      <c r="N6">
        <v>2</v>
      </c>
      <c r="O6" t="s">
        <v>39</v>
      </c>
      <c r="P6">
        <v>1</v>
      </c>
      <c r="Q6" t="s">
        <v>40</v>
      </c>
      <c r="V6">
        <v>275000</v>
      </c>
      <c r="W6" s="1">
        <v>39188</v>
      </c>
      <c r="X6">
        <v>190000</v>
      </c>
      <c r="Y6" t="s">
        <v>729</v>
      </c>
      <c r="Z6" t="s">
        <v>42</v>
      </c>
      <c r="AA6">
        <v>16040243</v>
      </c>
      <c r="AB6" t="s">
        <v>260</v>
      </c>
      <c r="AC6" t="s">
        <v>44</v>
      </c>
      <c r="AD6" t="s">
        <v>45</v>
      </c>
      <c r="AE6">
        <v>38.529782400000002</v>
      </c>
      <c r="AF6">
        <v>-90.353580500000007</v>
      </c>
      <c r="AG6" t="b">
        <v>0</v>
      </c>
    </row>
    <row r="7" spans="1:33" x14ac:dyDescent="0.3">
      <c r="A7" t="s">
        <v>33</v>
      </c>
      <c r="B7" t="s">
        <v>34</v>
      </c>
      <c r="C7" t="s">
        <v>730</v>
      </c>
      <c r="D7" t="s">
        <v>82</v>
      </c>
      <c r="E7" t="s">
        <v>37</v>
      </c>
      <c r="F7">
        <v>63123</v>
      </c>
      <c r="G7">
        <v>89000</v>
      </c>
      <c r="H7">
        <v>2</v>
      </c>
      <c r="I7">
        <v>1</v>
      </c>
      <c r="J7" t="s">
        <v>731</v>
      </c>
      <c r="K7">
        <v>768</v>
      </c>
      <c r="L7">
        <v>6621</v>
      </c>
      <c r="M7">
        <v>1951</v>
      </c>
      <c r="N7">
        <v>0</v>
      </c>
      <c r="P7">
        <v>1</v>
      </c>
      <c r="Q7" t="s">
        <v>40</v>
      </c>
      <c r="V7">
        <v>89000</v>
      </c>
      <c r="W7" s="1">
        <v>41592</v>
      </c>
      <c r="X7">
        <v>43000</v>
      </c>
      <c r="Y7" t="s">
        <v>732</v>
      </c>
      <c r="Z7" t="s">
        <v>42</v>
      </c>
      <c r="AA7">
        <v>16042267</v>
      </c>
      <c r="AB7" t="s">
        <v>586</v>
      </c>
      <c r="AC7" t="s">
        <v>44</v>
      </c>
      <c r="AD7" t="s">
        <v>45</v>
      </c>
      <c r="AE7">
        <v>38.554684000000002</v>
      </c>
      <c r="AF7">
        <v>-90.273128999999997</v>
      </c>
      <c r="AG7" t="b">
        <v>0</v>
      </c>
    </row>
    <row r="8" spans="1:33" x14ac:dyDescent="0.3">
      <c r="A8" t="s">
        <v>33</v>
      </c>
      <c r="B8" t="s">
        <v>34</v>
      </c>
      <c r="C8" t="s">
        <v>733</v>
      </c>
      <c r="D8" t="s">
        <v>82</v>
      </c>
      <c r="E8" t="s">
        <v>37</v>
      </c>
      <c r="F8">
        <v>63123</v>
      </c>
      <c r="G8">
        <v>154900</v>
      </c>
      <c r="H8">
        <v>2</v>
      </c>
      <c r="I8">
        <v>1</v>
      </c>
      <c r="J8" t="s">
        <v>720</v>
      </c>
      <c r="K8">
        <v>978</v>
      </c>
      <c r="L8">
        <v>6142</v>
      </c>
      <c r="M8">
        <v>1953</v>
      </c>
      <c r="N8">
        <v>1</v>
      </c>
      <c r="P8">
        <v>1</v>
      </c>
      <c r="Q8" t="s">
        <v>40</v>
      </c>
      <c r="R8" s="1">
        <v>42547</v>
      </c>
      <c r="S8" s="2">
        <v>0.52083333333333337</v>
      </c>
      <c r="T8" s="2">
        <v>0.58333333333333337</v>
      </c>
      <c r="V8">
        <v>154900</v>
      </c>
      <c r="Y8" t="s">
        <v>734</v>
      </c>
      <c r="Z8" t="s">
        <v>42</v>
      </c>
      <c r="AA8">
        <v>16044659</v>
      </c>
      <c r="AB8" t="s">
        <v>68</v>
      </c>
      <c r="AC8" t="s">
        <v>44</v>
      </c>
      <c r="AD8" t="s">
        <v>45</v>
      </c>
      <c r="AE8">
        <v>38.578257000000001</v>
      </c>
      <c r="AF8">
        <v>-90.318462999999994</v>
      </c>
      <c r="AG8" t="b">
        <v>0</v>
      </c>
    </row>
    <row r="9" spans="1:33" x14ac:dyDescent="0.3">
      <c r="A9" t="s">
        <v>33</v>
      </c>
      <c r="B9" t="s">
        <v>34</v>
      </c>
      <c r="C9" t="s">
        <v>735</v>
      </c>
      <c r="D9" t="s">
        <v>228</v>
      </c>
      <c r="E9" t="s">
        <v>37</v>
      </c>
      <c r="F9">
        <v>63123</v>
      </c>
      <c r="G9">
        <v>109000</v>
      </c>
      <c r="H9">
        <v>2</v>
      </c>
      <c r="I9">
        <v>1</v>
      </c>
      <c r="J9" t="s">
        <v>720</v>
      </c>
      <c r="K9">
        <v>1080</v>
      </c>
      <c r="L9">
        <v>8276</v>
      </c>
      <c r="M9">
        <v>1950</v>
      </c>
      <c r="N9">
        <v>4</v>
      </c>
      <c r="O9" t="s">
        <v>39</v>
      </c>
      <c r="P9">
        <v>1</v>
      </c>
      <c r="Q9" t="s">
        <v>40</v>
      </c>
      <c r="V9">
        <v>109000</v>
      </c>
      <c r="Y9" t="s">
        <v>736</v>
      </c>
      <c r="Z9" t="s">
        <v>42</v>
      </c>
      <c r="AA9">
        <v>16044091</v>
      </c>
      <c r="AB9" t="s">
        <v>737</v>
      </c>
      <c r="AC9" t="s">
        <v>44</v>
      </c>
      <c r="AD9" t="s">
        <v>45</v>
      </c>
      <c r="AE9">
        <v>38.547241</v>
      </c>
      <c r="AF9">
        <v>-90.324145999999999</v>
      </c>
      <c r="AG9" t="b">
        <v>0</v>
      </c>
    </row>
    <row r="10" spans="1:33" x14ac:dyDescent="0.3">
      <c r="A10" t="s">
        <v>33</v>
      </c>
      <c r="B10" t="s">
        <v>34</v>
      </c>
      <c r="C10" t="s">
        <v>738</v>
      </c>
      <c r="D10" t="s">
        <v>82</v>
      </c>
      <c r="E10" t="s">
        <v>37</v>
      </c>
      <c r="F10">
        <v>63123</v>
      </c>
      <c r="G10">
        <v>155000</v>
      </c>
      <c r="H10">
        <v>3</v>
      </c>
      <c r="I10">
        <v>2</v>
      </c>
      <c r="J10" t="s">
        <v>716</v>
      </c>
      <c r="K10">
        <v>1300</v>
      </c>
      <c r="L10">
        <v>9191</v>
      </c>
      <c r="M10">
        <v>1960</v>
      </c>
      <c r="N10">
        <v>1</v>
      </c>
      <c r="O10" t="s">
        <v>39</v>
      </c>
      <c r="P10">
        <v>1</v>
      </c>
      <c r="Q10" t="s">
        <v>40</v>
      </c>
      <c r="V10">
        <v>155000</v>
      </c>
      <c r="Y10" t="s">
        <v>739</v>
      </c>
      <c r="Z10" t="s">
        <v>42</v>
      </c>
      <c r="AA10">
        <v>16042905</v>
      </c>
      <c r="AB10" t="s">
        <v>740</v>
      </c>
      <c r="AC10" t="s">
        <v>44</v>
      </c>
      <c r="AD10" t="s">
        <v>45</v>
      </c>
      <c r="AE10">
        <v>38.549357999999998</v>
      </c>
      <c r="AF10">
        <v>-90.302631000000005</v>
      </c>
      <c r="AG10" t="b">
        <v>0</v>
      </c>
    </row>
    <row r="11" spans="1:33" x14ac:dyDescent="0.3">
      <c r="A11" t="s">
        <v>33</v>
      </c>
      <c r="B11" t="s">
        <v>34</v>
      </c>
      <c r="C11" t="s">
        <v>741</v>
      </c>
      <c r="D11" t="s">
        <v>82</v>
      </c>
      <c r="E11" t="s">
        <v>37</v>
      </c>
      <c r="F11">
        <v>63123</v>
      </c>
      <c r="G11">
        <v>179900</v>
      </c>
      <c r="H11">
        <v>3</v>
      </c>
      <c r="I11">
        <v>2</v>
      </c>
      <c r="J11" t="s">
        <v>716</v>
      </c>
      <c r="K11">
        <v>1318</v>
      </c>
      <c r="L11">
        <v>16988</v>
      </c>
      <c r="M11">
        <v>1937</v>
      </c>
      <c r="N11">
        <v>1</v>
      </c>
      <c r="O11" t="s">
        <v>39</v>
      </c>
      <c r="P11">
        <v>2</v>
      </c>
      <c r="Q11" t="s">
        <v>40</v>
      </c>
      <c r="V11">
        <v>179900</v>
      </c>
      <c r="W11" s="1">
        <v>39657</v>
      </c>
      <c r="X11">
        <v>165000</v>
      </c>
      <c r="Y11" t="s">
        <v>742</v>
      </c>
      <c r="Z11" t="s">
        <v>42</v>
      </c>
      <c r="AA11">
        <v>16044468</v>
      </c>
      <c r="AB11" t="s">
        <v>339</v>
      </c>
      <c r="AC11" t="s">
        <v>44</v>
      </c>
      <c r="AD11" t="s">
        <v>45</v>
      </c>
      <c r="AE11">
        <v>38.5503559</v>
      </c>
      <c r="AF11">
        <v>-90.305084500000007</v>
      </c>
      <c r="AG11" t="b">
        <v>0</v>
      </c>
    </row>
    <row r="12" spans="1:33" x14ac:dyDescent="0.3">
      <c r="A12" t="s">
        <v>33</v>
      </c>
      <c r="B12" t="s">
        <v>34</v>
      </c>
      <c r="C12" t="s">
        <v>743</v>
      </c>
      <c r="D12" t="s">
        <v>82</v>
      </c>
      <c r="E12" t="s">
        <v>37</v>
      </c>
      <c r="F12">
        <v>63123</v>
      </c>
      <c r="G12">
        <v>129900</v>
      </c>
      <c r="H12">
        <v>3</v>
      </c>
      <c r="I12">
        <v>2</v>
      </c>
      <c r="J12" t="s">
        <v>720</v>
      </c>
      <c r="K12">
        <v>1210</v>
      </c>
      <c r="M12">
        <v>1934</v>
      </c>
      <c r="N12">
        <v>1</v>
      </c>
      <c r="P12">
        <v>2</v>
      </c>
      <c r="Q12" t="s">
        <v>40</v>
      </c>
      <c r="R12" s="1">
        <v>42546</v>
      </c>
      <c r="S12" s="2">
        <v>0.54166666666666663</v>
      </c>
      <c r="T12" s="2">
        <v>0.625</v>
      </c>
      <c r="V12">
        <v>129900</v>
      </c>
      <c r="Y12" t="s">
        <v>744</v>
      </c>
      <c r="Z12" t="s">
        <v>42</v>
      </c>
      <c r="AA12">
        <v>16044595</v>
      </c>
      <c r="AB12" t="s">
        <v>332</v>
      </c>
      <c r="AC12" t="s">
        <v>44</v>
      </c>
      <c r="AD12" t="s">
        <v>45</v>
      </c>
      <c r="AE12">
        <v>38.551043</v>
      </c>
      <c r="AF12">
        <v>-90.318715999999995</v>
      </c>
      <c r="AG12" t="b">
        <v>0</v>
      </c>
    </row>
    <row r="13" spans="1:33" x14ac:dyDescent="0.3">
      <c r="A13" t="s">
        <v>33</v>
      </c>
      <c r="B13" t="s">
        <v>34</v>
      </c>
      <c r="C13" t="s">
        <v>745</v>
      </c>
      <c r="D13" t="s">
        <v>82</v>
      </c>
      <c r="E13" t="s">
        <v>37</v>
      </c>
      <c r="F13">
        <v>63123</v>
      </c>
      <c r="G13">
        <v>126500</v>
      </c>
      <c r="H13">
        <v>2</v>
      </c>
      <c r="I13">
        <v>1</v>
      </c>
      <c r="J13" t="s">
        <v>716</v>
      </c>
      <c r="K13">
        <v>910</v>
      </c>
      <c r="L13">
        <v>4835</v>
      </c>
      <c r="M13">
        <v>1950</v>
      </c>
      <c r="N13">
        <v>1</v>
      </c>
      <c r="O13" t="s">
        <v>39</v>
      </c>
      <c r="P13">
        <v>2</v>
      </c>
      <c r="Q13" t="s">
        <v>40</v>
      </c>
      <c r="R13" s="1">
        <v>42547</v>
      </c>
      <c r="S13" s="2">
        <v>0.58333333333333337</v>
      </c>
      <c r="T13" s="2">
        <v>0.66666666666666663</v>
      </c>
      <c r="V13">
        <v>126500</v>
      </c>
      <c r="Y13" t="s">
        <v>746</v>
      </c>
      <c r="Z13" t="s">
        <v>42</v>
      </c>
      <c r="AA13">
        <v>16042642</v>
      </c>
      <c r="AB13" t="s">
        <v>52</v>
      </c>
      <c r="AC13" t="s">
        <v>44</v>
      </c>
      <c r="AD13" t="s">
        <v>45</v>
      </c>
      <c r="AE13">
        <v>38.559789000000002</v>
      </c>
      <c r="AF13">
        <v>-90.299491000000003</v>
      </c>
      <c r="AG13" t="b">
        <v>0</v>
      </c>
    </row>
    <row r="14" spans="1:33" x14ac:dyDescent="0.3">
      <c r="A14" t="s">
        <v>33</v>
      </c>
      <c r="B14" t="s">
        <v>34</v>
      </c>
      <c r="C14" t="s">
        <v>747</v>
      </c>
      <c r="D14" t="s">
        <v>82</v>
      </c>
      <c r="E14" t="s">
        <v>37</v>
      </c>
      <c r="F14">
        <v>63123</v>
      </c>
      <c r="G14">
        <v>199900</v>
      </c>
      <c r="H14">
        <v>3</v>
      </c>
      <c r="I14">
        <v>3</v>
      </c>
      <c r="J14" t="s">
        <v>716</v>
      </c>
      <c r="K14">
        <v>1314</v>
      </c>
      <c r="L14">
        <v>6970</v>
      </c>
      <c r="M14">
        <v>1970</v>
      </c>
      <c r="N14">
        <v>2</v>
      </c>
      <c r="O14" t="s">
        <v>39</v>
      </c>
      <c r="P14">
        <v>2</v>
      </c>
      <c r="Q14" t="s">
        <v>40</v>
      </c>
      <c r="V14">
        <v>199900</v>
      </c>
      <c r="Y14" t="s">
        <v>748</v>
      </c>
      <c r="Z14" t="s">
        <v>42</v>
      </c>
      <c r="AA14">
        <v>16044427</v>
      </c>
      <c r="AB14" t="s">
        <v>749</v>
      </c>
      <c r="AC14" t="s">
        <v>44</v>
      </c>
      <c r="AD14" t="s">
        <v>45</v>
      </c>
      <c r="AE14">
        <v>38.549347300000001</v>
      </c>
      <c r="AF14">
        <v>-90.297916000000001</v>
      </c>
      <c r="AG14" t="b">
        <v>0</v>
      </c>
    </row>
    <row r="15" spans="1:33" x14ac:dyDescent="0.3">
      <c r="A15" t="s">
        <v>33</v>
      </c>
      <c r="B15" t="s">
        <v>34</v>
      </c>
      <c r="C15" t="s">
        <v>750</v>
      </c>
      <c r="D15" t="s">
        <v>82</v>
      </c>
      <c r="E15" t="s">
        <v>37</v>
      </c>
      <c r="F15">
        <v>63123</v>
      </c>
      <c r="G15">
        <v>164900</v>
      </c>
      <c r="H15">
        <v>2</v>
      </c>
      <c r="I15">
        <v>1</v>
      </c>
      <c r="J15" t="s">
        <v>720</v>
      </c>
      <c r="L15">
        <v>8146</v>
      </c>
      <c r="M15">
        <v>1954</v>
      </c>
      <c r="N15">
        <v>1</v>
      </c>
      <c r="O15" t="s">
        <v>39</v>
      </c>
      <c r="P15">
        <v>2</v>
      </c>
      <c r="Q15" t="s">
        <v>40</v>
      </c>
      <c r="V15">
        <v>164900</v>
      </c>
      <c r="Y15" t="s">
        <v>751</v>
      </c>
      <c r="Z15" t="s">
        <v>42</v>
      </c>
      <c r="AA15">
        <v>16043969</v>
      </c>
      <c r="AB15" t="s">
        <v>740</v>
      </c>
      <c r="AC15" t="s">
        <v>44</v>
      </c>
      <c r="AD15" t="s">
        <v>45</v>
      </c>
      <c r="AE15">
        <v>38.565195000000003</v>
      </c>
      <c r="AF15">
        <v>-90.346530000000001</v>
      </c>
      <c r="AG15" t="b">
        <v>0</v>
      </c>
    </row>
    <row r="16" spans="1:33" x14ac:dyDescent="0.3">
      <c r="A16" t="s">
        <v>33</v>
      </c>
      <c r="B16" t="s">
        <v>34</v>
      </c>
      <c r="C16" t="s">
        <v>752</v>
      </c>
      <c r="D16" t="s">
        <v>720</v>
      </c>
      <c r="E16" t="s">
        <v>37</v>
      </c>
      <c r="F16">
        <v>63123</v>
      </c>
      <c r="G16">
        <v>144900</v>
      </c>
      <c r="H16">
        <v>3</v>
      </c>
      <c r="I16">
        <v>3</v>
      </c>
      <c r="J16" t="s">
        <v>720</v>
      </c>
      <c r="K16">
        <v>1000</v>
      </c>
      <c r="M16">
        <v>1954</v>
      </c>
      <c r="N16">
        <v>1</v>
      </c>
      <c r="O16" t="s">
        <v>39</v>
      </c>
      <c r="P16">
        <v>2</v>
      </c>
      <c r="Q16" t="s">
        <v>40</v>
      </c>
      <c r="V16">
        <v>144900</v>
      </c>
      <c r="Y16" t="s">
        <v>753</v>
      </c>
      <c r="Z16" t="s">
        <v>42</v>
      </c>
      <c r="AA16">
        <v>16044224</v>
      </c>
      <c r="AB16" t="s">
        <v>740</v>
      </c>
      <c r="AC16" t="s">
        <v>44</v>
      </c>
      <c r="AD16" t="s">
        <v>45</v>
      </c>
      <c r="AE16">
        <v>38.568680999999998</v>
      </c>
      <c r="AF16">
        <v>-90.336482000000004</v>
      </c>
      <c r="AG16" t="b">
        <v>0</v>
      </c>
    </row>
    <row r="17" spans="1:33" x14ac:dyDescent="0.3">
      <c r="A17" t="s">
        <v>33</v>
      </c>
      <c r="B17" t="s">
        <v>34</v>
      </c>
      <c r="C17" t="s">
        <v>754</v>
      </c>
      <c r="D17" t="s">
        <v>82</v>
      </c>
      <c r="E17" t="s">
        <v>37</v>
      </c>
      <c r="F17">
        <v>63123</v>
      </c>
      <c r="G17">
        <v>145000</v>
      </c>
      <c r="H17">
        <v>3</v>
      </c>
      <c r="I17">
        <v>2</v>
      </c>
      <c r="J17" t="s">
        <v>716</v>
      </c>
      <c r="K17">
        <v>1270</v>
      </c>
      <c r="L17">
        <v>310408560</v>
      </c>
      <c r="M17">
        <v>1960</v>
      </c>
      <c r="N17">
        <v>0</v>
      </c>
      <c r="P17">
        <v>2</v>
      </c>
      <c r="Q17" t="s">
        <v>40</v>
      </c>
      <c r="V17">
        <v>145000</v>
      </c>
      <c r="Y17" t="s">
        <v>755</v>
      </c>
      <c r="Z17" t="s">
        <v>42</v>
      </c>
      <c r="AA17">
        <v>16044229</v>
      </c>
      <c r="AB17" t="s">
        <v>740</v>
      </c>
      <c r="AC17" t="s">
        <v>44</v>
      </c>
      <c r="AD17" t="s">
        <v>45</v>
      </c>
      <c r="AE17">
        <v>38.549039</v>
      </c>
      <c r="AF17">
        <v>-90.303517999999997</v>
      </c>
      <c r="AG17" t="b">
        <v>0</v>
      </c>
    </row>
    <row r="18" spans="1:33" x14ac:dyDescent="0.3">
      <c r="A18" t="s">
        <v>33</v>
      </c>
      <c r="B18" t="s">
        <v>34</v>
      </c>
      <c r="C18" t="s">
        <v>756</v>
      </c>
      <c r="D18" t="s">
        <v>82</v>
      </c>
      <c r="E18" t="s">
        <v>37</v>
      </c>
      <c r="F18">
        <v>63123</v>
      </c>
      <c r="G18">
        <v>139700</v>
      </c>
      <c r="H18">
        <v>3</v>
      </c>
      <c r="I18">
        <v>2</v>
      </c>
      <c r="J18" t="s">
        <v>720</v>
      </c>
      <c r="K18">
        <v>1120</v>
      </c>
      <c r="L18">
        <v>6752</v>
      </c>
      <c r="M18">
        <v>1960</v>
      </c>
      <c r="N18">
        <v>0</v>
      </c>
      <c r="P18">
        <v>2</v>
      </c>
      <c r="Q18" t="s">
        <v>40</v>
      </c>
      <c r="V18">
        <v>139700</v>
      </c>
      <c r="Y18" t="s">
        <v>757</v>
      </c>
      <c r="Z18" t="s">
        <v>42</v>
      </c>
      <c r="AA18">
        <v>16041733</v>
      </c>
      <c r="AB18" t="s">
        <v>737</v>
      </c>
      <c r="AC18" t="s">
        <v>44</v>
      </c>
      <c r="AD18" t="s">
        <v>45</v>
      </c>
      <c r="AE18">
        <v>38.550012000000002</v>
      </c>
      <c r="AF18">
        <v>-90.318734000000006</v>
      </c>
      <c r="AG18" t="b">
        <v>0</v>
      </c>
    </row>
    <row r="19" spans="1:33" x14ac:dyDescent="0.3">
      <c r="A19" t="s">
        <v>33</v>
      </c>
      <c r="B19" t="s">
        <v>34</v>
      </c>
      <c r="C19" t="s">
        <v>758</v>
      </c>
      <c r="D19" t="s">
        <v>82</v>
      </c>
      <c r="E19" t="s">
        <v>37</v>
      </c>
      <c r="F19">
        <v>63123</v>
      </c>
      <c r="G19">
        <v>131000</v>
      </c>
      <c r="H19">
        <v>2</v>
      </c>
      <c r="I19">
        <v>2</v>
      </c>
      <c r="J19" t="s">
        <v>716</v>
      </c>
      <c r="K19">
        <v>912</v>
      </c>
      <c r="L19">
        <v>7405</v>
      </c>
      <c r="M19">
        <v>1956</v>
      </c>
      <c r="N19">
        <v>1</v>
      </c>
      <c r="O19" t="s">
        <v>39</v>
      </c>
      <c r="P19">
        <v>3</v>
      </c>
      <c r="Q19" t="s">
        <v>40</v>
      </c>
      <c r="R19" s="1">
        <v>42547</v>
      </c>
      <c r="S19" s="2">
        <v>0.54166666666666663</v>
      </c>
      <c r="T19" s="2">
        <v>0.625</v>
      </c>
      <c r="V19">
        <v>131000</v>
      </c>
      <c r="Y19" t="s">
        <v>759</v>
      </c>
      <c r="Z19" t="s">
        <v>42</v>
      </c>
      <c r="AA19">
        <v>16043919</v>
      </c>
      <c r="AB19" t="s">
        <v>59</v>
      </c>
      <c r="AC19" t="s">
        <v>44</v>
      </c>
      <c r="AD19" t="s">
        <v>45</v>
      </c>
      <c r="AE19">
        <v>38.551495000000003</v>
      </c>
      <c r="AF19">
        <v>-90.284308899999999</v>
      </c>
      <c r="AG19" t="b">
        <v>0</v>
      </c>
    </row>
    <row r="20" spans="1:33" x14ac:dyDescent="0.3">
      <c r="A20" t="s">
        <v>33</v>
      </c>
      <c r="B20" t="s">
        <v>34</v>
      </c>
      <c r="C20" t="s">
        <v>760</v>
      </c>
      <c r="D20" t="s">
        <v>82</v>
      </c>
      <c r="E20" t="s">
        <v>37</v>
      </c>
      <c r="F20">
        <v>63123</v>
      </c>
      <c r="G20">
        <v>93000</v>
      </c>
      <c r="H20">
        <v>3</v>
      </c>
      <c r="I20">
        <v>1</v>
      </c>
      <c r="J20" t="s">
        <v>716</v>
      </c>
      <c r="K20">
        <v>925</v>
      </c>
      <c r="L20">
        <v>11413</v>
      </c>
      <c r="M20">
        <v>1953</v>
      </c>
      <c r="N20">
        <v>1</v>
      </c>
      <c r="P20">
        <v>3</v>
      </c>
      <c r="Q20" t="s">
        <v>40</v>
      </c>
      <c r="V20">
        <v>93000</v>
      </c>
      <c r="Y20" t="s">
        <v>761</v>
      </c>
      <c r="Z20" t="s">
        <v>42</v>
      </c>
      <c r="AA20">
        <v>16044088</v>
      </c>
      <c r="AB20" t="s">
        <v>52</v>
      </c>
      <c r="AC20" t="s">
        <v>44</v>
      </c>
      <c r="AD20" t="s">
        <v>45</v>
      </c>
      <c r="AE20">
        <v>38.556137</v>
      </c>
      <c r="AF20">
        <v>-90.288854999999998</v>
      </c>
      <c r="AG20" t="b">
        <v>0</v>
      </c>
    </row>
    <row r="21" spans="1:33" x14ac:dyDescent="0.3">
      <c r="A21" t="s">
        <v>33</v>
      </c>
      <c r="B21" t="s">
        <v>34</v>
      </c>
      <c r="C21" t="s">
        <v>762</v>
      </c>
      <c r="D21" t="s">
        <v>82</v>
      </c>
      <c r="E21" t="s">
        <v>37</v>
      </c>
      <c r="F21">
        <v>63123</v>
      </c>
      <c r="G21">
        <v>56500</v>
      </c>
      <c r="H21">
        <v>1</v>
      </c>
      <c r="I21">
        <v>1</v>
      </c>
      <c r="J21" t="s">
        <v>720</v>
      </c>
      <c r="K21">
        <v>780</v>
      </c>
      <c r="L21">
        <v>9670</v>
      </c>
      <c r="M21">
        <v>1928</v>
      </c>
      <c r="N21">
        <v>2</v>
      </c>
      <c r="P21">
        <v>3</v>
      </c>
      <c r="Q21" t="s">
        <v>40</v>
      </c>
      <c r="V21">
        <v>56500</v>
      </c>
      <c r="Y21" t="s">
        <v>763</v>
      </c>
      <c r="Z21" t="s">
        <v>42</v>
      </c>
      <c r="AA21">
        <v>16043965</v>
      </c>
      <c r="AB21" t="s">
        <v>49</v>
      </c>
      <c r="AC21" t="s">
        <v>44</v>
      </c>
      <c r="AD21" t="s">
        <v>45</v>
      </c>
      <c r="AE21">
        <v>38.5561072</v>
      </c>
      <c r="AF21">
        <v>-90.315116099999997</v>
      </c>
      <c r="AG21" t="b">
        <v>0</v>
      </c>
    </row>
    <row r="22" spans="1:33" x14ac:dyDescent="0.3">
      <c r="A22" t="s">
        <v>33</v>
      </c>
      <c r="B22" t="s">
        <v>34</v>
      </c>
      <c r="C22" t="s">
        <v>764</v>
      </c>
      <c r="D22" t="s">
        <v>82</v>
      </c>
      <c r="E22" t="s">
        <v>37</v>
      </c>
      <c r="F22">
        <v>63123</v>
      </c>
      <c r="G22">
        <v>159900</v>
      </c>
      <c r="H22">
        <v>3</v>
      </c>
      <c r="I22">
        <v>2</v>
      </c>
      <c r="J22" t="s">
        <v>765</v>
      </c>
      <c r="K22">
        <v>1196</v>
      </c>
      <c r="L22">
        <v>9627</v>
      </c>
      <c r="M22">
        <v>1959</v>
      </c>
      <c r="N22">
        <v>1</v>
      </c>
      <c r="O22" t="s">
        <v>39</v>
      </c>
      <c r="P22">
        <v>3</v>
      </c>
      <c r="Q22" t="s">
        <v>40</v>
      </c>
      <c r="V22">
        <v>159900</v>
      </c>
      <c r="W22" s="1">
        <v>40092</v>
      </c>
      <c r="X22">
        <v>146900</v>
      </c>
      <c r="Y22" t="s">
        <v>766</v>
      </c>
      <c r="Z22" t="s">
        <v>42</v>
      </c>
      <c r="AA22">
        <v>16043912</v>
      </c>
      <c r="AB22" t="s">
        <v>767</v>
      </c>
      <c r="AC22" t="s">
        <v>44</v>
      </c>
      <c r="AD22" t="s">
        <v>45</v>
      </c>
      <c r="AE22">
        <v>38.521819000000001</v>
      </c>
      <c r="AF22">
        <v>-90.341140899999999</v>
      </c>
      <c r="AG22" t="b">
        <v>0</v>
      </c>
    </row>
    <row r="23" spans="1:33" x14ac:dyDescent="0.3">
      <c r="A23" t="s">
        <v>33</v>
      </c>
      <c r="B23" t="s">
        <v>34</v>
      </c>
      <c r="C23" t="s">
        <v>768</v>
      </c>
      <c r="D23" t="s">
        <v>82</v>
      </c>
      <c r="E23" t="s">
        <v>37</v>
      </c>
      <c r="F23">
        <v>63123</v>
      </c>
      <c r="G23">
        <v>279000</v>
      </c>
      <c r="H23">
        <v>4</v>
      </c>
      <c r="I23">
        <v>3</v>
      </c>
      <c r="J23" t="s">
        <v>726</v>
      </c>
      <c r="K23">
        <v>1958</v>
      </c>
      <c r="L23">
        <v>7623</v>
      </c>
      <c r="M23">
        <v>1968</v>
      </c>
      <c r="N23">
        <v>2</v>
      </c>
      <c r="O23" t="s">
        <v>39</v>
      </c>
      <c r="P23">
        <v>3</v>
      </c>
      <c r="Q23" t="s">
        <v>40</v>
      </c>
      <c r="R23" s="1">
        <v>42546</v>
      </c>
      <c r="S23" s="2">
        <v>0.54166666666666663</v>
      </c>
      <c r="T23" s="2">
        <v>0.625</v>
      </c>
      <c r="V23">
        <v>279000</v>
      </c>
      <c r="W23" s="1">
        <v>40700</v>
      </c>
      <c r="X23">
        <v>155500</v>
      </c>
      <c r="Y23" t="s">
        <v>769</v>
      </c>
      <c r="Z23" t="s">
        <v>42</v>
      </c>
      <c r="AA23">
        <v>16042845</v>
      </c>
      <c r="AB23" t="s">
        <v>226</v>
      </c>
      <c r="AC23" t="s">
        <v>44</v>
      </c>
      <c r="AD23" t="s">
        <v>45</v>
      </c>
      <c r="AE23">
        <v>38.558795099999998</v>
      </c>
      <c r="AF23">
        <v>-90.360312300000004</v>
      </c>
      <c r="AG23" t="b">
        <v>0</v>
      </c>
    </row>
    <row r="24" spans="1:33" x14ac:dyDescent="0.3">
      <c r="A24" t="s">
        <v>33</v>
      </c>
      <c r="B24" t="s">
        <v>34</v>
      </c>
      <c r="C24" t="s">
        <v>770</v>
      </c>
      <c r="D24" t="s">
        <v>82</v>
      </c>
      <c r="E24" t="s">
        <v>37</v>
      </c>
      <c r="F24">
        <v>63123</v>
      </c>
      <c r="G24">
        <v>120000</v>
      </c>
      <c r="H24">
        <v>2</v>
      </c>
      <c r="I24">
        <v>1</v>
      </c>
      <c r="J24" t="s">
        <v>720</v>
      </c>
      <c r="K24">
        <v>864</v>
      </c>
      <c r="L24">
        <v>5445</v>
      </c>
      <c r="M24">
        <v>1940</v>
      </c>
      <c r="N24">
        <v>1</v>
      </c>
      <c r="O24" t="s">
        <v>39</v>
      </c>
      <c r="P24">
        <v>4</v>
      </c>
      <c r="Q24" t="s">
        <v>40</v>
      </c>
      <c r="V24">
        <v>120000</v>
      </c>
      <c r="W24" s="1">
        <v>39934</v>
      </c>
      <c r="X24">
        <v>119000</v>
      </c>
      <c r="Y24" t="s">
        <v>771</v>
      </c>
      <c r="Z24" t="s">
        <v>42</v>
      </c>
      <c r="AA24">
        <v>16041129</v>
      </c>
      <c r="AB24" t="s">
        <v>387</v>
      </c>
      <c r="AC24" t="s">
        <v>44</v>
      </c>
      <c r="AD24" t="s">
        <v>45</v>
      </c>
      <c r="AE24">
        <v>38.556392000000002</v>
      </c>
      <c r="AF24">
        <v>-90.318485899999999</v>
      </c>
      <c r="AG24" t="b">
        <v>0</v>
      </c>
    </row>
    <row r="25" spans="1:33" x14ac:dyDescent="0.3">
      <c r="A25" t="s">
        <v>33</v>
      </c>
      <c r="B25" t="s">
        <v>34</v>
      </c>
      <c r="C25" t="s">
        <v>772</v>
      </c>
      <c r="D25" t="s">
        <v>82</v>
      </c>
      <c r="E25" t="s">
        <v>37</v>
      </c>
      <c r="F25">
        <v>63123</v>
      </c>
      <c r="G25">
        <v>99900</v>
      </c>
      <c r="H25">
        <v>2</v>
      </c>
      <c r="I25">
        <v>2</v>
      </c>
      <c r="J25" t="s">
        <v>716</v>
      </c>
      <c r="K25">
        <v>1070</v>
      </c>
      <c r="L25">
        <v>6011</v>
      </c>
      <c r="M25">
        <v>1929</v>
      </c>
      <c r="N25">
        <v>1</v>
      </c>
      <c r="O25" t="s">
        <v>39</v>
      </c>
      <c r="P25">
        <v>4</v>
      </c>
      <c r="Q25" t="s">
        <v>40</v>
      </c>
      <c r="V25">
        <v>99900</v>
      </c>
      <c r="W25" s="1">
        <v>40849</v>
      </c>
      <c r="X25">
        <v>30000</v>
      </c>
      <c r="Y25" t="s">
        <v>773</v>
      </c>
      <c r="Z25" t="s">
        <v>42</v>
      </c>
      <c r="AA25">
        <v>16040928</v>
      </c>
      <c r="AB25" t="s">
        <v>200</v>
      </c>
      <c r="AC25" t="s">
        <v>44</v>
      </c>
      <c r="AD25" t="s">
        <v>45</v>
      </c>
      <c r="AE25">
        <v>38.558135999999998</v>
      </c>
      <c r="AF25">
        <v>-90.306996999999996</v>
      </c>
      <c r="AG25" t="b">
        <v>0</v>
      </c>
    </row>
    <row r="26" spans="1:33" x14ac:dyDescent="0.3">
      <c r="A26" t="s">
        <v>33</v>
      </c>
      <c r="B26" t="s">
        <v>69</v>
      </c>
      <c r="C26" t="s">
        <v>774</v>
      </c>
      <c r="D26" t="s">
        <v>82</v>
      </c>
      <c r="E26" t="s">
        <v>37</v>
      </c>
      <c r="F26">
        <v>63123</v>
      </c>
      <c r="G26">
        <v>85800</v>
      </c>
      <c r="H26">
        <v>2</v>
      </c>
      <c r="I26">
        <v>1</v>
      </c>
      <c r="J26" t="s">
        <v>726</v>
      </c>
      <c r="K26">
        <v>884</v>
      </c>
      <c r="L26">
        <v>1960</v>
      </c>
      <c r="M26">
        <v>1978</v>
      </c>
      <c r="N26">
        <v>1</v>
      </c>
      <c r="O26" t="s">
        <v>39</v>
      </c>
      <c r="P26">
        <v>4</v>
      </c>
      <c r="Q26" t="s">
        <v>40</v>
      </c>
      <c r="V26">
        <v>85800</v>
      </c>
      <c r="Y26" t="s">
        <v>775</v>
      </c>
      <c r="Z26" t="s">
        <v>42</v>
      </c>
      <c r="AA26">
        <v>16038700</v>
      </c>
      <c r="AB26" t="s">
        <v>332</v>
      </c>
      <c r="AC26" t="s">
        <v>44</v>
      </c>
      <c r="AD26" t="s">
        <v>45</v>
      </c>
      <c r="AE26">
        <v>38.537292999999998</v>
      </c>
      <c r="AF26">
        <v>-90.338492000000002</v>
      </c>
      <c r="AG26" t="b">
        <v>0</v>
      </c>
    </row>
    <row r="27" spans="1:33" x14ac:dyDescent="0.3">
      <c r="A27" t="s">
        <v>33</v>
      </c>
      <c r="B27" t="s">
        <v>34</v>
      </c>
      <c r="C27" t="s">
        <v>776</v>
      </c>
      <c r="D27" t="s">
        <v>82</v>
      </c>
      <c r="E27" t="s">
        <v>37</v>
      </c>
      <c r="F27">
        <v>63123</v>
      </c>
      <c r="G27">
        <v>150000</v>
      </c>
      <c r="H27">
        <v>3</v>
      </c>
      <c r="I27">
        <v>2</v>
      </c>
      <c r="J27" t="s">
        <v>720</v>
      </c>
      <c r="K27">
        <v>1000</v>
      </c>
      <c r="L27">
        <v>6882</v>
      </c>
      <c r="M27">
        <v>1954</v>
      </c>
      <c r="N27">
        <v>1</v>
      </c>
      <c r="O27" t="s">
        <v>39</v>
      </c>
      <c r="P27">
        <v>4</v>
      </c>
      <c r="Q27" t="s">
        <v>40</v>
      </c>
      <c r="R27" s="1">
        <v>42547</v>
      </c>
      <c r="S27" s="2">
        <v>0.54166666666666663</v>
      </c>
      <c r="T27" s="2">
        <v>0.625</v>
      </c>
      <c r="V27">
        <v>150000</v>
      </c>
      <c r="W27" s="1">
        <v>38912</v>
      </c>
      <c r="X27">
        <v>171000</v>
      </c>
      <c r="Y27" t="s">
        <v>777</v>
      </c>
      <c r="Z27" t="s">
        <v>42</v>
      </c>
      <c r="AA27">
        <v>16043569</v>
      </c>
      <c r="AB27" t="s">
        <v>778</v>
      </c>
      <c r="AC27" t="s">
        <v>44</v>
      </c>
      <c r="AD27" t="s">
        <v>45</v>
      </c>
      <c r="AE27">
        <v>38.569400000000002</v>
      </c>
      <c r="AF27">
        <v>-90.3348929</v>
      </c>
      <c r="AG27" t="b">
        <v>0</v>
      </c>
    </row>
    <row r="28" spans="1:33" x14ac:dyDescent="0.3">
      <c r="A28" t="s">
        <v>33</v>
      </c>
      <c r="B28" t="s">
        <v>69</v>
      </c>
      <c r="C28" t="s">
        <v>779</v>
      </c>
      <c r="D28" t="s">
        <v>82</v>
      </c>
      <c r="E28" t="s">
        <v>37</v>
      </c>
      <c r="F28">
        <v>63123</v>
      </c>
      <c r="G28">
        <v>107000</v>
      </c>
      <c r="H28">
        <v>2</v>
      </c>
      <c r="I28">
        <v>2</v>
      </c>
      <c r="J28" t="s">
        <v>720</v>
      </c>
      <c r="K28">
        <v>951</v>
      </c>
      <c r="M28">
        <v>2010</v>
      </c>
      <c r="N28">
        <v>0</v>
      </c>
      <c r="P28">
        <v>4</v>
      </c>
      <c r="Q28" t="s">
        <v>40</v>
      </c>
      <c r="V28">
        <v>107000</v>
      </c>
      <c r="Y28" t="s">
        <v>780</v>
      </c>
      <c r="Z28" t="s">
        <v>42</v>
      </c>
      <c r="AA28">
        <v>16043728</v>
      </c>
      <c r="AB28" t="s">
        <v>52</v>
      </c>
      <c r="AC28" t="s">
        <v>44</v>
      </c>
      <c r="AD28" t="s">
        <v>45</v>
      </c>
      <c r="AE28">
        <v>38.542357099999997</v>
      </c>
      <c r="AF28">
        <v>-90.325153499999999</v>
      </c>
      <c r="AG28" t="b">
        <v>0</v>
      </c>
    </row>
    <row r="29" spans="1:33" x14ac:dyDescent="0.3">
      <c r="A29" t="s">
        <v>33</v>
      </c>
      <c r="B29" t="s">
        <v>34</v>
      </c>
      <c r="C29" t="s">
        <v>781</v>
      </c>
      <c r="D29" t="s">
        <v>82</v>
      </c>
      <c r="E29" t="s">
        <v>37</v>
      </c>
      <c r="F29">
        <v>63123</v>
      </c>
      <c r="G29">
        <v>139900</v>
      </c>
      <c r="H29">
        <v>3</v>
      </c>
      <c r="I29">
        <v>2</v>
      </c>
      <c r="J29" t="s">
        <v>720</v>
      </c>
      <c r="K29">
        <v>1212</v>
      </c>
      <c r="L29">
        <v>8059</v>
      </c>
      <c r="M29">
        <v>1956</v>
      </c>
      <c r="N29">
        <v>0</v>
      </c>
      <c r="P29">
        <v>4</v>
      </c>
      <c r="Q29" t="s">
        <v>40</v>
      </c>
      <c r="R29" s="1">
        <v>42547</v>
      </c>
      <c r="S29" s="2">
        <v>0.54166666666666663</v>
      </c>
      <c r="T29" s="2">
        <v>0.625</v>
      </c>
      <c r="V29">
        <v>139900</v>
      </c>
      <c r="Y29" t="s">
        <v>782</v>
      </c>
      <c r="Z29" t="s">
        <v>42</v>
      </c>
      <c r="AA29">
        <v>16043621</v>
      </c>
      <c r="AB29" t="s">
        <v>783</v>
      </c>
      <c r="AC29" t="s">
        <v>44</v>
      </c>
      <c r="AD29" t="s">
        <v>45</v>
      </c>
      <c r="AE29">
        <v>38.542299</v>
      </c>
      <c r="AF29">
        <v>-90.307672999999994</v>
      </c>
      <c r="AG29" t="b">
        <v>0</v>
      </c>
    </row>
    <row r="30" spans="1:33" x14ac:dyDescent="0.3">
      <c r="A30" t="s">
        <v>33</v>
      </c>
      <c r="B30" t="s">
        <v>34</v>
      </c>
      <c r="C30" t="s">
        <v>784</v>
      </c>
      <c r="D30" t="s">
        <v>82</v>
      </c>
      <c r="E30" t="s">
        <v>37</v>
      </c>
      <c r="F30">
        <v>63123</v>
      </c>
      <c r="G30">
        <v>169900</v>
      </c>
      <c r="H30">
        <v>3</v>
      </c>
      <c r="I30">
        <v>2</v>
      </c>
      <c r="J30" t="s">
        <v>726</v>
      </c>
      <c r="L30">
        <v>10149</v>
      </c>
      <c r="M30">
        <v>1960</v>
      </c>
      <c r="N30">
        <v>1</v>
      </c>
      <c r="O30" t="s">
        <v>39</v>
      </c>
      <c r="P30">
        <v>5</v>
      </c>
      <c r="Q30" t="s">
        <v>40</v>
      </c>
      <c r="R30" s="1">
        <v>42547</v>
      </c>
      <c r="S30" s="2">
        <v>0.58333333333333337</v>
      </c>
      <c r="T30" s="2">
        <v>0.66666666666666663</v>
      </c>
      <c r="V30">
        <v>169900</v>
      </c>
      <c r="W30" s="1">
        <v>42445</v>
      </c>
      <c r="X30">
        <v>105000</v>
      </c>
      <c r="Y30" t="s">
        <v>785</v>
      </c>
      <c r="Z30" t="s">
        <v>42</v>
      </c>
      <c r="AA30">
        <v>16043515</v>
      </c>
      <c r="AB30" t="s">
        <v>49</v>
      </c>
      <c r="AC30" t="s">
        <v>44</v>
      </c>
      <c r="AD30" t="s">
        <v>45</v>
      </c>
      <c r="AE30">
        <v>38.535699000000001</v>
      </c>
      <c r="AF30">
        <v>-90.346682000000001</v>
      </c>
      <c r="AG30" t="b">
        <v>0</v>
      </c>
    </row>
    <row r="31" spans="1:33" x14ac:dyDescent="0.3">
      <c r="A31" t="s">
        <v>33</v>
      </c>
      <c r="B31" t="s">
        <v>69</v>
      </c>
      <c r="C31" t="s">
        <v>786</v>
      </c>
      <c r="D31" t="s">
        <v>82</v>
      </c>
      <c r="E31" t="s">
        <v>37</v>
      </c>
      <c r="F31">
        <v>63123</v>
      </c>
      <c r="G31">
        <v>102000</v>
      </c>
      <c r="H31">
        <v>2</v>
      </c>
      <c r="I31">
        <v>2</v>
      </c>
      <c r="J31" t="s">
        <v>720</v>
      </c>
      <c r="K31">
        <v>951</v>
      </c>
      <c r="L31">
        <v>2309</v>
      </c>
      <c r="M31">
        <v>2007</v>
      </c>
      <c r="N31">
        <v>0</v>
      </c>
      <c r="P31">
        <v>5</v>
      </c>
      <c r="Q31" t="s">
        <v>40</v>
      </c>
      <c r="V31">
        <v>102000</v>
      </c>
      <c r="W31" s="1">
        <v>41059</v>
      </c>
      <c r="X31">
        <v>86000</v>
      </c>
      <c r="Y31" t="s">
        <v>787</v>
      </c>
      <c r="Z31" t="s">
        <v>42</v>
      </c>
      <c r="AA31">
        <v>16043439</v>
      </c>
      <c r="AB31" t="s">
        <v>49</v>
      </c>
      <c r="AC31" t="s">
        <v>44</v>
      </c>
      <c r="AD31" t="s">
        <v>45</v>
      </c>
      <c r="AE31">
        <v>38.543115</v>
      </c>
      <c r="AF31">
        <v>-90.325991999999999</v>
      </c>
      <c r="AG31" t="b">
        <v>0</v>
      </c>
    </row>
    <row r="32" spans="1:33" x14ac:dyDescent="0.3">
      <c r="A32" t="s">
        <v>33</v>
      </c>
      <c r="B32" t="s">
        <v>34</v>
      </c>
      <c r="C32" t="s">
        <v>788</v>
      </c>
      <c r="D32" t="s">
        <v>82</v>
      </c>
      <c r="E32" t="s">
        <v>37</v>
      </c>
      <c r="F32">
        <v>63123</v>
      </c>
      <c r="G32">
        <v>134900</v>
      </c>
      <c r="H32">
        <v>2</v>
      </c>
      <c r="I32">
        <v>1</v>
      </c>
      <c r="J32" t="s">
        <v>726</v>
      </c>
      <c r="K32">
        <v>864</v>
      </c>
      <c r="L32">
        <v>7492</v>
      </c>
      <c r="M32">
        <v>1957</v>
      </c>
      <c r="N32">
        <v>0</v>
      </c>
      <c r="P32">
        <v>5</v>
      </c>
      <c r="Q32" t="s">
        <v>40</v>
      </c>
      <c r="V32">
        <v>134900</v>
      </c>
      <c r="Y32" t="s">
        <v>789</v>
      </c>
      <c r="Z32" t="s">
        <v>42</v>
      </c>
      <c r="AA32">
        <v>16043424</v>
      </c>
      <c r="AB32" t="s">
        <v>49</v>
      </c>
      <c r="AC32" t="s">
        <v>44</v>
      </c>
      <c r="AD32" t="s">
        <v>45</v>
      </c>
      <c r="AE32">
        <v>38.532660999999997</v>
      </c>
      <c r="AF32">
        <v>-90.346172899999999</v>
      </c>
      <c r="AG32" t="b">
        <v>0</v>
      </c>
    </row>
    <row r="33" spans="1:33" x14ac:dyDescent="0.3">
      <c r="A33" t="s">
        <v>33</v>
      </c>
      <c r="B33" t="s">
        <v>69</v>
      </c>
      <c r="C33" t="s">
        <v>790</v>
      </c>
      <c r="D33" t="s">
        <v>82</v>
      </c>
      <c r="E33" t="s">
        <v>37</v>
      </c>
      <c r="F33">
        <v>63123</v>
      </c>
      <c r="G33">
        <v>69900</v>
      </c>
      <c r="H33">
        <v>2</v>
      </c>
      <c r="I33">
        <v>2</v>
      </c>
      <c r="J33" t="s">
        <v>726</v>
      </c>
      <c r="K33">
        <v>792</v>
      </c>
      <c r="L33">
        <v>2352</v>
      </c>
      <c r="M33">
        <v>1964</v>
      </c>
      <c r="N33">
        <v>1</v>
      </c>
      <c r="O33" t="s">
        <v>39</v>
      </c>
      <c r="P33">
        <v>5</v>
      </c>
      <c r="Q33" t="s">
        <v>40</v>
      </c>
      <c r="V33">
        <v>69900</v>
      </c>
      <c r="Y33" t="s">
        <v>791</v>
      </c>
      <c r="Z33" t="s">
        <v>42</v>
      </c>
      <c r="AA33">
        <v>16042066</v>
      </c>
      <c r="AB33" t="s">
        <v>792</v>
      </c>
      <c r="AC33" t="s">
        <v>44</v>
      </c>
      <c r="AD33" t="s">
        <v>45</v>
      </c>
      <c r="AE33">
        <v>38.557473299999998</v>
      </c>
      <c r="AF33">
        <v>-90.358568000000005</v>
      </c>
      <c r="AG33" t="b">
        <v>0</v>
      </c>
    </row>
    <row r="34" spans="1:33" x14ac:dyDescent="0.3">
      <c r="A34" t="s">
        <v>33</v>
      </c>
      <c r="B34" t="s">
        <v>34</v>
      </c>
      <c r="C34" t="s">
        <v>793</v>
      </c>
      <c r="D34" t="s">
        <v>82</v>
      </c>
      <c r="E34" t="s">
        <v>37</v>
      </c>
      <c r="F34">
        <v>63123</v>
      </c>
      <c r="G34">
        <v>124900</v>
      </c>
      <c r="H34">
        <v>2</v>
      </c>
      <c r="I34">
        <v>1</v>
      </c>
      <c r="J34" t="s">
        <v>720</v>
      </c>
      <c r="K34">
        <v>864</v>
      </c>
      <c r="L34">
        <v>5314</v>
      </c>
      <c r="M34">
        <v>1945</v>
      </c>
      <c r="N34">
        <v>1</v>
      </c>
      <c r="P34">
        <v>5</v>
      </c>
      <c r="Q34" t="s">
        <v>40</v>
      </c>
      <c r="V34">
        <v>124900</v>
      </c>
      <c r="W34" s="1">
        <v>39913</v>
      </c>
      <c r="X34">
        <v>124000</v>
      </c>
      <c r="Y34" t="s">
        <v>794</v>
      </c>
      <c r="Z34" t="s">
        <v>42</v>
      </c>
      <c r="AA34">
        <v>16039547</v>
      </c>
      <c r="AB34" t="s">
        <v>795</v>
      </c>
      <c r="AC34" t="s">
        <v>44</v>
      </c>
      <c r="AD34" t="s">
        <v>45</v>
      </c>
      <c r="AE34">
        <v>38.543815000000002</v>
      </c>
      <c r="AF34">
        <v>-90.320969000000005</v>
      </c>
      <c r="AG34" t="b">
        <v>0</v>
      </c>
    </row>
    <row r="35" spans="1:33" x14ac:dyDescent="0.3">
      <c r="A35" t="s">
        <v>33</v>
      </c>
      <c r="B35" t="s">
        <v>34</v>
      </c>
      <c r="C35" t="s">
        <v>796</v>
      </c>
      <c r="D35" t="s">
        <v>82</v>
      </c>
      <c r="E35" t="s">
        <v>37</v>
      </c>
      <c r="F35">
        <v>63123</v>
      </c>
      <c r="G35">
        <v>229900</v>
      </c>
      <c r="H35">
        <v>3</v>
      </c>
      <c r="I35">
        <v>4</v>
      </c>
      <c r="J35" t="s">
        <v>765</v>
      </c>
      <c r="K35">
        <v>1622</v>
      </c>
      <c r="L35">
        <v>6970</v>
      </c>
      <c r="M35">
        <v>1997</v>
      </c>
      <c r="N35">
        <v>2</v>
      </c>
      <c r="O35" t="s">
        <v>39</v>
      </c>
      <c r="P35">
        <v>8</v>
      </c>
      <c r="Q35" t="s">
        <v>40</v>
      </c>
      <c r="R35" s="1">
        <v>42547</v>
      </c>
      <c r="S35" s="2">
        <v>0.54166666666666663</v>
      </c>
      <c r="T35" s="2">
        <v>0.625</v>
      </c>
      <c r="V35">
        <v>229900</v>
      </c>
      <c r="Y35" t="s">
        <v>797</v>
      </c>
      <c r="Z35" t="s">
        <v>42</v>
      </c>
      <c r="AA35">
        <v>16042254</v>
      </c>
      <c r="AB35" t="s">
        <v>155</v>
      </c>
      <c r="AC35" t="s">
        <v>44</v>
      </c>
      <c r="AD35" t="s">
        <v>45</v>
      </c>
      <c r="AE35">
        <v>38.520516000000001</v>
      </c>
      <c r="AF35">
        <v>-90.337968000000004</v>
      </c>
      <c r="AG35" t="b">
        <v>0</v>
      </c>
    </row>
    <row r="36" spans="1:33" x14ac:dyDescent="0.3">
      <c r="A36" t="s">
        <v>33</v>
      </c>
      <c r="B36" t="s">
        <v>34</v>
      </c>
      <c r="C36" t="s">
        <v>798</v>
      </c>
      <c r="D36" t="s">
        <v>82</v>
      </c>
      <c r="E36" t="s">
        <v>37</v>
      </c>
      <c r="F36">
        <v>63123</v>
      </c>
      <c r="G36">
        <v>150000</v>
      </c>
      <c r="H36">
        <v>3</v>
      </c>
      <c r="I36">
        <v>2</v>
      </c>
      <c r="J36" t="s">
        <v>726</v>
      </c>
      <c r="K36">
        <v>864</v>
      </c>
      <c r="L36">
        <v>40075</v>
      </c>
      <c r="M36">
        <v>1957</v>
      </c>
      <c r="N36">
        <v>1</v>
      </c>
      <c r="O36" t="s">
        <v>39</v>
      </c>
      <c r="P36">
        <v>8</v>
      </c>
      <c r="Q36" t="s">
        <v>40</v>
      </c>
      <c r="V36">
        <v>150000</v>
      </c>
      <c r="W36" s="1">
        <v>41164</v>
      </c>
      <c r="X36">
        <v>127000</v>
      </c>
      <c r="Y36" t="s">
        <v>799</v>
      </c>
      <c r="Z36" t="s">
        <v>42</v>
      </c>
      <c r="AA36">
        <v>16042692</v>
      </c>
      <c r="AB36" t="s">
        <v>564</v>
      </c>
      <c r="AC36" t="s">
        <v>44</v>
      </c>
      <c r="AD36" t="s">
        <v>45</v>
      </c>
      <c r="AE36">
        <v>38.535055999999997</v>
      </c>
      <c r="AF36">
        <v>-90.344830999999999</v>
      </c>
      <c r="AG36" t="b">
        <v>0</v>
      </c>
    </row>
    <row r="37" spans="1:33" x14ac:dyDescent="0.3">
      <c r="A37" t="s">
        <v>33</v>
      </c>
      <c r="B37" t="s">
        <v>34</v>
      </c>
      <c r="C37" t="s">
        <v>800</v>
      </c>
      <c r="D37" t="s">
        <v>82</v>
      </c>
      <c r="E37" t="s">
        <v>37</v>
      </c>
      <c r="F37">
        <v>63123</v>
      </c>
      <c r="G37">
        <v>49900</v>
      </c>
      <c r="H37">
        <v>2</v>
      </c>
      <c r="I37">
        <v>2</v>
      </c>
      <c r="J37" t="s">
        <v>716</v>
      </c>
      <c r="K37">
        <v>1653</v>
      </c>
      <c r="L37">
        <v>7187</v>
      </c>
      <c r="M37">
        <v>1914</v>
      </c>
      <c r="N37">
        <v>2</v>
      </c>
      <c r="P37">
        <v>8</v>
      </c>
      <c r="Q37" t="s">
        <v>40</v>
      </c>
      <c r="V37">
        <v>49900</v>
      </c>
      <c r="Y37" t="s">
        <v>801</v>
      </c>
      <c r="Z37" t="s">
        <v>42</v>
      </c>
      <c r="AA37">
        <v>16043008</v>
      </c>
      <c r="AB37" t="s">
        <v>802</v>
      </c>
      <c r="AC37" t="s">
        <v>44</v>
      </c>
      <c r="AD37" t="s">
        <v>45</v>
      </c>
      <c r="AE37">
        <v>38.560184999999997</v>
      </c>
      <c r="AF37">
        <v>-90.295221999999995</v>
      </c>
      <c r="AG37" t="b">
        <v>0</v>
      </c>
    </row>
    <row r="38" spans="1:33" x14ac:dyDescent="0.3">
      <c r="A38" t="s">
        <v>33</v>
      </c>
      <c r="B38" t="s">
        <v>34</v>
      </c>
      <c r="C38" t="s">
        <v>803</v>
      </c>
      <c r="D38" t="s">
        <v>82</v>
      </c>
      <c r="E38" t="s">
        <v>37</v>
      </c>
      <c r="F38">
        <v>63123</v>
      </c>
      <c r="G38">
        <v>379900</v>
      </c>
      <c r="H38">
        <v>3</v>
      </c>
      <c r="I38">
        <v>2</v>
      </c>
      <c r="J38" t="s">
        <v>726</v>
      </c>
      <c r="K38">
        <v>2462</v>
      </c>
      <c r="L38">
        <v>24786</v>
      </c>
      <c r="M38">
        <v>1957</v>
      </c>
      <c r="N38">
        <v>2</v>
      </c>
      <c r="O38" t="s">
        <v>39</v>
      </c>
      <c r="P38">
        <v>8</v>
      </c>
      <c r="Q38" t="s">
        <v>40</v>
      </c>
      <c r="V38">
        <v>379900</v>
      </c>
      <c r="W38" s="1">
        <v>40023</v>
      </c>
      <c r="X38">
        <v>247500</v>
      </c>
      <c r="Y38" t="s">
        <v>804</v>
      </c>
      <c r="Z38" t="s">
        <v>42</v>
      </c>
      <c r="AA38">
        <v>16042854</v>
      </c>
      <c r="AB38" t="s">
        <v>64</v>
      </c>
      <c r="AC38" t="s">
        <v>44</v>
      </c>
      <c r="AD38" t="s">
        <v>45</v>
      </c>
      <c r="AE38">
        <v>38.552667999999997</v>
      </c>
      <c r="AF38">
        <v>-90.346829</v>
      </c>
      <c r="AG38" t="b">
        <v>0</v>
      </c>
    </row>
    <row r="39" spans="1:33" x14ac:dyDescent="0.3">
      <c r="A39" t="s">
        <v>33</v>
      </c>
      <c r="B39" t="s">
        <v>34</v>
      </c>
      <c r="C39" t="s">
        <v>805</v>
      </c>
      <c r="D39" t="s">
        <v>82</v>
      </c>
      <c r="E39" t="s">
        <v>37</v>
      </c>
      <c r="F39">
        <v>63123</v>
      </c>
      <c r="G39">
        <v>164900</v>
      </c>
      <c r="H39">
        <v>3</v>
      </c>
      <c r="I39">
        <v>2</v>
      </c>
      <c r="J39" t="s">
        <v>716</v>
      </c>
      <c r="K39">
        <v>1400</v>
      </c>
      <c r="L39">
        <v>5837</v>
      </c>
      <c r="M39">
        <v>1940</v>
      </c>
      <c r="N39">
        <v>0</v>
      </c>
      <c r="P39">
        <v>8</v>
      </c>
      <c r="Q39" t="s">
        <v>40</v>
      </c>
      <c r="V39">
        <v>164900</v>
      </c>
      <c r="W39" s="1">
        <v>42488</v>
      </c>
      <c r="X39">
        <v>80000</v>
      </c>
      <c r="Y39" t="s">
        <v>806</v>
      </c>
      <c r="Z39" t="s">
        <v>42</v>
      </c>
      <c r="AA39">
        <v>16040547</v>
      </c>
      <c r="AB39" t="s">
        <v>260</v>
      </c>
      <c r="AC39" t="s">
        <v>44</v>
      </c>
      <c r="AD39" t="s">
        <v>45</v>
      </c>
      <c r="AE39">
        <v>38.551110999999999</v>
      </c>
      <c r="AF39">
        <v>-90.308672000000001</v>
      </c>
      <c r="AG39" t="b">
        <v>0</v>
      </c>
    </row>
    <row r="40" spans="1:33" x14ac:dyDescent="0.3">
      <c r="A40" t="s">
        <v>33</v>
      </c>
      <c r="B40" t="s">
        <v>34</v>
      </c>
      <c r="C40" t="s">
        <v>807</v>
      </c>
      <c r="D40" t="s">
        <v>82</v>
      </c>
      <c r="E40" t="s">
        <v>37</v>
      </c>
      <c r="F40">
        <v>63123</v>
      </c>
      <c r="G40">
        <v>229900</v>
      </c>
      <c r="H40">
        <v>4</v>
      </c>
      <c r="I40">
        <v>2</v>
      </c>
      <c r="J40" t="s">
        <v>720</v>
      </c>
      <c r="K40">
        <v>840</v>
      </c>
      <c r="L40">
        <v>13329</v>
      </c>
      <c r="M40">
        <v>1965</v>
      </c>
      <c r="N40">
        <v>2</v>
      </c>
      <c r="O40" t="s">
        <v>39</v>
      </c>
      <c r="P40">
        <v>8</v>
      </c>
      <c r="Q40" t="s">
        <v>40</v>
      </c>
      <c r="V40">
        <v>229900</v>
      </c>
      <c r="Y40" t="s">
        <v>808</v>
      </c>
      <c r="Z40" t="s">
        <v>42</v>
      </c>
      <c r="AA40">
        <v>16037397</v>
      </c>
      <c r="AB40" t="s">
        <v>111</v>
      </c>
      <c r="AC40" t="s">
        <v>44</v>
      </c>
      <c r="AD40" t="s">
        <v>45</v>
      </c>
      <c r="AE40">
        <v>38.561892999999998</v>
      </c>
      <c r="AF40">
        <v>-90.358745999999996</v>
      </c>
      <c r="AG40" t="b">
        <v>0</v>
      </c>
    </row>
    <row r="41" spans="1:33" x14ac:dyDescent="0.3">
      <c r="A41" t="s">
        <v>33</v>
      </c>
      <c r="B41" t="s">
        <v>34</v>
      </c>
      <c r="C41" t="s">
        <v>809</v>
      </c>
      <c r="D41" t="s">
        <v>82</v>
      </c>
      <c r="E41" t="s">
        <v>37</v>
      </c>
      <c r="F41">
        <v>63123</v>
      </c>
      <c r="G41">
        <v>130000</v>
      </c>
      <c r="H41">
        <v>3</v>
      </c>
      <c r="I41">
        <v>1</v>
      </c>
      <c r="J41" t="s">
        <v>731</v>
      </c>
      <c r="K41">
        <v>1395</v>
      </c>
      <c r="L41">
        <v>8102</v>
      </c>
      <c r="M41">
        <v>1950</v>
      </c>
      <c r="N41">
        <v>1</v>
      </c>
      <c r="O41" t="s">
        <v>39</v>
      </c>
      <c r="P41">
        <v>8</v>
      </c>
      <c r="Q41" t="s">
        <v>40</v>
      </c>
      <c r="R41" s="1">
        <v>42547</v>
      </c>
      <c r="S41" s="2">
        <v>0.54166666666666663</v>
      </c>
      <c r="T41" s="2">
        <v>0.625</v>
      </c>
      <c r="V41">
        <v>130000</v>
      </c>
      <c r="Y41" t="s">
        <v>810</v>
      </c>
      <c r="Z41" t="s">
        <v>42</v>
      </c>
      <c r="AA41">
        <v>16042840</v>
      </c>
      <c r="AB41" t="s">
        <v>68</v>
      </c>
      <c r="AC41" t="s">
        <v>44</v>
      </c>
      <c r="AD41" t="s">
        <v>45</v>
      </c>
      <c r="AE41">
        <v>38.556750700000002</v>
      </c>
      <c r="AF41">
        <v>-90.284057500000003</v>
      </c>
      <c r="AG41" t="b">
        <v>0</v>
      </c>
    </row>
    <row r="42" spans="1:33" x14ac:dyDescent="0.3">
      <c r="A42" t="s">
        <v>33</v>
      </c>
      <c r="B42" t="s">
        <v>34</v>
      </c>
      <c r="C42" t="s">
        <v>811</v>
      </c>
      <c r="D42" t="s">
        <v>720</v>
      </c>
      <c r="E42" t="s">
        <v>37</v>
      </c>
      <c r="F42">
        <v>63123</v>
      </c>
      <c r="G42">
        <v>129500</v>
      </c>
      <c r="H42">
        <v>3</v>
      </c>
      <c r="I42">
        <v>2</v>
      </c>
      <c r="J42" t="s">
        <v>720</v>
      </c>
      <c r="K42">
        <v>912</v>
      </c>
      <c r="M42">
        <v>1953</v>
      </c>
      <c r="N42">
        <v>1</v>
      </c>
      <c r="O42" t="s">
        <v>39</v>
      </c>
      <c r="P42">
        <v>8</v>
      </c>
      <c r="Q42" t="s">
        <v>40</v>
      </c>
      <c r="V42">
        <v>129500</v>
      </c>
      <c r="Y42" t="s">
        <v>812</v>
      </c>
      <c r="Z42" t="s">
        <v>42</v>
      </c>
      <c r="AA42">
        <v>16042759</v>
      </c>
      <c r="AB42" t="s">
        <v>813</v>
      </c>
      <c r="AC42" t="s">
        <v>44</v>
      </c>
      <c r="AD42" t="s">
        <v>45</v>
      </c>
      <c r="AE42">
        <v>38.565275999999997</v>
      </c>
      <c r="AF42">
        <v>-90.343276000000003</v>
      </c>
      <c r="AG42" t="b">
        <v>0</v>
      </c>
    </row>
    <row r="43" spans="1:33" x14ac:dyDescent="0.3">
      <c r="A43" t="s">
        <v>33</v>
      </c>
      <c r="B43" t="s">
        <v>34</v>
      </c>
      <c r="C43" t="s">
        <v>814</v>
      </c>
      <c r="D43" t="s">
        <v>82</v>
      </c>
      <c r="E43" t="s">
        <v>37</v>
      </c>
      <c r="F43">
        <v>63123</v>
      </c>
      <c r="G43">
        <v>125000</v>
      </c>
      <c r="H43">
        <v>2</v>
      </c>
      <c r="I43">
        <v>1</v>
      </c>
      <c r="J43" t="s">
        <v>720</v>
      </c>
      <c r="K43">
        <v>1828</v>
      </c>
      <c r="L43">
        <v>5184</v>
      </c>
      <c r="M43">
        <v>1934</v>
      </c>
      <c r="N43">
        <v>1</v>
      </c>
      <c r="O43" t="s">
        <v>39</v>
      </c>
      <c r="P43">
        <v>9</v>
      </c>
      <c r="Q43" t="s">
        <v>40</v>
      </c>
      <c r="V43">
        <v>125000</v>
      </c>
      <c r="Y43" t="s">
        <v>815</v>
      </c>
      <c r="Z43" t="s">
        <v>42</v>
      </c>
      <c r="AA43">
        <v>16042448</v>
      </c>
      <c r="AB43" t="s">
        <v>816</v>
      </c>
      <c r="AC43" t="s">
        <v>44</v>
      </c>
      <c r="AD43" t="s">
        <v>45</v>
      </c>
      <c r="AE43">
        <v>38.554198200000002</v>
      </c>
      <c r="AF43">
        <v>-90.312854900000005</v>
      </c>
      <c r="AG43" t="b">
        <v>0</v>
      </c>
    </row>
    <row r="44" spans="1:33" x14ac:dyDescent="0.3">
      <c r="A44" t="s">
        <v>33</v>
      </c>
      <c r="B44" t="s">
        <v>34</v>
      </c>
      <c r="C44" t="s">
        <v>817</v>
      </c>
      <c r="D44" t="s">
        <v>82</v>
      </c>
      <c r="E44" t="s">
        <v>37</v>
      </c>
      <c r="F44">
        <v>63123</v>
      </c>
      <c r="G44">
        <v>84000</v>
      </c>
      <c r="H44">
        <v>2</v>
      </c>
      <c r="I44">
        <v>1</v>
      </c>
      <c r="J44" t="s">
        <v>720</v>
      </c>
      <c r="K44">
        <v>936</v>
      </c>
      <c r="L44">
        <v>8276</v>
      </c>
      <c r="M44">
        <v>1949</v>
      </c>
      <c r="N44">
        <v>0</v>
      </c>
      <c r="P44">
        <v>9</v>
      </c>
      <c r="Q44" t="s">
        <v>40</v>
      </c>
      <c r="V44">
        <v>84000</v>
      </c>
      <c r="Y44" t="s">
        <v>818</v>
      </c>
      <c r="Z44" t="s">
        <v>42</v>
      </c>
      <c r="AA44">
        <v>16042701</v>
      </c>
      <c r="AB44" t="s">
        <v>102</v>
      </c>
      <c r="AC44" t="s">
        <v>44</v>
      </c>
      <c r="AD44" t="s">
        <v>45</v>
      </c>
      <c r="AE44">
        <v>38.544781</v>
      </c>
      <c r="AF44">
        <v>-90.324263000000002</v>
      </c>
      <c r="AG44" t="b">
        <v>0</v>
      </c>
    </row>
    <row r="45" spans="1:33" x14ac:dyDescent="0.3">
      <c r="A45" t="s">
        <v>33</v>
      </c>
      <c r="B45" t="s">
        <v>34</v>
      </c>
      <c r="C45" t="s">
        <v>819</v>
      </c>
      <c r="D45" t="s">
        <v>82</v>
      </c>
      <c r="E45" t="s">
        <v>37</v>
      </c>
      <c r="F45">
        <v>63123</v>
      </c>
      <c r="G45">
        <v>97500</v>
      </c>
      <c r="H45">
        <v>2</v>
      </c>
      <c r="I45">
        <v>1</v>
      </c>
      <c r="J45" t="s">
        <v>716</v>
      </c>
      <c r="K45">
        <v>971</v>
      </c>
      <c r="L45">
        <v>6011</v>
      </c>
      <c r="M45">
        <v>1950</v>
      </c>
      <c r="N45">
        <v>1</v>
      </c>
      <c r="O45" t="s">
        <v>39</v>
      </c>
      <c r="P45">
        <v>9</v>
      </c>
      <c r="Q45" t="s">
        <v>40</v>
      </c>
      <c r="V45">
        <v>97500</v>
      </c>
      <c r="Y45" t="s">
        <v>820</v>
      </c>
      <c r="Z45" t="s">
        <v>42</v>
      </c>
      <c r="AA45">
        <v>16041093</v>
      </c>
      <c r="AB45" t="s">
        <v>226</v>
      </c>
      <c r="AC45" t="s">
        <v>44</v>
      </c>
      <c r="AD45" t="s">
        <v>45</v>
      </c>
      <c r="AE45">
        <v>38.5581046</v>
      </c>
      <c r="AF45">
        <v>-90.307631599999993</v>
      </c>
      <c r="AG45" t="b">
        <v>0</v>
      </c>
    </row>
    <row r="46" spans="1:33" x14ac:dyDescent="0.3">
      <c r="A46" t="s">
        <v>33</v>
      </c>
      <c r="B46" t="s">
        <v>34</v>
      </c>
      <c r="C46" t="s">
        <v>821</v>
      </c>
      <c r="D46" t="s">
        <v>82</v>
      </c>
      <c r="E46" t="s">
        <v>37</v>
      </c>
      <c r="F46">
        <v>63123</v>
      </c>
      <c r="G46">
        <v>144900</v>
      </c>
      <c r="H46">
        <v>2</v>
      </c>
      <c r="I46">
        <v>1</v>
      </c>
      <c r="J46" t="s">
        <v>720</v>
      </c>
      <c r="L46">
        <v>7492</v>
      </c>
      <c r="M46">
        <v>1954</v>
      </c>
      <c r="N46">
        <v>1</v>
      </c>
      <c r="O46" t="s">
        <v>39</v>
      </c>
      <c r="P46">
        <v>9</v>
      </c>
      <c r="Q46" t="s">
        <v>40</v>
      </c>
      <c r="R46" s="1">
        <v>42547</v>
      </c>
      <c r="S46" s="2">
        <v>0.54166666666666663</v>
      </c>
      <c r="T46" s="2">
        <v>0.625</v>
      </c>
      <c r="U46" s="1">
        <v>42544</v>
      </c>
      <c r="V46">
        <v>149900</v>
      </c>
      <c r="Y46" t="s">
        <v>822</v>
      </c>
      <c r="Z46" t="s">
        <v>42</v>
      </c>
      <c r="AA46">
        <v>16042582</v>
      </c>
      <c r="AB46" t="s">
        <v>823</v>
      </c>
      <c r="AC46" t="s">
        <v>44</v>
      </c>
      <c r="AD46" t="s">
        <v>45</v>
      </c>
      <c r="AE46">
        <v>38.552925000000002</v>
      </c>
      <c r="AF46">
        <v>-90.312112999999997</v>
      </c>
      <c r="AG46" t="b">
        <v>0</v>
      </c>
    </row>
    <row r="47" spans="1:33" x14ac:dyDescent="0.3">
      <c r="A47" t="s">
        <v>33</v>
      </c>
      <c r="B47" t="s">
        <v>34</v>
      </c>
      <c r="C47" t="s">
        <v>824</v>
      </c>
      <c r="D47" t="s">
        <v>82</v>
      </c>
      <c r="E47" t="s">
        <v>37</v>
      </c>
      <c r="F47">
        <v>63123</v>
      </c>
      <c r="G47">
        <v>139900</v>
      </c>
      <c r="H47">
        <v>2</v>
      </c>
      <c r="I47">
        <v>2</v>
      </c>
      <c r="J47" t="s">
        <v>720</v>
      </c>
      <c r="K47">
        <v>1020</v>
      </c>
      <c r="L47">
        <v>5445</v>
      </c>
      <c r="M47">
        <v>1940</v>
      </c>
      <c r="N47">
        <v>0</v>
      </c>
      <c r="P47">
        <v>9</v>
      </c>
      <c r="Q47" t="s">
        <v>40</v>
      </c>
      <c r="V47">
        <v>139900</v>
      </c>
      <c r="Y47" t="s">
        <v>825</v>
      </c>
      <c r="Z47" t="s">
        <v>42</v>
      </c>
      <c r="AA47">
        <v>16041665</v>
      </c>
      <c r="AB47" t="s">
        <v>332</v>
      </c>
      <c r="AC47" t="s">
        <v>44</v>
      </c>
      <c r="AD47" t="s">
        <v>45</v>
      </c>
      <c r="AE47">
        <v>38.555276900000003</v>
      </c>
      <c r="AF47">
        <v>-90.318686</v>
      </c>
      <c r="AG47" t="b">
        <v>0</v>
      </c>
    </row>
    <row r="48" spans="1:33" x14ac:dyDescent="0.3">
      <c r="A48" t="s">
        <v>33</v>
      </c>
      <c r="B48" t="s">
        <v>34</v>
      </c>
      <c r="C48" t="s">
        <v>826</v>
      </c>
      <c r="D48" t="s">
        <v>720</v>
      </c>
      <c r="E48" t="s">
        <v>37</v>
      </c>
      <c r="F48">
        <v>63123</v>
      </c>
      <c r="G48">
        <v>189900</v>
      </c>
      <c r="H48">
        <v>3</v>
      </c>
      <c r="I48">
        <v>2</v>
      </c>
      <c r="J48" t="s">
        <v>720</v>
      </c>
      <c r="K48">
        <v>1562</v>
      </c>
      <c r="L48">
        <v>7492</v>
      </c>
      <c r="M48">
        <v>1960</v>
      </c>
      <c r="N48">
        <v>1</v>
      </c>
      <c r="O48" t="s">
        <v>39</v>
      </c>
      <c r="P48">
        <v>9</v>
      </c>
      <c r="Q48" t="s">
        <v>40</v>
      </c>
      <c r="V48">
        <v>189900</v>
      </c>
      <c r="Y48" t="s">
        <v>827</v>
      </c>
      <c r="Z48" t="s">
        <v>42</v>
      </c>
      <c r="AA48">
        <v>16040813</v>
      </c>
      <c r="AB48" t="s">
        <v>59</v>
      </c>
      <c r="AC48" t="s">
        <v>44</v>
      </c>
      <c r="AD48" t="s">
        <v>45</v>
      </c>
      <c r="AE48">
        <v>38.559629999999999</v>
      </c>
      <c r="AF48">
        <v>-90.340537999999995</v>
      </c>
      <c r="AG48" t="b">
        <v>0</v>
      </c>
    </row>
    <row r="49" spans="1:33" x14ac:dyDescent="0.3">
      <c r="A49" t="s">
        <v>33</v>
      </c>
      <c r="B49" t="s">
        <v>34</v>
      </c>
      <c r="C49" t="s">
        <v>828</v>
      </c>
      <c r="D49" t="s">
        <v>720</v>
      </c>
      <c r="E49" t="s">
        <v>37</v>
      </c>
      <c r="F49">
        <v>63123</v>
      </c>
      <c r="G49">
        <v>124900</v>
      </c>
      <c r="H49">
        <v>4</v>
      </c>
      <c r="I49">
        <v>1</v>
      </c>
      <c r="J49" t="s">
        <v>720</v>
      </c>
      <c r="K49">
        <v>1164</v>
      </c>
      <c r="L49">
        <v>10890</v>
      </c>
      <c r="M49">
        <v>1955</v>
      </c>
      <c r="N49">
        <v>2</v>
      </c>
      <c r="O49" t="s">
        <v>39</v>
      </c>
      <c r="P49">
        <v>10</v>
      </c>
      <c r="Q49" t="s">
        <v>40</v>
      </c>
      <c r="V49">
        <v>124900</v>
      </c>
      <c r="Y49" t="s">
        <v>829</v>
      </c>
      <c r="Z49" t="s">
        <v>42</v>
      </c>
      <c r="AA49">
        <v>16042334</v>
      </c>
      <c r="AB49" t="s">
        <v>740</v>
      </c>
      <c r="AC49" t="s">
        <v>44</v>
      </c>
      <c r="AD49" t="s">
        <v>45</v>
      </c>
      <c r="AE49">
        <v>38.567138</v>
      </c>
      <c r="AF49">
        <v>-90.318681999999995</v>
      </c>
      <c r="AG49" t="b">
        <v>0</v>
      </c>
    </row>
    <row r="50" spans="1:33" x14ac:dyDescent="0.3">
      <c r="A50" t="s">
        <v>33</v>
      </c>
      <c r="B50" t="s">
        <v>34</v>
      </c>
      <c r="C50" t="s">
        <v>830</v>
      </c>
      <c r="D50" t="s">
        <v>82</v>
      </c>
      <c r="E50" t="s">
        <v>37</v>
      </c>
      <c r="F50">
        <v>63123</v>
      </c>
      <c r="G50">
        <v>148900</v>
      </c>
      <c r="H50">
        <v>4</v>
      </c>
      <c r="I50">
        <v>2</v>
      </c>
      <c r="J50" t="s">
        <v>720</v>
      </c>
      <c r="L50">
        <v>3615</v>
      </c>
      <c r="M50">
        <v>1964</v>
      </c>
      <c r="N50">
        <v>0</v>
      </c>
      <c r="P50">
        <v>10</v>
      </c>
      <c r="Q50" t="s">
        <v>40</v>
      </c>
      <c r="V50">
        <v>148900</v>
      </c>
      <c r="W50" s="1">
        <v>41801</v>
      </c>
      <c r="X50">
        <v>43210</v>
      </c>
      <c r="Y50" t="s">
        <v>831</v>
      </c>
      <c r="Z50" t="s">
        <v>42</v>
      </c>
      <c r="AA50">
        <v>16042302</v>
      </c>
      <c r="AB50" t="s">
        <v>332</v>
      </c>
      <c r="AC50" t="s">
        <v>44</v>
      </c>
      <c r="AD50" t="s">
        <v>45</v>
      </c>
      <c r="AE50">
        <v>38.560471</v>
      </c>
      <c r="AF50">
        <v>-90.2949026</v>
      </c>
      <c r="AG50" t="b">
        <v>0</v>
      </c>
    </row>
    <row r="51" spans="1:33" x14ac:dyDescent="0.3">
      <c r="A51" t="s">
        <v>33</v>
      </c>
      <c r="B51" t="s">
        <v>34</v>
      </c>
      <c r="C51" t="s">
        <v>832</v>
      </c>
      <c r="D51" t="s">
        <v>82</v>
      </c>
      <c r="E51" t="s">
        <v>37</v>
      </c>
      <c r="F51">
        <v>63123</v>
      </c>
      <c r="G51">
        <v>109900</v>
      </c>
      <c r="H51">
        <v>2</v>
      </c>
      <c r="I51">
        <v>1</v>
      </c>
      <c r="J51" t="s">
        <v>716</v>
      </c>
      <c r="L51">
        <v>5837</v>
      </c>
      <c r="M51">
        <v>1941</v>
      </c>
      <c r="N51">
        <v>0</v>
      </c>
      <c r="P51">
        <v>10</v>
      </c>
      <c r="Q51" t="s">
        <v>40</v>
      </c>
      <c r="V51">
        <v>109900</v>
      </c>
      <c r="Y51" t="s">
        <v>833</v>
      </c>
      <c r="Z51" t="s">
        <v>42</v>
      </c>
      <c r="AA51">
        <v>16041503</v>
      </c>
      <c r="AB51" t="s">
        <v>834</v>
      </c>
      <c r="AC51" t="s">
        <v>44</v>
      </c>
      <c r="AD51" t="s">
        <v>45</v>
      </c>
      <c r="AE51">
        <v>38.552776799999997</v>
      </c>
      <c r="AF51">
        <v>-90.308831100000006</v>
      </c>
      <c r="AG51" t="b">
        <v>0</v>
      </c>
    </row>
    <row r="52" spans="1:33" x14ac:dyDescent="0.3">
      <c r="A52" t="s">
        <v>33</v>
      </c>
      <c r="B52" t="s">
        <v>34</v>
      </c>
      <c r="C52" t="s">
        <v>835</v>
      </c>
      <c r="D52" t="s">
        <v>82</v>
      </c>
      <c r="E52" t="s">
        <v>37</v>
      </c>
      <c r="F52">
        <v>63123</v>
      </c>
      <c r="G52">
        <v>239000</v>
      </c>
      <c r="H52">
        <v>3</v>
      </c>
      <c r="I52">
        <v>2</v>
      </c>
      <c r="J52" t="s">
        <v>726</v>
      </c>
      <c r="K52">
        <v>1304</v>
      </c>
      <c r="L52">
        <v>9714</v>
      </c>
      <c r="M52">
        <v>1956</v>
      </c>
      <c r="N52">
        <v>0</v>
      </c>
      <c r="P52">
        <v>10</v>
      </c>
      <c r="Q52" t="s">
        <v>40</v>
      </c>
      <c r="R52" s="1">
        <v>42547</v>
      </c>
      <c r="S52" s="2">
        <v>0.45833333333333331</v>
      </c>
      <c r="T52" s="2">
        <v>0.54166666666666663</v>
      </c>
      <c r="U52" s="1">
        <v>42543</v>
      </c>
      <c r="V52">
        <v>250000</v>
      </c>
      <c r="Y52" t="s">
        <v>836</v>
      </c>
      <c r="Z52" t="s">
        <v>42</v>
      </c>
      <c r="AA52">
        <v>16041117</v>
      </c>
      <c r="AB52" t="s">
        <v>233</v>
      </c>
      <c r="AC52" t="s">
        <v>44</v>
      </c>
      <c r="AD52" t="s">
        <v>45</v>
      </c>
      <c r="AE52">
        <v>38.559547000000002</v>
      </c>
      <c r="AF52">
        <v>-90.363073999999997</v>
      </c>
      <c r="AG52" t="b">
        <v>0</v>
      </c>
    </row>
    <row r="53" spans="1:33" x14ac:dyDescent="0.3">
      <c r="A53" t="s">
        <v>33</v>
      </c>
      <c r="B53" t="s">
        <v>34</v>
      </c>
      <c r="C53" t="s">
        <v>837</v>
      </c>
      <c r="D53" t="s">
        <v>82</v>
      </c>
      <c r="E53" t="s">
        <v>37</v>
      </c>
      <c r="F53">
        <v>63123</v>
      </c>
      <c r="G53">
        <v>79900</v>
      </c>
      <c r="H53">
        <v>1</v>
      </c>
      <c r="I53">
        <v>2</v>
      </c>
      <c r="J53" t="s">
        <v>716</v>
      </c>
      <c r="K53">
        <v>1042</v>
      </c>
      <c r="L53">
        <v>3093</v>
      </c>
      <c r="M53">
        <v>1905</v>
      </c>
      <c r="N53">
        <v>0</v>
      </c>
      <c r="P53">
        <v>11</v>
      </c>
      <c r="Q53" t="s">
        <v>40</v>
      </c>
      <c r="V53">
        <v>79900</v>
      </c>
      <c r="Y53" t="s">
        <v>838</v>
      </c>
      <c r="Z53" t="s">
        <v>42</v>
      </c>
      <c r="AA53">
        <v>16041496</v>
      </c>
      <c r="AB53" t="s">
        <v>839</v>
      </c>
      <c r="AC53" t="s">
        <v>44</v>
      </c>
      <c r="AD53" t="s">
        <v>45</v>
      </c>
      <c r="AE53">
        <v>38.5595906</v>
      </c>
      <c r="AF53">
        <v>-90.298563799999997</v>
      </c>
      <c r="AG53" t="b">
        <v>0</v>
      </c>
    </row>
    <row r="54" spans="1:33" x14ac:dyDescent="0.3">
      <c r="A54" t="s">
        <v>33</v>
      </c>
      <c r="B54" t="s">
        <v>34</v>
      </c>
      <c r="C54" t="s">
        <v>840</v>
      </c>
      <c r="D54" t="s">
        <v>82</v>
      </c>
      <c r="E54" t="s">
        <v>37</v>
      </c>
      <c r="F54">
        <v>63123</v>
      </c>
      <c r="G54">
        <v>112500</v>
      </c>
      <c r="H54">
        <v>3</v>
      </c>
      <c r="I54">
        <v>1</v>
      </c>
      <c r="J54" t="s">
        <v>731</v>
      </c>
      <c r="K54">
        <v>845</v>
      </c>
      <c r="L54">
        <v>8712</v>
      </c>
      <c r="M54">
        <v>1954</v>
      </c>
      <c r="N54">
        <v>2</v>
      </c>
      <c r="P54">
        <v>11</v>
      </c>
      <c r="Q54" t="s">
        <v>40</v>
      </c>
      <c r="V54">
        <v>112500</v>
      </c>
      <c r="Y54" t="s">
        <v>841</v>
      </c>
      <c r="Z54" t="s">
        <v>42</v>
      </c>
      <c r="AA54">
        <v>16041792</v>
      </c>
      <c r="AB54" t="s">
        <v>155</v>
      </c>
      <c r="AC54" t="s">
        <v>44</v>
      </c>
      <c r="AD54" t="s">
        <v>45</v>
      </c>
      <c r="AE54">
        <v>38.555152</v>
      </c>
      <c r="AF54">
        <v>-90.276482000000001</v>
      </c>
      <c r="AG54" t="b">
        <v>0</v>
      </c>
    </row>
    <row r="55" spans="1:33" x14ac:dyDescent="0.3">
      <c r="A55" t="s">
        <v>33</v>
      </c>
      <c r="B55" t="s">
        <v>34</v>
      </c>
      <c r="C55" t="s">
        <v>842</v>
      </c>
      <c r="D55" t="s">
        <v>82</v>
      </c>
      <c r="E55" t="s">
        <v>37</v>
      </c>
      <c r="F55">
        <v>63123</v>
      </c>
      <c r="G55">
        <v>159900</v>
      </c>
      <c r="H55">
        <v>3</v>
      </c>
      <c r="I55">
        <v>2</v>
      </c>
      <c r="J55" t="s">
        <v>720</v>
      </c>
      <c r="K55">
        <v>1102</v>
      </c>
      <c r="L55">
        <v>8843</v>
      </c>
      <c r="M55">
        <v>1972</v>
      </c>
      <c r="N55">
        <v>2</v>
      </c>
      <c r="O55" t="s">
        <v>39</v>
      </c>
      <c r="P55">
        <v>11</v>
      </c>
      <c r="Q55" t="s">
        <v>40</v>
      </c>
      <c r="R55" s="1">
        <v>42547</v>
      </c>
      <c r="S55" s="2">
        <v>0.54166666666666663</v>
      </c>
      <c r="T55" s="2">
        <v>0.625</v>
      </c>
      <c r="V55">
        <v>159900</v>
      </c>
      <c r="Y55" t="s">
        <v>843</v>
      </c>
      <c r="Z55" t="s">
        <v>42</v>
      </c>
      <c r="AA55">
        <v>16040786</v>
      </c>
      <c r="AB55" t="s">
        <v>844</v>
      </c>
      <c r="AC55" t="s">
        <v>44</v>
      </c>
      <c r="AD55" t="s">
        <v>45</v>
      </c>
      <c r="AE55">
        <v>38.552080599999996</v>
      </c>
      <c r="AF55">
        <v>-90.319261400000002</v>
      </c>
      <c r="AG55" t="b">
        <v>0</v>
      </c>
    </row>
    <row r="56" spans="1:33" x14ac:dyDescent="0.3">
      <c r="A56" t="s">
        <v>33</v>
      </c>
      <c r="B56" t="s">
        <v>34</v>
      </c>
      <c r="C56" t="s">
        <v>845</v>
      </c>
      <c r="D56" t="s">
        <v>82</v>
      </c>
      <c r="E56" t="s">
        <v>37</v>
      </c>
      <c r="F56">
        <v>63123</v>
      </c>
      <c r="G56">
        <v>105000</v>
      </c>
      <c r="H56">
        <v>3</v>
      </c>
      <c r="I56">
        <v>3</v>
      </c>
      <c r="J56" t="s">
        <v>716</v>
      </c>
      <c r="K56">
        <v>1040</v>
      </c>
      <c r="L56">
        <v>6621</v>
      </c>
      <c r="M56">
        <v>1956</v>
      </c>
      <c r="N56">
        <v>0</v>
      </c>
      <c r="P56">
        <v>12</v>
      </c>
      <c r="Q56" t="s">
        <v>40</v>
      </c>
      <c r="U56" s="1">
        <v>42541</v>
      </c>
      <c r="V56">
        <v>125000</v>
      </c>
      <c r="W56" s="1">
        <v>39133</v>
      </c>
      <c r="X56">
        <v>137125</v>
      </c>
      <c r="Y56" t="s">
        <v>846</v>
      </c>
      <c r="Z56" t="s">
        <v>42</v>
      </c>
      <c r="AA56">
        <v>16041606</v>
      </c>
      <c r="AB56" t="s">
        <v>155</v>
      </c>
      <c r="AC56" t="s">
        <v>44</v>
      </c>
      <c r="AD56" t="s">
        <v>45</v>
      </c>
      <c r="AE56">
        <v>38.539672000000003</v>
      </c>
      <c r="AF56">
        <v>-90.308631000000005</v>
      </c>
      <c r="AG56" t="b">
        <v>1</v>
      </c>
    </row>
    <row r="57" spans="1:33" x14ac:dyDescent="0.3">
      <c r="A57" t="s">
        <v>33</v>
      </c>
      <c r="B57" t="s">
        <v>34</v>
      </c>
      <c r="C57" t="s">
        <v>847</v>
      </c>
      <c r="D57" t="s">
        <v>82</v>
      </c>
      <c r="E57" t="s">
        <v>37</v>
      </c>
      <c r="F57">
        <v>63123</v>
      </c>
      <c r="G57">
        <v>129900</v>
      </c>
      <c r="H57">
        <v>2</v>
      </c>
      <c r="I57">
        <v>2</v>
      </c>
      <c r="J57" t="s">
        <v>731</v>
      </c>
      <c r="K57">
        <v>1000</v>
      </c>
      <c r="L57">
        <v>6578</v>
      </c>
      <c r="M57">
        <v>1954</v>
      </c>
      <c r="N57">
        <v>1</v>
      </c>
      <c r="P57">
        <v>12</v>
      </c>
      <c r="Q57" t="s">
        <v>40</v>
      </c>
      <c r="V57">
        <v>129900</v>
      </c>
      <c r="Y57" t="s">
        <v>848</v>
      </c>
      <c r="Z57" t="s">
        <v>42</v>
      </c>
      <c r="AA57">
        <v>16040094</v>
      </c>
      <c r="AB57" t="s">
        <v>155</v>
      </c>
      <c r="AC57" t="s">
        <v>44</v>
      </c>
      <c r="AD57" t="s">
        <v>45</v>
      </c>
      <c r="AE57">
        <v>38.558681</v>
      </c>
      <c r="AF57">
        <v>-90.290948999999998</v>
      </c>
      <c r="AG57" t="b">
        <v>0</v>
      </c>
    </row>
    <row r="58" spans="1:33" x14ac:dyDescent="0.3">
      <c r="A58" t="s">
        <v>33</v>
      </c>
      <c r="B58" t="s">
        <v>34</v>
      </c>
      <c r="C58" t="s">
        <v>849</v>
      </c>
      <c r="D58" t="s">
        <v>82</v>
      </c>
      <c r="E58" t="s">
        <v>37</v>
      </c>
      <c r="F58">
        <v>63123</v>
      </c>
      <c r="G58">
        <v>135000</v>
      </c>
      <c r="H58">
        <v>3</v>
      </c>
      <c r="I58">
        <v>1</v>
      </c>
      <c r="J58" t="s">
        <v>726</v>
      </c>
      <c r="K58">
        <v>1505</v>
      </c>
      <c r="L58">
        <v>16553</v>
      </c>
      <c r="M58">
        <v>1946</v>
      </c>
      <c r="N58">
        <v>0</v>
      </c>
      <c r="P58">
        <v>12</v>
      </c>
      <c r="Q58" t="s">
        <v>40</v>
      </c>
      <c r="V58">
        <v>135000</v>
      </c>
      <c r="W58" s="1">
        <v>39968</v>
      </c>
      <c r="X58">
        <v>67000</v>
      </c>
      <c r="Y58" t="s">
        <v>850</v>
      </c>
      <c r="Z58" t="s">
        <v>42</v>
      </c>
      <c r="AA58">
        <v>16041561</v>
      </c>
      <c r="AB58" t="s">
        <v>332</v>
      </c>
      <c r="AC58" t="s">
        <v>44</v>
      </c>
      <c r="AD58" t="s">
        <v>45</v>
      </c>
      <c r="AE58">
        <v>38.529066999999998</v>
      </c>
      <c r="AF58">
        <v>-90.352846</v>
      </c>
      <c r="AG58" t="b">
        <v>0</v>
      </c>
    </row>
    <row r="59" spans="1:33" x14ac:dyDescent="0.3">
      <c r="A59" t="s">
        <v>33</v>
      </c>
      <c r="B59" t="s">
        <v>34</v>
      </c>
      <c r="C59" t="s">
        <v>851</v>
      </c>
      <c r="D59" t="s">
        <v>82</v>
      </c>
      <c r="E59" t="s">
        <v>37</v>
      </c>
      <c r="F59">
        <v>63123</v>
      </c>
      <c r="G59">
        <v>84900</v>
      </c>
      <c r="H59">
        <v>2</v>
      </c>
      <c r="I59">
        <v>2</v>
      </c>
      <c r="J59" t="s">
        <v>716</v>
      </c>
      <c r="K59">
        <v>910</v>
      </c>
      <c r="L59">
        <v>3136</v>
      </c>
      <c r="M59">
        <v>1931</v>
      </c>
      <c r="N59">
        <v>0</v>
      </c>
      <c r="P59">
        <v>12</v>
      </c>
      <c r="Q59" t="s">
        <v>40</v>
      </c>
      <c r="V59">
        <v>84900</v>
      </c>
      <c r="Y59" t="s">
        <v>852</v>
      </c>
      <c r="Z59" t="s">
        <v>42</v>
      </c>
      <c r="AA59">
        <v>16041474</v>
      </c>
      <c r="AB59" t="s">
        <v>49</v>
      </c>
      <c r="AC59" t="s">
        <v>44</v>
      </c>
      <c r="AD59" t="s">
        <v>45</v>
      </c>
      <c r="AE59">
        <v>38.5587424</v>
      </c>
      <c r="AF59">
        <v>-90.309478999999996</v>
      </c>
      <c r="AG59" t="b">
        <v>0</v>
      </c>
    </row>
    <row r="60" spans="1:33" x14ac:dyDescent="0.3">
      <c r="A60" t="s">
        <v>33</v>
      </c>
      <c r="B60" t="s">
        <v>853</v>
      </c>
      <c r="C60" t="s">
        <v>854</v>
      </c>
      <c r="D60" t="s">
        <v>82</v>
      </c>
      <c r="E60" t="s">
        <v>37</v>
      </c>
      <c r="F60">
        <v>63123</v>
      </c>
      <c r="G60">
        <v>510000</v>
      </c>
      <c r="J60" t="s">
        <v>720</v>
      </c>
      <c r="K60">
        <v>6656</v>
      </c>
      <c r="L60">
        <v>7710</v>
      </c>
      <c r="M60">
        <v>1965</v>
      </c>
      <c r="N60">
        <v>0</v>
      </c>
      <c r="P60">
        <v>15</v>
      </c>
      <c r="Q60" t="s">
        <v>40</v>
      </c>
      <c r="V60">
        <v>510000</v>
      </c>
      <c r="W60" s="1">
        <v>39601</v>
      </c>
      <c r="X60">
        <v>268500</v>
      </c>
      <c r="Y60" t="s">
        <v>855</v>
      </c>
      <c r="Z60" t="s">
        <v>42</v>
      </c>
      <c r="AA60">
        <v>16040121</v>
      </c>
      <c r="AB60" t="s">
        <v>737</v>
      </c>
      <c r="AC60" t="s">
        <v>44</v>
      </c>
      <c r="AD60" t="s">
        <v>45</v>
      </c>
      <c r="AE60">
        <v>38.559029000000002</v>
      </c>
      <c r="AF60">
        <v>-90.329915999999997</v>
      </c>
      <c r="AG60" t="b">
        <v>0</v>
      </c>
    </row>
    <row r="61" spans="1:33" x14ac:dyDescent="0.3">
      <c r="A61" t="s">
        <v>33</v>
      </c>
      <c r="B61" t="s">
        <v>34</v>
      </c>
      <c r="C61" t="s">
        <v>856</v>
      </c>
      <c r="D61" t="s">
        <v>82</v>
      </c>
      <c r="E61" t="s">
        <v>37</v>
      </c>
      <c r="F61">
        <v>63123</v>
      </c>
      <c r="G61">
        <v>46900</v>
      </c>
      <c r="H61">
        <v>2</v>
      </c>
      <c r="I61">
        <v>1</v>
      </c>
      <c r="J61" t="s">
        <v>716</v>
      </c>
      <c r="K61">
        <v>830</v>
      </c>
      <c r="L61">
        <v>6752</v>
      </c>
      <c r="M61">
        <v>1953</v>
      </c>
      <c r="N61">
        <v>0</v>
      </c>
      <c r="P61">
        <v>15</v>
      </c>
      <c r="Q61" t="s">
        <v>40</v>
      </c>
      <c r="V61">
        <v>46900</v>
      </c>
      <c r="Y61" t="s">
        <v>857</v>
      </c>
      <c r="Z61" t="s">
        <v>42</v>
      </c>
      <c r="AA61">
        <v>16041007</v>
      </c>
      <c r="AB61" t="s">
        <v>352</v>
      </c>
      <c r="AC61" t="s">
        <v>44</v>
      </c>
      <c r="AD61" t="s">
        <v>45</v>
      </c>
      <c r="AE61">
        <v>38.570245999999997</v>
      </c>
      <c r="AF61">
        <v>-90.306988000000004</v>
      </c>
      <c r="AG61" t="b">
        <v>0</v>
      </c>
    </row>
    <row r="62" spans="1:33" x14ac:dyDescent="0.3">
      <c r="A62" t="s">
        <v>33</v>
      </c>
      <c r="B62" t="s">
        <v>34</v>
      </c>
      <c r="C62" t="s">
        <v>858</v>
      </c>
      <c r="D62" t="s">
        <v>82</v>
      </c>
      <c r="E62" t="s">
        <v>37</v>
      </c>
      <c r="F62">
        <v>63123</v>
      </c>
      <c r="G62">
        <v>175000</v>
      </c>
      <c r="H62">
        <v>3</v>
      </c>
      <c r="I62">
        <v>3</v>
      </c>
      <c r="J62" t="s">
        <v>716</v>
      </c>
      <c r="K62">
        <v>1674</v>
      </c>
      <c r="L62">
        <v>8843</v>
      </c>
      <c r="M62">
        <v>1940</v>
      </c>
      <c r="N62">
        <v>1</v>
      </c>
      <c r="O62" t="s">
        <v>39</v>
      </c>
      <c r="P62">
        <v>15</v>
      </c>
      <c r="Q62" t="s">
        <v>40</v>
      </c>
      <c r="V62">
        <v>175000</v>
      </c>
      <c r="W62" s="1">
        <v>38996</v>
      </c>
      <c r="X62">
        <v>150000</v>
      </c>
      <c r="Y62" t="s">
        <v>859</v>
      </c>
      <c r="Z62" t="s">
        <v>42</v>
      </c>
      <c r="AA62">
        <v>16040822</v>
      </c>
      <c r="AB62" t="s">
        <v>52</v>
      </c>
      <c r="AC62" t="s">
        <v>44</v>
      </c>
      <c r="AD62" t="s">
        <v>45</v>
      </c>
      <c r="AE62">
        <v>38.551141999999999</v>
      </c>
      <c r="AF62">
        <v>-90.308899999999994</v>
      </c>
      <c r="AG62" t="b">
        <v>0</v>
      </c>
    </row>
    <row r="63" spans="1:33" x14ac:dyDescent="0.3">
      <c r="A63" t="s">
        <v>33</v>
      </c>
      <c r="B63" t="s">
        <v>34</v>
      </c>
      <c r="C63" t="s">
        <v>860</v>
      </c>
      <c r="D63" t="s">
        <v>82</v>
      </c>
      <c r="E63" t="s">
        <v>37</v>
      </c>
      <c r="F63">
        <v>63123</v>
      </c>
      <c r="G63">
        <v>159900</v>
      </c>
      <c r="H63">
        <v>3</v>
      </c>
      <c r="I63">
        <v>2</v>
      </c>
      <c r="J63" t="s">
        <v>726</v>
      </c>
      <c r="K63">
        <v>1462</v>
      </c>
      <c r="L63">
        <v>9757</v>
      </c>
      <c r="M63">
        <v>1961</v>
      </c>
      <c r="N63">
        <v>1</v>
      </c>
      <c r="O63" t="s">
        <v>39</v>
      </c>
      <c r="P63">
        <v>15</v>
      </c>
      <c r="Q63" t="s">
        <v>40</v>
      </c>
      <c r="V63">
        <v>159900</v>
      </c>
      <c r="Y63" t="s">
        <v>861</v>
      </c>
      <c r="Z63" t="s">
        <v>42</v>
      </c>
      <c r="AA63">
        <v>16040853</v>
      </c>
      <c r="AB63" t="s">
        <v>49</v>
      </c>
      <c r="AC63" t="s">
        <v>44</v>
      </c>
      <c r="AD63" t="s">
        <v>45</v>
      </c>
      <c r="AE63">
        <v>38.534680999999999</v>
      </c>
      <c r="AF63">
        <v>-90.349486999999996</v>
      </c>
      <c r="AG63" t="b">
        <v>0</v>
      </c>
    </row>
    <row r="64" spans="1:33" x14ac:dyDescent="0.3">
      <c r="A64" t="s">
        <v>33</v>
      </c>
      <c r="B64" t="s">
        <v>34</v>
      </c>
      <c r="C64" t="s">
        <v>862</v>
      </c>
      <c r="D64" t="s">
        <v>720</v>
      </c>
      <c r="E64" t="s">
        <v>37</v>
      </c>
      <c r="F64">
        <v>63123</v>
      </c>
      <c r="G64">
        <v>144900</v>
      </c>
      <c r="H64">
        <v>2</v>
      </c>
      <c r="I64">
        <v>2</v>
      </c>
      <c r="J64" t="s">
        <v>720</v>
      </c>
      <c r="K64">
        <v>1065</v>
      </c>
      <c r="L64">
        <v>3049</v>
      </c>
      <c r="M64">
        <v>1984</v>
      </c>
      <c r="N64">
        <v>2</v>
      </c>
      <c r="O64" t="s">
        <v>39</v>
      </c>
      <c r="P64">
        <v>15</v>
      </c>
      <c r="Q64" t="s">
        <v>40</v>
      </c>
      <c r="R64" s="1">
        <v>42547</v>
      </c>
      <c r="S64" s="2">
        <v>0.54166666666666663</v>
      </c>
      <c r="T64" s="2">
        <v>0.625</v>
      </c>
      <c r="V64">
        <v>144900</v>
      </c>
      <c r="Y64" t="s">
        <v>863</v>
      </c>
      <c r="Z64" t="s">
        <v>42</v>
      </c>
      <c r="AA64">
        <v>16040753</v>
      </c>
      <c r="AB64" t="s">
        <v>864</v>
      </c>
      <c r="AC64" t="s">
        <v>44</v>
      </c>
      <c r="AD64" t="s">
        <v>45</v>
      </c>
      <c r="AE64">
        <v>38.543326999999998</v>
      </c>
      <c r="AF64">
        <v>-90.322372000000001</v>
      </c>
      <c r="AG64" t="b">
        <v>0</v>
      </c>
    </row>
    <row r="65" spans="1:33" x14ac:dyDescent="0.3">
      <c r="A65" t="s">
        <v>33</v>
      </c>
      <c r="B65" t="s">
        <v>34</v>
      </c>
      <c r="C65" t="s">
        <v>865</v>
      </c>
      <c r="D65" t="s">
        <v>82</v>
      </c>
      <c r="E65" t="s">
        <v>37</v>
      </c>
      <c r="F65">
        <v>63123</v>
      </c>
      <c r="G65">
        <v>142000</v>
      </c>
      <c r="H65">
        <v>2</v>
      </c>
      <c r="I65">
        <v>2</v>
      </c>
      <c r="J65" t="s">
        <v>726</v>
      </c>
      <c r="K65">
        <v>864</v>
      </c>
      <c r="L65">
        <v>11326</v>
      </c>
      <c r="M65">
        <v>1959</v>
      </c>
      <c r="N65">
        <v>2</v>
      </c>
      <c r="P65">
        <v>17</v>
      </c>
      <c r="Q65" t="s">
        <v>40</v>
      </c>
      <c r="V65">
        <v>142000</v>
      </c>
      <c r="Y65" t="s">
        <v>866</v>
      </c>
      <c r="Z65" t="s">
        <v>42</v>
      </c>
      <c r="AA65">
        <v>16040224</v>
      </c>
      <c r="AB65" t="s">
        <v>233</v>
      </c>
      <c r="AC65" t="s">
        <v>44</v>
      </c>
      <c r="AD65" t="s">
        <v>45</v>
      </c>
      <c r="AE65">
        <v>38.535791000000003</v>
      </c>
      <c r="AF65">
        <v>-90.349293000000003</v>
      </c>
      <c r="AG65" t="b">
        <v>0</v>
      </c>
    </row>
    <row r="66" spans="1:33" x14ac:dyDescent="0.3">
      <c r="A66" t="s">
        <v>33</v>
      </c>
      <c r="B66" t="s">
        <v>34</v>
      </c>
      <c r="C66" t="s">
        <v>867</v>
      </c>
      <c r="D66" t="s">
        <v>82</v>
      </c>
      <c r="E66" t="s">
        <v>37</v>
      </c>
      <c r="F66">
        <v>63123</v>
      </c>
      <c r="G66">
        <v>139900</v>
      </c>
      <c r="H66">
        <v>3</v>
      </c>
      <c r="I66">
        <v>1</v>
      </c>
      <c r="J66" t="s">
        <v>765</v>
      </c>
      <c r="K66">
        <v>908</v>
      </c>
      <c r="L66">
        <v>10542</v>
      </c>
      <c r="M66">
        <v>1962</v>
      </c>
      <c r="N66">
        <v>0</v>
      </c>
      <c r="P66">
        <v>17</v>
      </c>
      <c r="Q66" t="s">
        <v>40</v>
      </c>
      <c r="V66">
        <v>139900</v>
      </c>
      <c r="W66" s="1">
        <v>38315</v>
      </c>
      <c r="X66">
        <v>122500</v>
      </c>
      <c r="Y66" t="s">
        <v>868</v>
      </c>
      <c r="Z66" t="s">
        <v>42</v>
      </c>
      <c r="AA66">
        <v>16040183</v>
      </c>
      <c r="AB66" t="s">
        <v>68</v>
      </c>
      <c r="AC66" t="s">
        <v>44</v>
      </c>
      <c r="AD66" t="s">
        <v>45</v>
      </c>
      <c r="AE66">
        <v>38.523355000000002</v>
      </c>
      <c r="AF66">
        <v>-90.339331400000006</v>
      </c>
      <c r="AG66" t="b">
        <v>0</v>
      </c>
    </row>
    <row r="67" spans="1:33" x14ac:dyDescent="0.3">
      <c r="A67" t="s">
        <v>33</v>
      </c>
      <c r="B67" t="s">
        <v>34</v>
      </c>
      <c r="C67" t="s">
        <v>869</v>
      </c>
      <c r="D67" t="s">
        <v>82</v>
      </c>
      <c r="E67" t="s">
        <v>37</v>
      </c>
      <c r="F67">
        <v>63123</v>
      </c>
      <c r="G67">
        <v>149900</v>
      </c>
      <c r="H67">
        <v>3</v>
      </c>
      <c r="I67">
        <v>1</v>
      </c>
      <c r="J67" t="s">
        <v>726</v>
      </c>
      <c r="K67">
        <v>960</v>
      </c>
      <c r="L67">
        <v>7492</v>
      </c>
      <c r="M67">
        <v>1956</v>
      </c>
      <c r="N67">
        <v>0</v>
      </c>
      <c r="P67">
        <v>17</v>
      </c>
      <c r="Q67" t="s">
        <v>40</v>
      </c>
      <c r="U67" s="1">
        <v>42538</v>
      </c>
      <c r="V67">
        <v>154900</v>
      </c>
      <c r="Y67" t="s">
        <v>870</v>
      </c>
      <c r="Z67" t="s">
        <v>42</v>
      </c>
      <c r="AA67">
        <v>16040068</v>
      </c>
      <c r="AB67" t="s">
        <v>49</v>
      </c>
      <c r="AC67" t="s">
        <v>44</v>
      </c>
      <c r="AD67" t="s">
        <v>45</v>
      </c>
      <c r="AE67">
        <v>38.5319948</v>
      </c>
      <c r="AF67">
        <v>-90.357305100000005</v>
      </c>
      <c r="AG67" t="b">
        <v>0</v>
      </c>
    </row>
    <row r="68" spans="1:33" x14ac:dyDescent="0.3">
      <c r="A68" t="s">
        <v>33</v>
      </c>
      <c r="B68" t="s">
        <v>34</v>
      </c>
      <c r="C68" t="s">
        <v>871</v>
      </c>
      <c r="D68" t="s">
        <v>82</v>
      </c>
      <c r="E68" t="s">
        <v>37</v>
      </c>
      <c r="F68">
        <v>63123</v>
      </c>
      <c r="G68">
        <v>124900</v>
      </c>
      <c r="H68">
        <v>3</v>
      </c>
      <c r="I68">
        <v>2</v>
      </c>
      <c r="J68" t="s">
        <v>731</v>
      </c>
      <c r="K68">
        <v>1230</v>
      </c>
      <c r="L68">
        <v>7100</v>
      </c>
      <c r="M68">
        <v>1950</v>
      </c>
      <c r="N68">
        <v>1</v>
      </c>
      <c r="P68">
        <v>18</v>
      </c>
      <c r="Q68" t="s">
        <v>40</v>
      </c>
      <c r="U68" s="1">
        <v>42543</v>
      </c>
      <c r="V68">
        <v>130000</v>
      </c>
      <c r="W68" s="1">
        <v>41023</v>
      </c>
      <c r="X68">
        <v>157633</v>
      </c>
      <c r="Y68" t="s">
        <v>872</v>
      </c>
      <c r="Z68" t="s">
        <v>42</v>
      </c>
      <c r="AA68">
        <v>16039346</v>
      </c>
      <c r="AB68" t="s">
        <v>49</v>
      </c>
      <c r="AC68" t="s">
        <v>44</v>
      </c>
      <c r="AD68" t="s">
        <v>45</v>
      </c>
      <c r="AE68">
        <v>38.556130000000003</v>
      </c>
      <c r="AF68">
        <v>-90.281959000000001</v>
      </c>
      <c r="AG68" t="b">
        <v>0</v>
      </c>
    </row>
    <row r="69" spans="1:33" x14ac:dyDescent="0.3">
      <c r="A69" t="s">
        <v>33</v>
      </c>
      <c r="B69" t="s">
        <v>34</v>
      </c>
      <c r="C69" t="s">
        <v>873</v>
      </c>
      <c r="D69" t="s">
        <v>82</v>
      </c>
      <c r="E69" t="s">
        <v>37</v>
      </c>
      <c r="F69">
        <v>63123</v>
      </c>
      <c r="G69">
        <v>109900</v>
      </c>
      <c r="H69">
        <v>2</v>
      </c>
      <c r="I69">
        <v>1</v>
      </c>
      <c r="J69" t="s">
        <v>731</v>
      </c>
      <c r="L69">
        <v>6316</v>
      </c>
      <c r="M69">
        <v>1950</v>
      </c>
      <c r="N69">
        <v>1</v>
      </c>
      <c r="P69">
        <v>18</v>
      </c>
      <c r="Q69" t="s">
        <v>40</v>
      </c>
      <c r="U69" s="1">
        <v>42542</v>
      </c>
      <c r="V69">
        <v>114900</v>
      </c>
      <c r="W69" s="1">
        <v>41513</v>
      </c>
      <c r="X69">
        <v>98000</v>
      </c>
      <c r="Y69" t="s">
        <v>874</v>
      </c>
      <c r="Z69" t="s">
        <v>42</v>
      </c>
      <c r="AA69">
        <v>16039485</v>
      </c>
      <c r="AB69" t="s">
        <v>875</v>
      </c>
      <c r="AC69" t="s">
        <v>44</v>
      </c>
      <c r="AD69" t="s">
        <v>45</v>
      </c>
      <c r="AE69">
        <v>38.554670999999999</v>
      </c>
      <c r="AF69">
        <v>-90.274935999999997</v>
      </c>
      <c r="AG69" t="b">
        <v>0</v>
      </c>
    </row>
    <row r="70" spans="1:33" x14ac:dyDescent="0.3">
      <c r="A70" t="s">
        <v>33</v>
      </c>
      <c r="B70" t="s">
        <v>34</v>
      </c>
      <c r="C70" t="s">
        <v>876</v>
      </c>
      <c r="D70" t="s">
        <v>82</v>
      </c>
      <c r="E70" t="s">
        <v>37</v>
      </c>
      <c r="F70">
        <v>63123</v>
      </c>
      <c r="G70">
        <v>119900</v>
      </c>
      <c r="H70">
        <v>3</v>
      </c>
      <c r="I70">
        <v>1</v>
      </c>
      <c r="J70" t="s">
        <v>716</v>
      </c>
      <c r="L70">
        <v>7536</v>
      </c>
      <c r="M70">
        <v>1955</v>
      </c>
      <c r="N70">
        <v>0</v>
      </c>
      <c r="P70">
        <v>19</v>
      </c>
      <c r="Q70" t="s">
        <v>40</v>
      </c>
      <c r="U70" s="1">
        <v>42545</v>
      </c>
      <c r="V70">
        <v>124900</v>
      </c>
      <c r="W70" s="1">
        <v>42216</v>
      </c>
      <c r="X70">
        <v>75000</v>
      </c>
      <c r="Y70" t="s">
        <v>877</v>
      </c>
      <c r="Z70" t="s">
        <v>42</v>
      </c>
      <c r="AA70">
        <v>16039260</v>
      </c>
      <c r="AB70" t="s">
        <v>878</v>
      </c>
      <c r="AC70" t="s">
        <v>44</v>
      </c>
      <c r="AD70" t="s">
        <v>45</v>
      </c>
      <c r="AE70">
        <v>38.5521739</v>
      </c>
      <c r="AF70">
        <v>-90.294858099999999</v>
      </c>
      <c r="AG70" t="b">
        <v>0</v>
      </c>
    </row>
    <row r="71" spans="1:33" x14ac:dyDescent="0.3">
      <c r="A71" t="s">
        <v>33</v>
      </c>
      <c r="B71" t="s">
        <v>34</v>
      </c>
      <c r="C71" t="s">
        <v>879</v>
      </c>
      <c r="D71" t="s">
        <v>82</v>
      </c>
      <c r="E71" t="s">
        <v>37</v>
      </c>
      <c r="F71">
        <v>63123</v>
      </c>
      <c r="G71">
        <v>135000</v>
      </c>
      <c r="H71">
        <v>4</v>
      </c>
      <c r="I71">
        <v>2</v>
      </c>
      <c r="J71" t="s">
        <v>720</v>
      </c>
      <c r="K71">
        <v>1436</v>
      </c>
      <c r="L71">
        <v>17424</v>
      </c>
      <c r="M71">
        <v>1950</v>
      </c>
      <c r="N71">
        <v>2</v>
      </c>
      <c r="O71" t="s">
        <v>39</v>
      </c>
      <c r="P71">
        <v>19</v>
      </c>
      <c r="Q71" t="s">
        <v>40</v>
      </c>
      <c r="V71">
        <v>135000</v>
      </c>
      <c r="Y71" t="s">
        <v>880</v>
      </c>
      <c r="Z71" t="s">
        <v>42</v>
      </c>
      <c r="AA71">
        <v>16031621</v>
      </c>
      <c r="AB71" t="s">
        <v>839</v>
      </c>
      <c r="AC71" t="s">
        <v>44</v>
      </c>
      <c r="AD71" t="s">
        <v>45</v>
      </c>
      <c r="AE71">
        <v>38.566761</v>
      </c>
      <c r="AF71">
        <v>-90.315727899999999</v>
      </c>
      <c r="AG71" t="b">
        <v>0</v>
      </c>
    </row>
    <row r="72" spans="1:33" x14ac:dyDescent="0.3">
      <c r="A72" t="s">
        <v>33</v>
      </c>
      <c r="B72" t="s">
        <v>34</v>
      </c>
      <c r="C72" t="s">
        <v>881</v>
      </c>
      <c r="D72" t="s">
        <v>720</v>
      </c>
      <c r="E72" t="s">
        <v>37</v>
      </c>
      <c r="F72">
        <v>63123</v>
      </c>
      <c r="G72">
        <v>82000</v>
      </c>
      <c r="H72">
        <v>3</v>
      </c>
      <c r="I72">
        <v>2</v>
      </c>
      <c r="J72" t="s">
        <v>716</v>
      </c>
      <c r="K72">
        <v>1540</v>
      </c>
      <c r="L72">
        <v>5663</v>
      </c>
      <c r="M72">
        <v>1923</v>
      </c>
      <c r="N72">
        <v>0</v>
      </c>
      <c r="P72">
        <v>21</v>
      </c>
      <c r="Q72" t="s">
        <v>40</v>
      </c>
      <c r="V72">
        <v>82000</v>
      </c>
      <c r="W72" s="1">
        <v>38217</v>
      </c>
      <c r="X72">
        <v>135000</v>
      </c>
      <c r="Y72" t="s">
        <v>882</v>
      </c>
      <c r="Z72" t="s">
        <v>42</v>
      </c>
      <c r="AA72">
        <v>16036852</v>
      </c>
      <c r="AB72" t="s">
        <v>740</v>
      </c>
      <c r="AC72" t="s">
        <v>44</v>
      </c>
      <c r="AD72" t="s">
        <v>45</v>
      </c>
      <c r="AE72">
        <v>38.557364300000003</v>
      </c>
      <c r="AF72">
        <v>-90.301000000000002</v>
      </c>
      <c r="AG72" t="b">
        <v>0</v>
      </c>
    </row>
    <row r="73" spans="1:33" x14ac:dyDescent="0.3">
      <c r="A73" t="s">
        <v>33</v>
      </c>
      <c r="B73" t="s">
        <v>34</v>
      </c>
      <c r="C73" t="s">
        <v>883</v>
      </c>
      <c r="D73" t="s">
        <v>82</v>
      </c>
      <c r="E73" t="s">
        <v>37</v>
      </c>
      <c r="F73">
        <v>63123</v>
      </c>
      <c r="G73">
        <v>179900</v>
      </c>
      <c r="H73">
        <v>3</v>
      </c>
      <c r="I73">
        <v>3</v>
      </c>
      <c r="J73" t="s">
        <v>716</v>
      </c>
      <c r="K73">
        <v>1136</v>
      </c>
      <c r="L73">
        <v>7231</v>
      </c>
      <c r="M73">
        <v>1965</v>
      </c>
      <c r="N73">
        <v>2</v>
      </c>
      <c r="O73" t="s">
        <v>39</v>
      </c>
      <c r="P73">
        <v>22</v>
      </c>
      <c r="Q73" t="s">
        <v>40</v>
      </c>
      <c r="R73" s="1">
        <v>42547</v>
      </c>
      <c r="S73" s="2">
        <v>0.54166666666666663</v>
      </c>
      <c r="T73" s="2">
        <v>0.625</v>
      </c>
      <c r="V73">
        <v>179900</v>
      </c>
      <c r="W73" s="1">
        <v>41914</v>
      </c>
      <c r="X73">
        <v>165000</v>
      </c>
      <c r="Y73" t="s">
        <v>884</v>
      </c>
      <c r="Z73" t="s">
        <v>42</v>
      </c>
      <c r="AA73">
        <v>16037886</v>
      </c>
      <c r="AB73" t="s">
        <v>586</v>
      </c>
      <c r="AC73" t="s">
        <v>44</v>
      </c>
      <c r="AD73" t="s">
        <v>45</v>
      </c>
      <c r="AE73">
        <v>38.551603999999998</v>
      </c>
      <c r="AF73">
        <v>-90.302661999999998</v>
      </c>
      <c r="AG73" t="b">
        <v>0</v>
      </c>
    </row>
    <row r="74" spans="1:33" x14ac:dyDescent="0.3">
      <c r="A74" t="s">
        <v>33</v>
      </c>
      <c r="B74" t="s">
        <v>34</v>
      </c>
      <c r="C74" t="s">
        <v>885</v>
      </c>
      <c r="D74" t="s">
        <v>82</v>
      </c>
      <c r="E74" t="s">
        <v>37</v>
      </c>
      <c r="F74">
        <v>63123</v>
      </c>
      <c r="G74">
        <v>129900</v>
      </c>
      <c r="H74">
        <v>2</v>
      </c>
      <c r="I74">
        <v>1</v>
      </c>
      <c r="J74" t="s">
        <v>720</v>
      </c>
      <c r="L74">
        <v>5489</v>
      </c>
      <c r="M74">
        <v>1943</v>
      </c>
      <c r="N74">
        <v>1</v>
      </c>
      <c r="O74" t="s">
        <v>39</v>
      </c>
      <c r="P74">
        <v>22</v>
      </c>
      <c r="Q74" t="s">
        <v>40</v>
      </c>
      <c r="V74">
        <v>129900</v>
      </c>
      <c r="Y74" t="s">
        <v>886</v>
      </c>
      <c r="Z74" t="s">
        <v>42</v>
      </c>
      <c r="AA74">
        <v>16037466</v>
      </c>
      <c r="AB74" t="s">
        <v>233</v>
      </c>
      <c r="AC74" t="s">
        <v>44</v>
      </c>
      <c r="AD74" t="s">
        <v>45</v>
      </c>
      <c r="AE74">
        <v>38.58164</v>
      </c>
      <c r="AF74">
        <v>-90.316649999999996</v>
      </c>
      <c r="AG74" t="b">
        <v>0</v>
      </c>
    </row>
    <row r="75" spans="1:33" x14ac:dyDescent="0.3">
      <c r="A75" t="s">
        <v>33</v>
      </c>
      <c r="B75" t="s">
        <v>34</v>
      </c>
      <c r="C75" t="s">
        <v>887</v>
      </c>
      <c r="D75" t="s">
        <v>82</v>
      </c>
      <c r="E75" t="s">
        <v>37</v>
      </c>
      <c r="F75">
        <v>63123</v>
      </c>
      <c r="G75">
        <v>399900</v>
      </c>
      <c r="H75">
        <v>4</v>
      </c>
      <c r="I75">
        <v>2</v>
      </c>
      <c r="J75" t="s">
        <v>726</v>
      </c>
      <c r="L75">
        <v>23087</v>
      </c>
      <c r="M75">
        <v>1962</v>
      </c>
      <c r="N75">
        <v>2</v>
      </c>
      <c r="O75" t="s">
        <v>39</v>
      </c>
      <c r="P75">
        <v>22</v>
      </c>
      <c r="Q75" t="s">
        <v>40</v>
      </c>
      <c r="R75" s="1">
        <v>42547</v>
      </c>
      <c r="S75" s="2">
        <v>0.54166666666666663</v>
      </c>
      <c r="T75" s="2">
        <v>0.625</v>
      </c>
      <c r="U75" s="1">
        <v>42535</v>
      </c>
      <c r="V75">
        <v>419900</v>
      </c>
      <c r="Y75" t="s">
        <v>888</v>
      </c>
      <c r="Z75" t="s">
        <v>42</v>
      </c>
      <c r="AA75">
        <v>16038863</v>
      </c>
      <c r="AB75" t="s">
        <v>332</v>
      </c>
      <c r="AC75" t="s">
        <v>44</v>
      </c>
      <c r="AD75" t="s">
        <v>45</v>
      </c>
      <c r="AE75">
        <v>38.549410999999999</v>
      </c>
      <c r="AF75">
        <v>-90.3451539</v>
      </c>
      <c r="AG75" t="b">
        <v>0</v>
      </c>
    </row>
    <row r="76" spans="1:33" x14ac:dyDescent="0.3">
      <c r="A76" t="s">
        <v>33</v>
      </c>
      <c r="B76" t="s">
        <v>34</v>
      </c>
      <c r="C76" t="s">
        <v>889</v>
      </c>
      <c r="D76" t="s">
        <v>82</v>
      </c>
      <c r="E76" t="s">
        <v>37</v>
      </c>
      <c r="F76">
        <v>63123</v>
      </c>
      <c r="G76">
        <v>298900</v>
      </c>
      <c r="H76">
        <v>2</v>
      </c>
      <c r="I76">
        <v>3</v>
      </c>
      <c r="J76" t="s">
        <v>726</v>
      </c>
      <c r="N76">
        <v>2</v>
      </c>
      <c r="O76" t="s">
        <v>39</v>
      </c>
      <c r="P76">
        <v>22</v>
      </c>
      <c r="Q76" t="s">
        <v>40</v>
      </c>
      <c r="V76">
        <v>279900</v>
      </c>
      <c r="Y76" t="s">
        <v>890</v>
      </c>
      <c r="Z76" t="s">
        <v>42</v>
      </c>
      <c r="AA76">
        <v>16038930</v>
      </c>
      <c r="AB76" t="s">
        <v>49</v>
      </c>
      <c r="AC76" t="s">
        <v>44</v>
      </c>
      <c r="AD76" t="s">
        <v>45</v>
      </c>
      <c r="AE76">
        <v>38.545798099999999</v>
      </c>
      <c r="AF76">
        <v>-90.350099499999999</v>
      </c>
      <c r="AG76" t="b">
        <v>0</v>
      </c>
    </row>
    <row r="77" spans="1:33" x14ac:dyDescent="0.3">
      <c r="A77" t="s">
        <v>33</v>
      </c>
      <c r="B77" t="s">
        <v>34</v>
      </c>
      <c r="C77" t="s">
        <v>891</v>
      </c>
      <c r="D77" t="s">
        <v>82</v>
      </c>
      <c r="E77" t="s">
        <v>37</v>
      </c>
      <c r="F77">
        <v>63123</v>
      </c>
      <c r="G77">
        <v>144900</v>
      </c>
      <c r="H77">
        <v>3</v>
      </c>
      <c r="I77">
        <v>1</v>
      </c>
      <c r="J77" t="s">
        <v>720</v>
      </c>
      <c r="K77">
        <v>1259</v>
      </c>
      <c r="L77">
        <v>12110</v>
      </c>
      <c r="M77">
        <v>1927</v>
      </c>
      <c r="N77">
        <v>0</v>
      </c>
      <c r="P77">
        <v>22</v>
      </c>
      <c r="Q77" t="s">
        <v>40</v>
      </c>
      <c r="U77" s="1">
        <v>42537</v>
      </c>
      <c r="V77">
        <v>149900</v>
      </c>
      <c r="Y77" t="s">
        <v>892</v>
      </c>
      <c r="Z77" t="s">
        <v>42</v>
      </c>
      <c r="AA77">
        <v>16038813</v>
      </c>
      <c r="AB77" t="s">
        <v>233</v>
      </c>
      <c r="AC77" t="s">
        <v>44</v>
      </c>
      <c r="AD77" t="s">
        <v>45</v>
      </c>
      <c r="AE77">
        <v>38.5558543</v>
      </c>
      <c r="AF77">
        <v>-90.335143000000002</v>
      </c>
      <c r="AG77" t="b">
        <v>0</v>
      </c>
    </row>
    <row r="78" spans="1:33" x14ac:dyDescent="0.3">
      <c r="A78" t="s">
        <v>33</v>
      </c>
      <c r="B78" t="s">
        <v>34</v>
      </c>
      <c r="C78" t="s">
        <v>893</v>
      </c>
      <c r="D78" t="s">
        <v>82</v>
      </c>
      <c r="E78" t="s">
        <v>37</v>
      </c>
      <c r="F78">
        <v>63123</v>
      </c>
      <c r="G78">
        <v>149900</v>
      </c>
      <c r="H78">
        <v>2</v>
      </c>
      <c r="I78">
        <v>3</v>
      </c>
      <c r="J78" t="s">
        <v>720</v>
      </c>
      <c r="K78">
        <v>1073</v>
      </c>
      <c r="L78">
        <v>2614</v>
      </c>
      <c r="M78">
        <v>1985</v>
      </c>
      <c r="N78">
        <v>2</v>
      </c>
      <c r="O78" t="s">
        <v>39</v>
      </c>
      <c r="P78">
        <v>22</v>
      </c>
      <c r="Q78" t="s">
        <v>40</v>
      </c>
      <c r="R78" s="1">
        <v>42547</v>
      </c>
      <c r="S78" s="2">
        <v>0.54166666666666663</v>
      </c>
      <c r="T78" s="2">
        <v>0.625</v>
      </c>
      <c r="V78">
        <v>149900</v>
      </c>
      <c r="Y78" t="s">
        <v>894</v>
      </c>
      <c r="Z78" t="s">
        <v>42</v>
      </c>
      <c r="AA78">
        <v>16037193</v>
      </c>
      <c r="AB78" t="s">
        <v>553</v>
      </c>
      <c r="AC78" t="s">
        <v>44</v>
      </c>
      <c r="AD78" t="s">
        <v>45</v>
      </c>
      <c r="AE78">
        <v>38.54363</v>
      </c>
      <c r="AF78">
        <v>-90.322704000000002</v>
      </c>
      <c r="AG78" t="b">
        <v>0</v>
      </c>
    </row>
    <row r="79" spans="1:33" x14ac:dyDescent="0.3">
      <c r="A79" t="s">
        <v>33</v>
      </c>
      <c r="B79" t="s">
        <v>34</v>
      </c>
      <c r="C79" t="s">
        <v>895</v>
      </c>
      <c r="D79" t="s">
        <v>82</v>
      </c>
      <c r="E79" t="s">
        <v>37</v>
      </c>
      <c r="F79">
        <v>63123</v>
      </c>
      <c r="G79">
        <v>82500</v>
      </c>
      <c r="H79">
        <v>2</v>
      </c>
      <c r="I79">
        <v>1</v>
      </c>
      <c r="J79" t="s">
        <v>716</v>
      </c>
      <c r="K79">
        <v>832</v>
      </c>
      <c r="L79">
        <v>3311</v>
      </c>
      <c r="M79">
        <v>1921</v>
      </c>
      <c r="N79">
        <v>1</v>
      </c>
      <c r="P79">
        <v>23</v>
      </c>
      <c r="Q79" t="s">
        <v>40</v>
      </c>
      <c r="V79">
        <v>82500</v>
      </c>
      <c r="Y79" t="s">
        <v>896</v>
      </c>
      <c r="Z79" t="s">
        <v>42</v>
      </c>
      <c r="AA79">
        <v>16037295</v>
      </c>
      <c r="AB79" t="s">
        <v>73</v>
      </c>
      <c r="AC79" t="s">
        <v>44</v>
      </c>
      <c r="AD79" t="s">
        <v>45</v>
      </c>
      <c r="AE79">
        <v>38.558824999999999</v>
      </c>
      <c r="AF79">
        <v>-90.299047000000002</v>
      </c>
      <c r="AG79" t="b">
        <v>0</v>
      </c>
    </row>
    <row r="80" spans="1:33" x14ac:dyDescent="0.3">
      <c r="A80" t="s">
        <v>33</v>
      </c>
      <c r="B80" t="s">
        <v>34</v>
      </c>
      <c r="C80" t="s">
        <v>897</v>
      </c>
      <c r="D80" t="s">
        <v>82</v>
      </c>
      <c r="E80" t="s">
        <v>37</v>
      </c>
      <c r="F80">
        <v>63123</v>
      </c>
      <c r="G80">
        <v>200000</v>
      </c>
      <c r="H80">
        <v>3</v>
      </c>
      <c r="I80">
        <v>2</v>
      </c>
      <c r="J80" t="s">
        <v>720</v>
      </c>
      <c r="K80">
        <v>1134</v>
      </c>
      <c r="L80">
        <v>18731</v>
      </c>
      <c r="M80">
        <v>1960</v>
      </c>
      <c r="N80">
        <v>0</v>
      </c>
      <c r="P80">
        <v>24</v>
      </c>
      <c r="Q80" t="s">
        <v>40</v>
      </c>
      <c r="R80" s="1">
        <v>42547</v>
      </c>
      <c r="S80" s="2">
        <v>0.54166666666666663</v>
      </c>
      <c r="T80" s="2">
        <v>0.625</v>
      </c>
      <c r="V80">
        <v>200000</v>
      </c>
      <c r="Y80" t="s">
        <v>898</v>
      </c>
      <c r="Z80" t="s">
        <v>42</v>
      </c>
      <c r="AA80">
        <v>16037732</v>
      </c>
      <c r="AB80" t="s">
        <v>226</v>
      </c>
      <c r="AC80" t="s">
        <v>44</v>
      </c>
      <c r="AD80" t="s">
        <v>45</v>
      </c>
      <c r="AE80">
        <v>38.566884000000002</v>
      </c>
      <c r="AF80">
        <v>-90.313440999999997</v>
      </c>
      <c r="AG80" t="b">
        <v>0</v>
      </c>
    </row>
    <row r="81" spans="1:33" x14ac:dyDescent="0.3">
      <c r="A81" t="s">
        <v>33</v>
      </c>
      <c r="B81" t="s">
        <v>69</v>
      </c>
      <c r="C81" t="s">
        <v>899</v>
      </c>
      <c r="D81" t="s">
        <v>82</v>
      </c>
      <c r="E81" t="s">
        <v>37</v>
      </c>
      <c r="F81">
        <v>63123</v>
      </c>
      <c r="G81">
        <v>129900</v>
      </c>
      <c r="H81">
        <v>3</v>
      </c>
      <c r="I81">
        <v>3</v>
      </c>
      <c r="J81" t="s">
        <v>726</v>
      </c>
      <c r="K81">
        <v>1470</v>
      </c>
      <c r="L81">
        <v>2483</v>
      </c>
      <c r="M81">
        <v>1968</v>
      </c>
      <c r="N81">
        <v>0</v>
      </c>
      <c r="P81">
        <v>24</v>
      </c>
      <c r="Q81" t="s">
        <v>40</v>
      </c>
      <c r="V81">
        <v>129900</v>
      </c>
      <c r="W81" s="1">
        <v>38971</v>
      </c>
      <c r="X81">
        <v>124000</v>
      </c>
      <c r="Y81" t="s">
        <v>900</v>
      </c>
      <c r="Z81" t="s">
        <v>42</v>
      </c>
      <c r="AA81">
        <v>16037489</v>
      </c>
      <c r="AB81" t="s">
        <v>226</v>
      </c>
      <c r="AC81" t="s">
        <v>44</v>
      </c>
      <c r="AD81" t="s">
        <v>45</v>
      </c>
      <c r="AE81">
        <v>38.525539199999997</v>
      </c>
      <c r="AF81">
        <v>-90.355046999999999</v>
      </c>
      <c r="AG81" t="b">
        <v>0</v>
      </c>
    </row>
    <row r="82" spans="1:33" x14ac:dyDescent="0.3">
      <c r="A82" t="s">
        <v>33</v>
      </c>
      <c r="B82" t="s">
        <v>34</v>
      </c>
      <c r="C82" t="s">
        <v>901</v>
      </c>
      <c r="D82" t="s">
        <v>82</v>
      </c>
      <c r="E82" t="s">
        <v>37</v>
      </c>
      <c r="F82">
        <v>63123</v>
      </c>
      <c r="G82">
        <v>123900</v>
      </c>
      <c r="H82">
        <v>2</v>
      </c>
      <c r="I82">
        <v>1</v>
      </c>
      <c r="J82" t="s">
        <v>720</v>
      </c>
      <c r="L82">
        <v>7492</v>
      </c>
      <c r="M82">
        <v>1953</v>
      </c>
      <c r="N82">
        <v>1</v>
      </c>
      <c r="O82" t="s">
        <v>39</v>
      </c>
      <c r="P82">
        <v>25</v>
      </c>
      <c r="Q82" t="s">
        <v>40</v>
      </c>
      <c r="V82">
        <v>123900</v>
      </c>
      <c r="W82" s="1">
        <v>40745</v>
      </c>
      <c r="X82">
        <v>131000</v>
      </c>
      <c r="Y82" t="s">
        <v>902</v>
      </c>
      <c r="Z82" t="s">
        <v>42</v>
      </c>
      <c r="AA82">
        <v>16024451</v>
      </c>
      <c r="AB82" t="s">
        <v>332</v>
      </c>
      <c r="AC82" t="s">
        <v>44</v>
      </c>
      <c r="AD82" t="s">
        <v>45</v>
      </c>
      <c r="AE82">
        <v>38.537906999999997</v>
      </c>
      <c r="AF82">
        <v>-90.321584999999999</v>
      </c>
      <c r="AG82" t="b">
        <v>0</v>
      </c>
    </row>
    <row r="83" spans="1:33" x14ac:dyDescent="0.3">
      <c r="A83" t="s">
        <v>33</v>
      </c>
      <c r="B83" t="s">
        <v>34</v>
      </c>
      <c r="C83" t="s">
        <v>903</v>
      </c>
      <c r="D83" t="s">
        <v>82</v>
      </c>
      <c r="E83" t="s">
        <v>37</v>
      </c>
      <c r="F83">
        <v>63123</v>
      </c>
      <c r="G83">
        <v>109500</v>
      </c>
      <c r="H83">
        <v>3</v>
      </c>
      <c r="I83">
        <v>2</v>
      </c>
      <c r="J83" t="s">
        <v>716</v>
      </c>
      <c r="K83">
        <v>1370</v>
      </c>
      <c r="L83">
        <v>4008</v>
      </c>
      <c r="M83">
        <v>1927</v>
      </c>
      <c r="N83">
        <v>1</v>
      </c>
      <c r="P83">
        <v>25</v>
      </c>
      <c r="Q83" t="s">
        <v>40</v>
      </c>
      <c r="V83">
        <v>109500</v>
      </c>
      <c r="W83" s="1">
        <v>40707</v>
      </c>
      <c r="X83">
        <v>50000</v>
      </c>
      <c r="Y83" t="s">
        <v>904</v>
      </c>
      <c r="Z83" t="s">
        <v>42</v>
      </c>
      <c r="AA83">
        <v>16037844</v>
      </c>
      <c r="AB83" t="s">
        <v>737</v>
      </c>
      <c r="AC83" t="s">
        <v>44</v>
      </c>
      <c r="AD83" t="s">
        <v>45</v>
      </c>
      <c r="AE83">
        <v>38.56617</v>
      </c>
      <c r="AF83">
        <v>-90.307203000000001</v>
      </c>
      <c r="AG83" t="b">
        <v>0</v>
      </c>
    </row>
    <row r="84" spans="1:33" x14ac:dyDescent="0.3">
      <c r="A84" t="s">
        <v>33</v>
      </c>
      <c r="B84" t="s">
        <v>34</v>
      </c>
      <c r="C84" t="s">
        <v>905</v>
      </c>
      <c r="D84" t="s">
        <v>82</v>
      </c>
      <c r="E84" t="s">
        <v>37</v>
      </c>
      <c r="F84">
        <v>63123</v>
      </c>
      <c r="G84">
        <v>124900</v>
      </c>
      <c r="H84">
        <v>3</v>
      </c>
      <c r="I84">
        <v>1</v>
      </c>
      <c r="J84" t="s">
        <v>731</v>
      </c>
      <c r="K84">
        <v>936</v>
      </c>
      <c r="L84">
        <v>6970</v>
      </c>
      <c r="M84">
        <v>1906</v>
      </c>
      <c r="N84">
        <v>0</v>
      </c>
      <c r="P84">
        <v>25</v>
      </c>
      <c r="Q84" t="s">
        <v>40</v>
      </c>
      <c r="V84">
        <v>124900</v>
      </c>
      <c r="W84" s="1">
        <v>38663</v>
      </c>
      <c r="X84">
        <v>98000</v>
      </c>
      <c r="Y84" t="s">
        <v>906</v>
      </c>
      <c r="Z84" t="s">
        <v>42</v>
      </c>
      <c r="AA84">
        <v>16037607</v>
      </c>
      <c r="AB84" t="s">
        <v>737</v>
      </c>
      <c r="AC84" t="s">
        <v>44</v>
      </c>
      <c r="AD84" t="s">
        <v>45</v>
      </c>
      <c r="AE84">
        <v>38.561275999999999</v>
      </c>
      <c r="AF84">
        <v>-90.295139000000006</v>
      </c>
      <c r="AG84" t="b">
        <v>0</v>
      </c>
    </row>
    <row r="85" spans="1:33" x14ac:dyDescent="0.3">
      <c r="A85" t="s">
        <v>33</v>
      </c>
      <c r="B85" t="s">
        <v>34</v>
      </c>
      <c r="C85" t="s">
        <v>907</v>
      </c>
      <c r="D85" t="s">
        <v>82</v>
      </c>
      <c r="E85" t="s">
        <v>37</v>
      </c>
      <c r="F85">
        <v>63123</v>
      </c>
      <c r="G85">
        <v>139900</v>
      </c>
      <c r="H85">
        <v>3</v>
      </c>
      <c r="I85">
        <v>1</v>
      </c>
      <c r="J85" t="s">
        <v>720</v>
      </c>
      <c r="K85">
        <v>1102</v>
      </c>
      <c r="L85">
        <v>5663</v>
      </c>
      <c r="M85">
        <v>1963</v>
      </c>
      <c r="N85">
        <v>1</v>
      </c>
      <c r="O85" t="s">
        <v>39</v>
      </c>
      <c r="P85">
        <v>25</v>
      </c>
      <c r="Q85" t="s">
        <v>40</v>
      </c>
      <c r="V85">
        <v>139900</v>
      </c>
      <c r="Y85" t="s">
        <v>908</v>
      </c>
      <c r="Z85" t="s">
        <v>42</v>
      </c>
      <c r="AA85">
        <v>16037684</v>
      </c>
      <c r="AB85" t="s">
        <v>49</v>
      </c>
      <c r="AC85" t="s">
        <v>44</v>
      </c>
      <c r="AD85" t="s">
        <v>45</v>
      </c>
      <c r="AE85">
        <v>38.543728000000002</v>
      </c>
      <c r="AF85">
        <v>-90.315537000000006</v>
      </c>
      <c r="AG85" t="b">
        <v>0</v>
      </c>
    </row>
    <row r="86" spans="1:33" x14ac:dyDescent="0.3">
      <c r="A86" t="s">
        <v>33</v>
      </c>
      <c r="B86" t="s">
        <v>34</v>
      </c>
      <c r="C86" t="s">
        <v>909</v>
      </c>
      <c r="D86" t="s">
        <v>82</v>
      </c>
      <c r="E86" t="s">
        <v>37</v>
      </c>
      <c r="F86">
        <v>63123</v>
      </c>
      <c r="G86">
        <v>149475</v>
      </c>
      <c r="H86">
        <v>3</v>
      </c>
      <c r="I86">
        <v>2</v>
      </c>
      <c r="J86" t="s">
        <v>716</v>
      </c>
      <c r="K86">
        <v>988</v>
      </c>
      <c r="L86">
        <v>6578</v>
      </c>
      <c r="M86">
        <v>1977</v>
      </c>
      <c r="N86">
        <v>2</v>
      </c>
      <c r="O86" t="s">
        <v>39</v>
      </c>
      <c r="P86">
        <v>26</v>
      </c>
      <c r="Q86" t="s">
        <v>40</v>
      </c>
      <c r="U86" s="1">
        <v>42542</v>
      </c>
      <c r="V86">
        <v>152350</v>
      </c>
      <c r="Y86" t="s">
        <v>910</v>
      </c>
      <c r="Z86" t="s">
        <v>42</v>
      </c>
      <c r="AA86">
        <v>16035226</v>
      </c>
      <c r="AB86" t="s">
        <v>155</v>
      </c>
      <c r="AC86" t="s">
        <v>44</v>
      </c>
      <c r="AD86" t="s">
        <v>45</v>
      </c>
      <c r="AE86">
        <v>38.541333000000002</v>
      </c>
      <c r="AF86">
        <v>-90.309370700000002</v>
      </c>
      <c r="AG86" t="b">
        <v>0</v>
      </c>
    </row>
    <row r="87" spans="1:33" x14ac:dyDescent="0.3">
      <c r="A87" t="s">
        <v>33</v>
      </c>
      <c r="B87" t="s">
        <v>34</v>
      </c>
      <c r="C87" t="s">
        <v>911</v>
      </c>
      <c r="D87" t="s">
        <v>82</v>
      </c>
      <c r="E87" t="s">
        <v>37</v>
      </c>
      <c r="F87">
        <v>63123</v>
      </c>
      <c r="G87">
        <v>42000</v>
      </c>
      <c r="H87">
        <v>2</v>
      </c>
      <c r="I87">
        <v>2</v>
      </c>
      <c r="J87" t="s">
        <v>716</v>
      </c>
      <c r="K87">
        <v>980</v>
      </c>
      <c r="L87">
        <v>5401</v>
      </c>
      <c r="M87">
        <v>1909</v>
      </c>
      <c r="N87">
        <v>0</v>
      </c>
      <c r="P87">
        <v>28</v>
      </c>
      <c r="Q87" t="s">
        <v>40</v>
      </c>
      <c r="V87">
        <v>42000</v>
      </c>
      <c r="Y87" t="s">
        <v>912</v>
      </c>
      <c r="Z87" t="s">
        <v>42</v>
      </c>
      <c r="AA87">
        <v>16035524</v>
      </c>
      <c r="AB87" t="s">
        <v>913</v>
      </c>
      <c r="AC87" t="s">
        <v>44</v>
      </c>
      <c r="AD87" t="s">
        <v>45</v>
      </c>
      <c r="AE87">
        <v>38.558816999999998</v>
      </c>
      <c r="AF87">
        <v>-90.294967999999997</v>
      </c>
      <c r="AG87" t="b">
        <v>0</v>
      </c>
    </row>
    <row r="88" spans="1:33" x14ac:dyDescent="0.3">
      <c r="A88" t="s">
        <v>33</v>
      </c>
      <c r="B88" t="s">
        <v>34</v>
      </c>
      <c r="C88" t="s">
        <v>914</v>
      </c>
      <c r="D88" t="s">
        <v>82</v>
      </c>
      <c r="E88" t="s">
        <v>37</v>
      </c>
      <c r="F88">
        <v>63123</v>
      </c>
      <c r="G88">
        <v>109900</v>
      </c>
      <c r="H88">
        <v>2</v>
      </c>
      <c r="I88">
        <v>1</v>
      </c>
      <c r="J88" t="s">
        <v>731</v>
      </c>
      <c r="K88">
        <v>792</v>
      </c>
      <c r="L88">
        <v>4879</v>
      </c>
      <c r="M88">
        <v>1953</v>
      </c>
      <c r="N88">
        <v>1</v>
      </c>
      <c r="P88">
        <v>29</v>
      </c>
      <c r="Q88" t="s">
        <v>40</v>
      </c>
      <c r="U88" s="1">
        <v>42520</v>
      </c>
      <c r="V88">
        <v>112000</v>
      </c>
      <c r="W88" s="1">
        <v>41453</v>
      </c>
      <c r="X88">
        <v>57000</v>
      </c>
      <c r="Y88" t="s">
        <v>915</v>
      </c>
      <c r="Z88" t="s">
        <v>42</v>
      </c>
      <c r="AA88">
        <v>16036795</v>
      </c>
      <c r="AB88" t="s">
        <v>916</v>
      </c>
      <c r="AC88" t="s">
        <v>44</v>
      </c>
      <c r="AD88" t="s">
        <v>45</v>
      </c>
      <c r="AE88">
        <v>38.554205099999997</v>
      </c>
      <c r="AF88">
        <v>-90.278017899999995</v>
      </c>
      <c r="AG88" t="b">
        <v>0</v>
      </c>
    </row>
    <row r="89" spans="1:33" x14ac:dyDescent="0.3">
      <c r="A89" t="s">
        <v>33</v>
      </c>
      <c r="B89" t="s">
        <v>34</v>
      </c>
      <c r="C89" t="s">
        <v>917</v>
      </c>
      <c r="D89" t="s">
        <v>82</v>
      </c>
      <c r="E89" t="s">
        <v>37</v>
      </c>
      <c r="F89">
        <v>63123</v>
      </c>
      <c r="G89">
        <v>38900</v>
      </c>
      <c r="H89">
        <v>2</v>
      </c>
      <c r="I89">
        <v>1</v>
      </c>
      <c r="J89" t="s">
        <v>716</v>
      </c>
      <c r="K89">
        <v>1219</v>
      </c>
      <c r="L89">
        <v>3615</v>
      </c>
      <c r="M89">
        <v>1921</v>
      </c>
      <c r="N89">
        <v>0</v>
      </c>
      <c r="P89">
        <v>30</v>
      </c>
      <c r="Q89" t="s">
        <v>40</v>
      </c>
      <c r="V89">
        <v>38900</v>
      </c>
      <c r="Y89" t="s">
        <v>918</v>
      </c>
      <c r="Z89" t="s">
        <v>42</v>
      </c>
      <c r="AA89">
        <v>16036649</v>
      </c>
      <c r="AB89" t="s">
        <v>352</v>
      </c>
      <c r="AC89" t="s">
        <v>44</v>
      </c>
      <c r="AD89" t="s">
        <v>45</v>
      </c>
      <c r="AE89">
        <v>38.559950200000003</v>
      </c>
      <c r="AF89">
        <v>-90.294826200000003</v>
      </c>
      <c r="AG89" t="b">
        <v>0</v>
      </c>
    </row>
    <row r="90" spans="1:33" x14ac:dyDescent="0.3">
      <c r="A90" t="s">
        <v>33</v>
      </c>
      <c r="B90" t="s">
        <v>34</v>
      </c>
      <c r="C90" t="s">
        <v>919</v>
      </c>
      <c r="D90" t="s">
        <v>82</v>
      </c>
      <c r="E90" t="s">
        <v>37</v>
      </c>
      <c r="F90">
        <v>63123</v>
      </c>
      <c r="G90">
        <v>143900</v>
      </c>
      <c r="H90">
        <v>3</v>
      </c>
      <c r="I90">
        <v>1</v>
      </c>
      <c r="J90" t="s">
        <v>716</v>
      </c>
      <c r="K90">
        <v>1102</v>
      </c>
      <c r="L90">
        <v>6403</v>
      </c>
      <c r="M90">
        <v>1964</v>
      </c>
      <c r="N90">
        <v>0</v>
      </c>
      <c r="P90">
        <v>30</v>
      </c>
      <c r="Q90" t="s">
        <v>40</v>
      </c>
      <c r="R90" s="1">
        <v>42547</v>
      </c>
      <c r="S90" s="2">
        <v>0.54166666666666663</v>
      </c>
      <c r="T90" s="2">
        <v>0.625</v>
      </c>
      <c r="U90" s="1">
        <v>42522</v>
      </c>
      <c r="V90">
        <v>147500</v>
      </c>
      <c r="Y90" t="s">
        <v>920</v>
      </c>
      <c r="Z90" t="s">
        <v>42</v>
      </c>
      <c r="AA90">
        <v>16036628</v>
      </c>
      <c r="AB90" t="s">
        <v>52</v>
      </c>
      <c r="AC90" t="s">
        <v>44</v>
      </c>
      <c r="AD90" t="s">
        <v>45</v>
      </c>
      <c r="AE90">
        <v>38.542971999999999</v>
      </c>
      <c r="AF90">
        <v>-90.313817999999998</v>
      </c>
      <c r="AG90" t="b">
        <v>0</v>
      </c>
    </row>
    <row r="91" spans="1:33" x14ac:dyDescent="0.3">
      <c r="A91" t="s">
        <v>33</v>
      </c>
      <c r="B91" t="s">
        <v>34</v>
      </c>
      <c r="C91" t="s">
        <v>921</v>
      </c>
      <c r="D91" t="s">
        <v>82</v>
      </c>
      <c r="E91" t="s">
        <v>37</v>
      </c>
      <c r="F91">
        <v>63123</v>
      </c>
      <c r="G91">
        <v>97000</v>
      </c>
      <c r="H91">
        <v>2</v>
      </c>
      <c r="I91">
        <v>1</v>
      </c>
      <c r="J91" t="s">
        <v>720</v>
      </c>
      <c r="K91">
        <v>768</v>
      </c>
      <c r="L91">
        <v>6534</v>
      </c>
      <c r="M91">
        <v>1940</v>
      </c>
      <c r="N91">
        <v>0</v>
      </c>
      <c r="P91">
        <v>31</v>
      </c>
      <c r="Q91" t="s">
        <v>40</v>
      </c>
      <c r="U91" s="1">
        <v>42531</v>
      </c>
      <c r="V91">
        <v>102000</v>
      </c>
      <c r="W91" s="1">
        <v>39029</v>
      </c>
      <c r="X91">
        <v>94000</v>
      </c>
      <c r="Y91" t="s">
        <v>922</v>
      </c>
      <c r="Z91" t="s">
        <v>42</v>
      </c>
      <c r="AA91">
        <v>16036145</v>
      </c>
      <c r="AB91" t="s">
        <v>49</v>
      </c>
      <c r="AC91" t="s">
        <v>44</v>
      </c>
      <c r="AD91" t="s">
        <v>45</v>
      </c>
      <c r="AE91">
        <v>38.565122000000002</v>
      </c>
      <c r="AF91">
        <v>-90.314363</v>
      </c>
      <c r="AG91" t="b">
        <v>0</v>
      </c>
    </row>
    <row r="92" spans="1:33" x14ac:dyDescent="0.3">
      <c r="A92" t="s">
        <v>33</v>
      </c>
      <c r="B92" t="s">
        <v>69</v>
      </c>
      <c r="C92" t="s">
        <v>923</v>
      </c>
      <c r="D92" t="s">
        <v>82</v>
      </c>
      <c r="E92" t="s">
        <v>37</v>
      </c>
      <c r="F92">
        <v>63123</v>
      </c>
      <c r="G92">
        <v>65000</v>
      </c>
      <c r="H92">
        <v>3</v>
      </c>
      <c r="I92">
        <v>1</v>
      </c>
      <c r="J92" t="s">
        <v>765</v>
      </c>
      <c r="K92">
        <v>1014</v>
      </c>
      <c r="M92">
        <v>1965</v>
      </c>
      <c r="N92">
        <v>0</v>
      </c>
      <c r="P92">
        <v>33</v>
      </c>
      <c r="Q92" t="s">
        <v>40</v>
      </c>
      <c r="V92">
        <v>65000</v>
      </c>
      <c r="Y92" t="s">
        <v>924</v>
      </c>
      <c r="Z92" t="s">
        <v>42</v>
      </c>
      <c r="AA92">
        <v>16033836</v>
      </c>
      <c r="AB92" t="s">
        <v>49</v>
      </c>
      <c r="AC92" t="s">
        <v>44</v>
      </c>
      <c r="AD92" t="s">
        <v>45</v>
      </c>
      <c r="AE92">
        <v>38.535149400000002</v>
      </c>
      <c r="AF92">
        <v>-90.3126867</v>
      </c>
      <c r="AG92" t="b">
        <v>0</v>
      </c>
    </row>
    <row r="93" spans="1:33" x14ac:dyDescent="0.3">
      <c r="A93" t="s">
        <v>33</v>
      </c>
      <c r="B93" t="s">
        <v>34</v>
      </c>
      <c r="C93" t="s">
        <v>925</v>
      </c>
      <c r="D93" t="s">
        <v>82</v>
      </c>
      <c r="E93" t="s">
        <v>37</v>
      </c>
      <c r="F93">
        <v>63123</v>
      </c>
      <c r="G93">
        <v>229900</v>
      </c>
      <c r="H93">
        <v>4</v>
      </c>
      <c r="I93">
        <v>3</v>
      </c>
      <c r="J93" t="s">
        <v>720</v>
      </c>
      <c r="K93">
        <v>1944</v>
      </c>
      <c r="L93">
        <v>18295</v>
      </c>
      <c r="M93">
        <v>1946</v>
      </c>
      <c r="N93">
        <v>2</v>
      </c>
      <c r="O93" t="s">
        <v>39</v>
      </c>
      <c r="P93">
        <v>36</v>
      </c>
      <c r="Q93" t="s">
        <v>40</v>
      </c>
      <c r="U93" s="1">
        <v>42531</v>
      </c>
      <c r="V93">
        <v>235000</v>
      </c>
      <c r="Y93" t="s">
        <v>926</v>
      </c>
      <c r="Z93" t="s">
        <v>42</v>
      </c>
      <c r="AA93">
        <v>16035036</v>
      </c>
      <c r="AB93" t="s">
        <v>102</v>
      </c>
      <c r="AC93" t="s">
        <v>44</v>
      </c>
      <c r="AD93" t="s">
        <v>45</v>
      </c>
      <c r="AE93">
        <v>38.566706000000003</v>
      </c>
      <c r="AF93">
        <v>-90.315207000000001</v>
      </c>
      <c r="AG93" t="b">
        <v>0</v>
      </c>
    </row>
    <row r="94" spans="1:33" x14ac:dyDescent="0.3">
      <c r="A94" t="s">
        <v>33</v>
      </c>
      <c r="B94" t="s">
        <v>34</v>
      </c>
      <c r="C94" t="s">
        <v>927</v>
      </c>
      <c r="D94" t="s">
        <v>82</v>
      </c>
      <c r="E94" t="s">
        <v>37</v>
      </c>
      <c r="F94">
        <v>63123</v>
      </c>
      <c r="G94">
        <v>279000</v>
      </c>
      <c r="H94">
        <v>4</v>
      </c>
      <c r="I94">
        <v>3</v>
      </c>
      <c r="J94" t="s">
        <v>765</v>
      </c>
      <c r="K94">
        <v>2200</v>
      </c>
      <c r="L94">
        <v>7841</v>
      </c>
      <c r="M94">
        <v>1991</v>
      </c>
      <c r="N94">
        <v>2</v>
      </c>
      <c r="O94" t="s">
        <v>39</v>
      </c>
      <c r="P94">
        <v>36</v>
      </c>
      <c r="Q94" t="s">
        <v>40</v>
      </c>
      <c r="V94">
        <v>279000</v>
      </c>
      <c r="Y94" t="s">
        <v>928</v>
      </c>
      <c r="Z94" t="s">
        <v>42</v>
      </c>
      <c r="AA94">
        <v>16034057</v>
      </c>
      <c r="AB94" t="s">
        <v>432</v>
      </c>
      <c r="AC94" t="s">
        <v>44</v>
      </c>
      <c r="AD94" t="s">
        <v>45</v>
      </c>
      <c r="AE94">
        <v>38.534134000000002</v>
      </c>
      <c r="AF94">
        <v>-90.335227000000003</v>
      </c>
      <c r="AG94" t="b">
        <v>0</v>
      </c>
    </row>
    <row r="95" spans="1:33" x14ac:dyDescent="0.3">
      <c r="A95" t="s">
        <v>33</v>
      </c>
      <c r="B95" t="s">
        <v>34</v>
      </c>
      <c r="C95" t="s">
        <v>929</v>
      </c>
      <c r="D95" t="s">
        <v>82</v>
      </c>
      <c r="E95" t="s">
        <v>37</v>
      </c>
      <c r="F95">
        <v>63123</v>
      </c>
      <c r="G95">
        <v>240000</v>
      </c>
      <c r="H95">
        <v>4</v>
      </c>
      <c r="I95">
        <v>3</v>
      </c>
      <c r="J95" t="s">
        <v>720</v>
      </c>
      <c r="K95">
        <v>2165</v>
      </c>
      <c r="L95">
        <v>16335</v>
      </c>
      <c r="M95">
        <v>1940</v>
      </c>
      <c r="N95">
        <v>2</v>
      </c>
      <c r="O95" t="s">
        <v>39</v>
      </c>
      <c r="P95">
        <v>37</v>
      </c>
      <c r="Q95" t="s">
        <v>40</v>
      </c>
      <c r="U95" s="1">
        <v>42538</v>
      </c>
      <c r="V95">
        <v>245000</v>
      </c>
      <c r="W95" s="1">
        <v>41156</v>
      </c>
      <c r="X95">
        <v>199000</v>
      </c>
      <c r="Y95" t="s">
        <v>930</v>
      </c>
      <c r="Z95" t="s">
        <v>42</v>
      </c>
      <c r="AA95">
        <v>16034025</v>
      </c>
      <c r="AB95" t="s">
        <v>226</v>
      </c>
      <c r="AC95" t="s">
        <v>44</v>
      </c>
      <c r="AD95" t="s">
        <v>45</v>
      </c>
      <c r="AE95">
        <v>38.540762000000001</v>
      </c>
      <c r="AF95">
        <v>-90.330382</v>
      </c>
      <c r="AG95" t="b">
        <v>0</v>
      </c>
    </row>
    <row r="96" spans="1:33" x14ac:dyDescent="0.3">
      <c r="A96" t="s">
        <v>33</v>
      </c>
      <c r="B96" t="s">
        <v>34</v>
      </c>
      <c r="C96" t="s">
        <v>931</v>
      </c>
      <c r="D96" t="s">
        <v>82</v>
      </c>
      <c r="E96" t="s">
        <v>37</v>
      </c>
      <c r="F96">
        <v>63123</v>
      </c>
      <c r="G96">
        <v>214500</v>
      </c>
      <c r="H96">
        <v>3</v>
      </c>
      <c r="I96">
        <v>3</v>
      </c>
      <c r="J96" t="s">
        <v>726</v>
      </c>
      <c r="K96">
        <v>1361</v>
      </c>
      <c r="L96">
        <v>8233</v>
      </c>
      <c r="M96">
        <v>1961</v>
      </c>
      <c r="N96">
        <v>2</v>
      </c>
      <c r="O96" t="s">
        <v>39</v>
      </c>
      <c r="P96">
        <v>37</v>
      </c>
      <c r="Q96" t="s">
        <v>40</v>
      </c>
      <c r="R96" s="1">
        <v>42547</v>
      </c>
      <c r="S96" s="2">
        <v>0.54166666666666663</v>
      </c>
      <c r="T96" s="2">
        <v>0.625</v>
      </c>
      <c r="U96" s="1">
        <v>42543</v>
      </c>
      <c r="V96">
        <v>219900</v>
      </c>
      <c r="Y96" t="s">
        <v>932</v>
      </c>
      <c r="Z96" t="s">
        <v>42</v>
      </c>
      <c r="AA96">
        <v>16034119</v>
      </c>
      <c r="AB96" t="s">
        <v>878</v>
      </c>
      <c r="AC96" t="s">
        <v>44</v>
      </c>
      <c r="AD96" t="s">
        <v>45</v>
      </c>
      <c r="AE96">
        <v>38.543396999999999</v>
      </c>
      <c r="AF96">
        <v>-90.357449000000003</v>
      </c>
      <c r="AG96" t="b">
        <v>0</v>
      </c>
    </row>
    <row r="97" spans="1:33" x14ac:dyDescent="0.3">
      <c r="A97" t="s">
        <v>33</v>
      </c>
      <c r="B97" t="s">
        <v>34</v>
      </c>
      <c r="C97" t="s">
        <v>933</v>
      </c>
      <c r="D97" t="s">
        <v>720</v>
      </c>
      <c r="E97" t="s">
        <v>37</v>
      </c>
      <c r="F97">
        <v>63123</v>
      </c>
      <c r="G97">
        <v>134900</v>
      </c>
      <c r="H97">
        <v>4</v>
      </c>
      <c r="I97">
        <v>1</v>
      </c>
      <c r="J97" t="s">
        <v>720</v>
      </c>
      <c r="K97">
        <v>1370</v>
      </c>
      <c r="L97">
        <v>6882</v>
      </c>
      <c r="M97">
        <v>1939</v>
      </c>
      <c r="N97">
        <v>0</v>
      </c>
      <c r="P97">
        <v>37</v>
      </c>
      <c r="Q97" t="s">
        <v>40</v>
      </c>
      <c r="V97">
        <v>134900</v>
      </c>
      <c r="W97" s="1">
        <v>38737</v>
      </c>
      <c r="X97">
        <v>94000</v>
      </c>
      <c r="Y97" t="s">
        <v>934</v>
      </c>
      <c r="Z97" t="s">
        <v>42</v>
      </c>
      <c r="AA97">
        <v>16034910</v>
      </c>
      <c r="AB97" t="s">
        <v>49</v>
      </c>
      <c r="AC97" t="s">
        <v>44</v>
      </c>
      <c r="AD97" t="s">
        <v>45</v>
      </c>
      <c r="AE97">
        <v>38.556655900000003</v>
      </c>
      <c r="AF97">
        <v>-90.322211899999999</v>
      </c>
      <c r="AG97" t="b">
        <v>0</v>
      </c>
    </row>
    <row r="98" spans="1:33" x14ac:dyDescent="0.3">
      <c r="A98" t="s">
        <v>33</v>
      </c>
      <c r="B98" t="s">
        <v>34</v>
      </c>
      <c r="C98" t="s">
        <v>935</v>
      </c>
      <c r="D98" t="s">
        <v>936</v>
      </c>
      <c r="E98" t="s">
        <v>37</v>
      </c>
      <c r="F98">
        <v>63122</v>
      </c>
      <c r="G98">
        <v>116400</v>
      </c>
      <c r="H98">
        <v>2</v>
      </c>
      <c r="I98">
        <v>1</v>
      </c>
      <c r="J98" t="s">
        <v>720</v>
      </c>
      <c r="M98">
        <v>1957</v>
      </c>
      <c r="N98">
        <v>1</v>
      </c>
      <c r="P98">
        <v>38</v>
      </c>
      <c r="Q98" t="s">
        <v>40</v>
      </c>
      <c r="U98" s="1">
        <v>42537</v>
      </c>
      <c r="V98">
        <v>121500</v>
      </c>
      <c r="Y98" t="s">
        <v>937</v>
      </c>
      <c r="Z98" t="s">
        <v>42</v>
      </c>
      <c r="AA98">
        <v>16033439</v>
      </c>
      <c r="AB98" t="s">
        <v>938</v>
      </c>
      <c r="AC98" t="s">
        <v>44</v>
      </c>
      <c r="AD98" t="s">
        <v>45</v>
      </c>
      <c r="AE98">
        <v>38.568192000000003</v>
      </c>
      <c r="AF98">
        <v>-90.338500999999994</v>
      </c>
      <c r="AG98" t="b">
        <v>0</v>
      </c>
    </row>
    <row r="99" spans="1:33" x14ac:dyDescent="0.3">
      <c r="A99" t="s">
        <v>33</v>
      </c>
      <c r="B99" t="s">
        <v>34</v>
      </c>
      <c r="C99" t="s">
        <v>939</v>
      </c>
      <c r="D99" t="s">
        <v>82</v>
      </c>
      <c r="E99" t="s">
        <v>37</v>
      </c>
      <c r="F99">
        <v>63123</v>
      </c>
      <c r="G99">
        <v>125000</v>
      </c>
      <c r="H99">
        <v>2</v>
      </c>
      <c r="I99">
        <v>1</v>
      </c>
      <c r="J99" t="s">
        <v>720</v>
      </c>
      <c r="K99">
        <v>864</v>
      </c>
      <c r="L99">
        <v>6621</v>
      </c>
      <c r="M99">
        <v>1952</v>
      </c>
      <c r="N99">
        <v>1</v>
      </c>
      <c r="O99" t="s">
        <v>39</v>
      </c>
      <c r="P99">
        <v>41</v>
      </c>
      <c r="Q99" t="s">
        <v>40</v>
      </c>
      <c r="U99" s="1">
        <v>42528</v>
      </c>
      <c r="V99">
        <v>128900</v>
      </c>
      <c r="W99" s="1">
        <v>42452</v>
      </c>
      <c r="X99">
        <v>72500</v>
      </c>
      <c r="Y99" t="s">
        <v>940</v>
      </c>
      <c r="Z99" t="s">
        <v>42</v>
      </c>
      <c r="AA99">
        <v>16033530</v>
      </c>
      <c r="AB99" t="s">
        <v>941</v>
      </c>
      <c r="AC99" t="s">
        <v>44</v>
      </c>
      <c r="AD99" t="s">
        <v>45</v>
      </c>
      <c r="AE99">
        <v>38.536538999999998</v>
      </c>
      <c r="AF99">
        <v>-90.321749999999994</v>
      </c>
      <c r="AG99" t="b">
        <v>0</v>
      </c>
    </row>
    <row r="100" spans="1:33" x14ac:dyDescent="0.3">
      <c r="A100" t="s">
        <v>33</v>
      </c>
      <c r="B100" t="s">
        <v>34</v>
      </c>
      <c r="C100" t="s">
        <v>942</v>
      </c>
      <c r="D100" t="s">
        <v>82</v>
      </c>
      <c r="E100" t="s">
        <v>37</v>
      </c>
      <c r="F100">
        <v>63123</v>
      </c>
      <c r="G100">
        <v>115000</v>
      </c>
      <c r="H100">
        <v>2</v>
      </c>
      <c r="I100">
        <v>1</v>
      </c>
      <c r="J100" t="s">
        <v>716</v>
      </c>
      <c r="L100">
        <v>3615</v>
      </c>
      <c r="M100">
        <v>1928</v>
      </c>
      <c r="N100">
        <v>2</v>
      </c>
      <c r="O100" t="s">
        <v>39</v>
      </c>
      <c r="P100">
        <v>43</v>
      </c>
      <c r="Q100" t="s">
        <v>40</v>
      </c>
      <c r="V100">
        <v>115000</v>
      </c>
      <c r="W100" s="1">
        <v>38952</v>
      </c>
      <c r="X100">
        <v>72000</v>
      </c>
      <c r="Y100" t="s">
        <v>943</v>
      </c>
      <c r="Z100" t="s">
        <v>42</v>
      </c>
      <c r="AA100">
        <v>16032104</v>
      </c>
      <c r="AB100" t="s">
        <v>387</v>
      </c>
      <c r="AC100" t="s">
        <v>44</v>
      </c>
      <c r="AD100" t="s">
        <v>45</v>
      </c>
      <c r="AE100">
        <v>38.5607337</v>
      </c>
      <c r="AF100">
        <v>-90.296672799999996</v>
      </c>
      <c r="AG100" t="b">
        <v>0</v>
      </c>
    </row>
    <row r="101" spans="1:33" x14ac:dyDescent="0.3">
      <c r="A101" t="s">
        <v>33</v>
      </c>
      <c r="B101" t="s">
        <v>34</v>
      </c>
      <c r="C101" t="s">
        <v>944</v>
      </c>
      <c r="D101" t="s">
        <v>82</v>
      </c>
      <c r="E101" t="s">
        <v>37</v>
      </c>
      <c r="F101">
        <v>63123</v>
      </c>
      <c r="G101">
        <v>142000</v>
      </c>
      <c r="H101">
        <v>2</v>
      </c>
      <c r="I101">
        <v>2</v>
      </c>
      <c r="J101" t="s">
        <v>720</v>
      </c>
      <c r="L101">
        <v>6490</v>
      </c>
      <c r="M101">
        <v>1943</v>
      </c>
      <c r="N101">
        <v>1</v>
      </c>
      <c r="O101" t="s">
        <v>39</v>
      </c>
      <c r="P101">
        <v>43</v>
      </c>
      <c r="Q101" t="s">
        <v>40</v>
      </c>
      <c r="V101">
        <v>142000</v>
      </c>
      <c r="W101" s="1">
        <v>41992</v>
      </c>
      <c r="X101">
        <v>126000</v>
      </c>
      <c r="Y101" t="s">
        <v>945</v>
      </c>
      <c r="Z101" t="s">
        <v>42</v>
      </c>
      <c r="AA101">
        <v>16033256</v>
      </c>
      <c r="AB101" t="s">
        <v>233</v>
      </c>
      <c r="AC101" t="s">
        <v>44</v>
      </c>
      <c r="AD101" t="s">
        <v>45</v>
      </c>
      <c r="AE101">
        <v>38.581719</v>
      </c>
      <c r="AF101">
        <v>-90.317430000000002</v>
      </c>
      <c r="AG101" t="b">
        <v>0</v>
      </c>
    </row>
    <row r="102" spans="1:33" x14ac:dyDescent="0.3">
      <c r="A102" t="s">
        <v>33</v>
      </c>
      <c r="B102" t="s">
        <v>34</v>
      </c>
      <c r="C102" t="s">
        <v>946</v>
      </c>
      <c r="D102" t="s">
        <v>82</v>
      </c>
      <c r="E102" t="s">
        <v>37</v>
      </c>
      <c r="F102">
        <v>63123</v>
      </c>
      <c r="G102">
        <v>129900</v>
      </c>
      <c r="H102">
        <v>3</v>
      </c>
      <c r="I102">
        <v>2</v>
      </c>
      <c r="J102" t="s">
        <v>765</v>
      </c>
      <c r="K102">
        <v>915</v>
      </c>
      <c r="L102">
        <v>10629</v>
      </c>
      <c r="M102">
        <v>1956</v>
      </c>
      <c r="N102">
        <v>1</v>
      </c>
      <c r="O102" t="s">
        <v>39</v>
      </c>
      <c r="P102">
        <v>44</v>
      </c>
      <c r="Q102" t="s">
        <v>40</v>
      </c>
      <c r="V102">
        <v>129900</v>
      </c>
      <c r="Y102" t="s">
        <v>947</v>
      </c>
      <c r="Z102" t="s">
        <v>42</v>
      </c>
      <c r="AA102">
        <v>16032972</v>
      </c>
      <c r="AB102" t="s">
        <v>948</v>
      </c>
      <c r="AC102" t="s">
        <v>44</v>
      </c>
      <c r="AD102" t="s">
        <v>45</v>
      </c>
      <c r="AE102">
        <v>38.535285999999999</v>
      </c>
      <c r="AF102">
        <v>-90.315720999999996</v>
      </c>
      <c r="AG102" t="b">
        <v>0</v>
      </c>
    </row>
    <row r="103" spans="1:33" x14ac:dyDescent="0.3">
      <c r="A103" t="s">
        <v>33</v>
      </c>
      <c r="B103" t="s">
        <v>69</v>
      </c>
      <c r="C103" t="s">
        <v>949</v>
      </c>
      <c r="D103" t="s">
        <v>82</v>
      </c>
      <c r="E103" t="s">
        <v>37</v>
      </c>
      <c r="F103">
        <v>63123</v>
      </c>
      <c r="G103">
        <v>127000</v>
      </c>
      <c r="H103">
        <v>2</v>
      </c>
      <c r="I103">
        <v>3</v>
      </c>
      <c r="J103" t="s">
        <v>765</v>
      </c>
      <c r="K103">
        <v>1392</v>
      </c>
      <c r="L103">
        <v>2614</v>
      </c>
      <c r="M103">
        <v>1991</v>
      </c>
      <c r="N103">
        <v>1</v>
      </c>
      <c r="O103" t="s">
        <v>39</v>
      </c>
      <c r="P103">
        <v>44</v>
      </c>
      <c r="Q103" t="s">
        <v>40</v>
      </c>
      <c r="U103" s="1">
        <v>42536</v>
      </c>
      <c r="V103">
        <v>139000</v>
      </c>
      <c r="W103" s="1">
        <v>38140</v>
      </c>
      <c r="X103">
        <v>162000</v>
      </c>
      <c r="Y103" t="s">
        <v>950</v>
      </c>
      <c r="Z103" t="s">
        <v>42</v>
      </c>
      <c r="AA103">
        <v>16032709</v>
      </c>
      <c r="AB103" t="s">
        <v>951</v>
      </c>
      <c r="AC103" t="s">
        <v>44</v>
      </c>
      <c r="AD103" t="s">
        <v>45</v>
      </c>
      <c r="AE103">
        <v>38.535302000000001</v>
      </c>
      <c r="AF103">
        <v>-90.336894000000001</v>
      </c>
      <c r="AG103" t="b">
        <v>1</v>
      </c>
    </row>
    <row r="104" spans="1:33" x14ac:dyDescent="0.3">
      <c r="A104" t="s">
        <v>33</v>
      </c>
      <c r="B104" t="s">
        <v>34</v>
      </c>
      <c r="C104" t="s">
        <v>952</v>
      </c>
      <c r="D104" t="s">
        <v>82</v>
      </c>
      <c r="E104" t="s">
        <v>37</v>
      </c>
      <c r="F104">
        <v>63123</v>
      </c>
      <c r="G104">
        <v>219900</v>
      </c>
      <c r="H104">
        <v>3</v>
      </c>
      <c r="I104">
        <v>2</v>
      </c>
      <c r="J104" t="s">
        <v>726</v>
      </c>
      <c r="K104">
        <v>1608</v>
      </c>
      <c r="L104">
        <v>7492</v>
      </c>
      <c r="M104">
        <v>1969</v>
      </c>
      <c r="N104">
        <v>2</v>
      </c>
      <c r="O104" t="s">
        <v>39</v>
      </c>
      <c r="P104">
        <v>44</v>
      </c>
      <c r="Q104" t="s">
        <v>40</v>
      </c>
      <c r="U104" s="1">
        <v>42516</v>
      </c>
      <c r="V104">
        <v>224900</v>
      </c>
      <c r="Y104" t="s">
        <v>953</v>
      </c>
      <c r="Z104" t="s">
        <v>42</v>
      </c>
      <c r="AA104">
        <v>16032599</v>
      </c>
      <c r="AB104" t="s">
        <v>52</v>
      </c>
      <c r="AC104" t="s">
        <v>44</v>
      </c>
      <c r="AD104" t="s">
        <v>45</v>
      </c>
      <c r="AE104">
        <v>38.542605000000002</v>
      </c>
      <c r="AF104">
        <v>-90.352602000000005</v>
      </c>
      <c r="AG104" t="b">
        <v>0</v>
      </c>
    </row>
    <row r="105" spans="1:33" x14ac:dyDescent="0.3">
      <c r="A105" t="s">
        <v>33</v>
      </c>
      <c r="B105" t="s">
        <v>34</v>
      </c>
      <c r="C105" t="s">
        <v>954</v>
      </c>
      <c r="D105" t="s">
        <v>82</v>
      </c>
      <c r="E105" t="s">
        <v>37</v>
      </c>
      <c r="F105">
        <v>63123</v>
      </c>
      <c r="G105">
        <v>265000</v>
      </c>
      <c r="H105">
        <v>5</v>
      </c>
      <c r="I105">
        <v>4</v>
      </c>
      <c r="J105" t="s">
        <v>765</v>
      </c>
      <c r="K105">
        <v>2154</v>
      </c>
      <c r="L105">
        <v>13068</v>
      </c>
      <c r="M105">
        <v>1993</v>
      </c>
      <c r="N105">
        <v>2</v>
      </c>
      <c r="O105" t="s">
        <v>39</v>
      </c>
      <c r="P105">
        <v>45</v>
      </c>
      <c r="Q105" t="s">
        <v>40</v>
      </c>
      <c r="V105">
        <v>265000</v>
      </c>
      <c r="Y105" t="s">
        <v>955</v>
      </c>
      <c r="Z105" t="s">
        <v>42</v>
      </c>
      <c r="AA105">
        <v>16032423</v>
      </c>
      <c r="AB105" t="s">
        <v>52</v>
      </c>
      <c r="AC105" t="s">
        <v>44</v>
      </c>
      <c r="AD105" t="s">
        <v>45</v>
      </c>
      <c r="AE105">
        <v>38.519801000000001</v>
      </c>
      <c r="AF105">
        <v>-90.335823000000005</v>
      </c>
      <c r="AG105" t="b">
        <v>0</v>
      </c>
    </row>
    <row r="106" spans="1:33" x14ac:dyDescent="0.3">
      <c r="A106" t="s">
        <v>33</v>
      </c>
      <c r="B106" t="s">
        <v>34</v>
      </c>
      <c r="C106" t="s">
        <v>342</v>
      </c>
      <c r="D106" t="s">
        <v>82</v>
      </c>
      <c r="E106" t="s">
        <v>37</v>
      </c>
      <c r="F106">
        <v>63123</v>
      </c>
      <c r="G106">
        <v>85500</v>
      </c>
      <c r="H106">
        <v>3</v>
      </c>
      <c r="I106">
        <v>2</v>
      </c>
      <c r="J106" t="s">
        <v>343</v>
      </c>
      <c r="K106">
        <v>1780</v>
      </c>
      <c r="L106">
        <v>6752</v>
      </c>
      <c r="M106">
        <v>1947</v>
      </c>
      <c r="N106">
        <v>0</v>
      </c>
      <c r="P106">
        <v>46</v>
      </c>
      <c r="Q106" t="s">
        <v>40</v>
      </c>
      <c r="U106" s="1">
        <v>42521</v>
      </c>
      <c r="V106">
        <v>90000</v>
      </c>
      <c r="Y106" t="s">
        <v>956</v>
      </c>
      <c r="Z106" t="s">
        <v>42</v>
      </c>
      <c r="AA106">
        <v>16031067</v>
      </c>
      <c r="AB106" t="s">
        <v>957</v>
      </c>
      <c r="AC106" t="s">
        <v>44</v>
      </c>
      <c r="AD106" t="s">
        <v>45</v>
      </c>
      <c r="AG106" t="b">
        <v>0</v>
      </c>
    </row>
    <row r="107" spans="1:33" x14ac:dyDescent="0.3">
      <c r="A107" t="s">
        <v>33</v>
      </c>
      <c r="B107" t="s">
        <v>34</v>
      </c>
      <c r="C107" t="s">
        <v>958</v>
      </c>
      <c r="D107" t="s">
        <v>82</v>
      </c>
      <c r="E107" t="s">
        <v>37</v>
      </c>
      <c r="F107">
        <v>63123</v>
      </c>
      <c r="G107">
        <v>132900</v>
      </c>
      <c r="H107">
        <v>2</v>
      </c>
      <c r="I107">
        <v>1</v>
      </c>
      <c r="J107" t="s">
        <v>731</v>
      </c>
      <c r="K107">
        <v>989</v>
      </c>
      <c r="L107">
        <v>5271</v>
      </c>
      <c r="M107">
        <v>1950</v>
      </c>
      <c r="N107">
        <v>1</v>
      </c>
      <c r="P107">
        <v>50</v>
      </c>
      <c r="Q107" t="s">
        <v>40</v>
      </c>
      <c r="U107" s="1">
        <v>42544</v>
      </c>
      <c r="V107">
        <v>139900</v>
      </c>
      <c r="W107" s="1">
        <v>42429</v>
      </c>
      <c r="X107">
        <v>73000</v>
      </c>
      <c r="Y107" t="s">
        <v>959</v>
      </c>
      <c r="Z107" t="s">
        <v>42</v>
      </c>
      <c r="AA107">
        <v>16031284</v>
      </c>
      <c r="AB107" t="s">
        <v>960</v>
      </c>
      <c r="AC107" t="s">
        <v>44</v>
      </c>
      <c r="AD107" t="s">
        <v>45</v>
      </c>
      <c r="AE107">
        <v>38.559342000000001</v>
      </c>
      <c r="AF107">
        <v>-90.284976999999998</v>
      </c>
      <c r="AG107" t="b">
        <v>0</v>
      </c>
    </row>
    <row r="108" spans="1:33" x14ac:dyDescent="0.3">
      <c r="A108" t="s">
        <v>33</v>
      </c>
      <c r="B108" t="s">
        <v>34</v>
      </c>
      <c r="C108" t="s">
        <v>961</v>
      </c>
      <c r="D108" t="s">
        <v>82</v>
      </c>
      <c r="E108" t="s">
        <v>37</v>
      </c>
      <c r="F108">
        <v>63123</v>
      </c>
      <c r="G108">
        <v>116900</v>
      </c>
      <c r="H108">
        <v>2</v>
      </c>
      <c r="I108">
        <v>2</v>
      </c>
      <c r="J108" t="s">
        <v>731</v>
      </c>
      <c r="K108">
        <v>1017</v>
      </c>
      <c r="L108">
        <v>5053</v>
      </c>
      <c r="M108">
        <v>1964</v>
      </c>
      <c r="N108">
        <v>0</v>
      </c>
      <c r="P108">
        <v>50</v>
      </c>
      <c r="Q108" t="s">
        <v>40</v>
      </c>
      <c r="U108" s="1">
        <v>42529</v>
      </c>
      <c r="V108">
        <v>119900</v>
      </c>
      <c r="W108" s="1">
        <v>41978</v>
      </c>
      <c r="X108">
        <v>105000</v>
      </c>
      <c r="Y108" t="s">
        <v>962</v>
      </c>
      <c r="Z108" t="s">
        <v>42</v>
      </c>
      <c r="AA108">
        <v>16031021</v>
      </c>
      <c r="AB108" t="s">
        <v>49</v>
      </c>
      <c r="AC108" t="s">
        <v>44</v>
      </c>
      <c r="AD108" t="s">
        <v>45</v>
      </c>
      <c r="AE108">
        <v>38.553749600000003</v>
      </c>
      <c r="AF108">
        <v>-90.276638300000002</v>
      </c>
      <c r="AG108" t="b">
        <v>0</v>
      </c>
    </row>
    <row r="109" spans="1:33" x14ac:dyDescent="0.3">
      <c r="A109" t="s">
        <v>33</v>
      </c>
      <c r="B109" t="s">
        <v>34</v>
      </c>
      <c r="C109" t="s">
        <v>963</v>
      </c>
      <c r="D109" t="s">
        <v>82</v>
      </c>
      <c r="E109" t="s">
        <v>37</v>
      </c>
      <c r="F109">
        <v>63123</v>
      </c>
      <c r="G109">
        <v>55900</v>
      </c>
      <c r="H109">
        <v>1</v>
      </c>
      <c r="I109">
        <v>1</v>
      </c>
      <c r="J109" t="s">
        <v>716</v>
      </c>
      <c r="K109">
        <v>848</v>
      </c>
      <c r="L109">
        <v>7187</v>
      </c>
      <c r="M109">
        <v>1917</v>
      </c>
      <c r="N109">
        <v>0</v>
      </c>
      <c r="P109">
        <v>50</v>
      </c>
      <c r="Q109" t="s">
        <v>40</v>
      </c>
      <c r="V109">
        <v>55900</v>
      </c>
      <c r="W109" s="1">
        <v>42299</v>
      </c>
      <c r="X109">
        <v>31137</v>
      </c>
      <c r="Y109" t="s">
        <v>964</v>
      </c>
      <c r="Z109" t="s">
        <v>42</v>
      </c>
      <c r="AA109">
        <v>16031232</v>
      </c>
      <c r="AB109" t="s">
        <v>282</v>
      </c>
      <c r="AC109" t="s">
        <v>44</v>
      </c>
      <c r="AD109" t="s">
        <v>45</v>
      </c>
      <c r="AE109">
        <v>38.560515100000003</v>
      </c>
      <c r="AF109">
        <v>-90.308278799999997</v>
      </c>
      <c r="AG109" t="b">
        <v>0</v>
      </c>
    </row>
    <row r="110" spans="1:33" x14ac:dyDescent="0.3">
      <c r="A110" t="s">
        <v>33</v>
      </c>
      <c r="B110" t="s">
        <v>80</v>
      </c>
      <c r="C110" t="s">
        <v>965</v>
      </c>
      <c r="D110" t="s">
        <v>82</v>
      </c>
      <c r="E110" t="s">
        <v>37</v>
      </c>
      <c r="F110">
        <v>63123</v>
      </c>
      <c r="G110">
        <v>58000</v>
      </c>
      <c r="J110" t="s">
        <v>731</v>
      </c>
      <c r="L110">
        <v>1786</v>
      </c>
      <c r="N110">
        <v>0</v>
      </c>
      <c r="P110">
        <v>50</v>
      </c>
      <c r="Q110" t="s">
        <v>40</v>
      </c>
      <c r="V110">
        <v>58000</v>
      </c>
      <c r="Y110" t="s">
        <v>966</v>
      </c>
      <c r="Z110" t="s">
        <v>42</v>
      </c>
      <c r="AA110">
        <v>16030958</v>
      </c>
      <c r="AB110" t="s">
        <v>839</v>
      </c>
      <c r="AC110" t="s">
        <v>44</v>
      </c>
      <c r="AD110" t="s">
        <v>45</v>
      </c>
      <c r="AE110">
        <v>38.558394</v>
      </c>
      <c r="AF110">
        <v>-90.291533999999999</v>
      </c>
      <c r="AG110" t="b">
        <v>0</v>
      </c>
    </row>
    <row r="111" spans="1:33" x14ac:dyDescent="0.3">
      <c r="A111" t="s">
        <v>33</v>
      </c>
      <c r="B111" t="s">
        <v>34</v>
      </c>
      <c r="C111" t="s">
        <v>967</v>
      </c>
      <c r="D111" t="s">
        <v>82</v>
      </c>
      <c r="E111" t="s">
        <v>37</v>
      </c>
      <c r="F111">
        <v>63123</v>
      </c>
      <c r="G111">
        <v>104900</v>
      </c>
      <c r="H111">
        <v>2</v>
      </c>
      <c r="I111">
        <v>1</v>
      </c>
      <c r="J111" t="s">
        <v>720</v>
      </c>
      <c r="K111">
        <v>864</v>
      </c>
      <c r="L111">
        <v>6098</v>
      </c>
      <c r="N111">
        <v>0</v>
      </c>
      <c r="P111">
        <v>53</v>
      </c>
      <c r="Q111" t="s">
        <v>40</v>
      </c>
      <c r="U111" s="1">
        <v>42500</v>
      </c>
      <c r="V111">
        <v>109900</v>
      </c>
      <c r="W111" s="1">
        <v>38581</v>
      </c>
      <c r="X111">
        <v>125500</v>
      </c>
      <c r="Y111" t="s">
        <v>968</v>
      </c>
      <c r="Z111" t="s">
        <v>42</v>
      </c>
      <c r="AA111">
        <v>16029696</v>
      </c>
      <c r="AB111" t="s">
        <v>795</v>
      </c>
      <c r="AC111" t="s">
        <v>44</v>
      </c>
      <c r="AD111" t="s">
        <v>45</v>
      </c>
      <c r="AE111">
        <v>38.555011999999998</v>
      </c>
      <c r="AF111">
        <v>-90.321976000000006</v>
      </c>
      <c r="AG111" t="b">
        <v>0</v>
      </c>
    </row>
    <row r="112" spans="1:33" x14ac:dyDescent="0.3">
      <c r="A112" t="s">
        <v>33</v>
      </c>
      <c r="B112" t="s">
        <v>34</v>
      </c>
      <c r="C112" t="s">
        <v>969</v>
      </c>
      <c r="D112" t="s">
        <v>82</v>
      </c>
      <c r="E112" t="s">
        <v>37</v>
      </c>
      <c r="F112">
        <v>63123</v>
      </c>
      <c r="G112">
        <v>119900</v>
      </c>
      <c r="H112">
        <v>3</v>
      </c>
      <c r="I112">
        <v>1</v>
      </c>
      <c r="J112" t="s">
        <v>720</v>
      </c>
      <c r="L112">
        <v>6621</v>
      </c>
      <c r="M112">
        <v>1952</v>
      </c>
      <c r="N112">
        <v>1</v>
      </c>
      <c r="O112" t="s">
        <v>39</v>
      </c>
      <c r="P112">
        <v>53</v>
      </c>
      <c r="Q112" t="s">
        <v>40</v>
      </c>
      <c r="V112">
        <v>119900</v>
      </c>
      <c r="W112" s="1">
        <v>39259</v>
      </c>
      <c r="X112">
        <v>124000</v>
      </c>
      <c r="Y112" t="s">
        <v>970</v>
      </c>
      <c r="Z112" t="s">
        <v>42</v>
      </c>
      <c r="AA112">
        <v>16029970</v>
      </c>
      <c r="AB112" t="s">
        <v>971</v>
      </c>
      <c r="AC112" t="s">
        <v>44</v>
      </c>
      <c r="AD112" t="s">
        <v>45</v>
      </c>
      <c r="AE112">
        <v>38.536555999999997</v>
      </c>
      <c r="AF112">
        <v>-90.322169000000002</v>
      </c>
      <c r="AG112" t="b">
        <v>0</v>
      </c>
    </row>
    <row r="113" spans="1:33" x14ac:dyDescent="0.3">
      <c r="A113" t="s">
        <v>33</v>
      </c>
      <c r="B113" t="s">
        <v>34</v>
      </c>
      <c r="C113" t="s">
        <v>972</v>
      </c>
      <c r="D113" t="s">
        <v>82</v>
      </c>
      <c r="E113" t="s">
        <v>37</v>
      </c>
      <c r="F113">
        <v>63123</v>
      </c>
      <c r="G113">
        <v>149900</v>
      </c>
      <c r="H113">
        <v>2</v>
      </c>
      <c r="I113">
        <v>1</v>
      </c>
      <c r="J113" t="s">
        <v>720</v>
      </c>
      <c r="L113">
        <v>10237</v>
      </c>
      <c r="M113">
        <v>1948</v>
      </c>
      <c r="N113">
        <v>2</v>
      </c>
      <c r="O113" t="s">
        <v>39</v>
      </c>
      <c r="P113">
        <v>56</v>
      </c>
      <c r="Q113" t="s">
        <v>40</v>
      </c>
      <c r="V113">
        <v>149900</v>
      </c>
      <c r="Y113" t="s">
        <v>973</v>
      </c>
      <c r="Z113" t="s">
        <v>42</v>
      </c>
      <c r="AA113">
        <v>16028347</v>
      </c>
      <c r="AB113" t="s">
        <v>233</v>
      </c>
      <c r="AC113" t="s">
        <v>44</v>
      </c>
      <c r="AD113" t="s">
        <v>45</v>
      </c>
      <c r="AE113">
        <v>38.536304000000001</v>
      </c>
      <c r="AF113">
        <v>-90.313596000000004</v>
      </c>
      <c r="AG113" t="b">
        <v>0</v>
      </c>
    </row>
    <row r="114" spans="1:33" x14ac:dyDescent="0.3">
      <c r="A114" t="s">
        <v>33</v>
      </c>
      <c r="B114" t="s">
        <v>34</v>
      </c>
      <c r="C114" t="s">
        <v>974</v>
      </c>
      <c r="D114" t="s">
        <v>82</v>
      </c>
      <c r="E114" t="s">
        <v>37</v>
      </c>
      <c r="F114">
        <v>63123</v>
      </c>
      <c r="G114">
        <v>205000</v>
      </c>
      <c r="H114">
        <v>4</v>
      </c>
      <c r="I114">
        <v>2</v>
      </c>
      <c r="J114" t="s">
        <v>720</v>
      </c>
      <c r="K114">
        <v>1688</v>
      </c>
      <c r="L114">
        <v>6098</v>
      </c>
      <c r="M114">
        <v>1996</v>
      </c>
      <c r="N114">
        <v>0</v>
      </c>
      <c r="P114">
        <v>57</v>
      </c>
      <c r="Q114" t="s">
        <v>40</v>
      </c>
      <c r="V114">
        <v>205000</v>
      </c>
      <c r="Y114" t="s">
        <v>975</v>
      </c>
      <c r="Z114" t="s">
        <v>42</v>
      </c>
      <c r="AA114">
        <v>16029332</v>
      </c>
      <c r="AB114" t="s">
        <v>49</v>
      </c>
      <c r="AC114" t="s">
        <v>44</v>
      </c>
      <c r="AD114" t="s">
        <v>45</v>
      </c>
      <c r="AE114">
        <v>38.570726999999998</v>
      </c>
      <c r="AF114">
        <v>-90.334931999999995</v>
      </c>
      <c r="AG114" t="b">
        <v>0</v>
      </c>
    </row>
    <row r="115" spans="1:33" x14ac:dyDescent="0.3">
      <c r="A115" t="s">
        <v>33</v>
      </c>
      <c r="B115" t="s">
        <v>69</v>
      </c>
      <c r="C115" t="s">
        <v>976</v>
      </c>
      <c r="D115" t="s">
        <v>82</v>
      </c>
      <c r="E115" t="s">
        <v>37</v>
      </c>
      <c r="F115">
        <v>63123</v>
      </c>
      <c r="G115">
        <v>114900</v>
      </c>
      <c r="H115">
        <v>2</v>
      </c>
      <c r="I115">
        <v>2</v>
      </c>
      <c r="J115" t="s">
        <v>720</v>
      </c>
      <c r="K115">
        <v>945</v>
      </c>
      <c r="L115">
        <v>2309</v>
      </c>
      <c r="M115">
        <v>2008</v>
      </c>
      <c r="N115">
        <v>0</v>
      </c>
      <c r="P115">
        <v>58</v>
      </c>
      <c r="Q115" t="s">
        <v>40</v>
      </c>
      <c r="V115">
        <v>114900</v>
      </c>
      <c r="W115" s="1">
        <v>39693</v>
      </c>
      <c r="X115">
        <v>120000</v>
      </c>
      <c r="Y115" t="s">
        <v>977</v>
      </c>
      <c r="Z115" t="s">
        <v>42</v>
      </c>
      <c r="AA115">
        <v>16028464</v>
      </c>
      <c r="AB115" t="s">
        <v>238</v>
      </c>
      <c r="AC115" t="s">
        <v>44</v>
      </c>
      <c r="AD115" t="s">
        <v>45</v>
      </c>
      <c r="AE115">
        <v>38.543582000000001</v>
      </c>
      <c r="AF115">
        <v>-90.32602</v>
      </c>
      <c r="AG115" t="b">
        <v>0</v>
      </c>
    </row>
    <row r="116" spans="1:33" x14ac:dyDescent="0.3">
      <c r="A116" t="s">
        <v>33</v>
      </c>
      <c r="B116" t="s">
        <v>34</v>
      </c>
      <c r="C116" t="s">
        <v>978</v>
      </c>
      <c r="D116" t="s">
        <v>82</v>
      </c>
      <c r="E116" t="s">
        <v>37</v>
      </c>
      <c r="F116">
        <v>63123</v>
      </c>
      <c r="G116">
        <v>129900</v>
      </c>
      <c r="H116">
        <v>3</v>
      </c>
      <c r="I116">
        <v>1</v>
      </c>
      <c r="J116" t="s">
        <v>765</v>
      </c>
      <c r="K116">
        <v>950</v>
      </c>
      <c r="L116">
        <v>7710</v>
      </c>
      <c r="M116">
        <v>1964</v>
      </c>
      <c r="N116">
        <v>0</v>
      </c>
      <c r="P116">
        <v>59</v>
      </c>
      <c r="Q116" t="s">
        <v>40</v>
      </c>
      <c r="U116" s="1">
        <v>42524</v>
      </c>
      <c r="V116">
        <v>137900</v>
      </c>
      <c r="W116" s="1">
        <v>39387</v>
      </c>
      <c r="X116">
        <v>145000</v>
      </c>
      <c r="Y116" t="s">
        <v>979</v>
      </c>
      <c r="Z116" t="s">
        <v>42</v>
      </c>
      <c r="AA116">
        <v>16023125</v>
      </c>
      <c r="AB116" t="s">
        <v>260</v>
      </c>
      <c r="AC116" t="s">
        <v>44</v>
      </c>
      <c r="AD116" t="s">
        <v>45</v>
      </c>
      <c r="AE116">
        <v>38.525393000000001</v>
      </c>
      <c r="AF116">
        <v>-90.336774000000005</v>
      </c>
      <c r="AG116" t="b">
        <v>0</v>
      </c>
    </row>
    <row r="117" spans="1:33" x14ac:dyDescent="0.3">
      <c r="A117" t="s">
        <v>33</v>
      </c>
      <c r="B117" t="s">
        <v>34</v>
      </c>
      <c r="C117" t="s">
        <v>980</v>
      </c>
      <c r="D117" t="s">
        <v>82</v>
      </c>
      <c r="E117" t="s">
        <v>37</v>
      </c>
      <c r="F117">
        <v>63123</v>
      </c>
      <c r="G117">
        <v>99000</v>
      </c>
      <c r="H117">
        <v>2</v>
      </c>
      <c r="I117">
        <v>1</v>
      </c>
      <c r="J117" t="s">
        <v>720</v>
      </c>
      <c r="K117">
        <v>1128</v>
      </c>
      <c r="L117">
        <v>9714</v>
      </c>
      <c r="M117">
        <v>1951</v>
      </c>
      <c r="N117">
        <v>1</v>
      </c>
      <c r="O117" t="s">
        <v>39</v>
      </c>
      <c r="P117">
        <v>60</v>
      </c>
      <c r="Q117" t="s">
        <v>40</v>
      </c>
      <c r="V117">
        <v>99000</v>
      </c>
      <c r="Y117" t="s">
        <v>981</v>
      </c>
      <c r="Z117" t="s">
        <v>42</v>
      </c>
      <c r="AA117">
        <v>16009398</v>
      </c>
      <c r="AB117" t="s">
        <v>59</v>
      </c>
      <c r="AC117" t="s">
        <v>44</v>
      </c>
      <c r="AD117" t="s">
        <v>45</v>
      </c>
      <c r="AE117">
        <v>38.550254000000002</v>
      </c>
      <c r="AF117">
        <v>-90.317618899999999</v>
      </c>
      <c r="AG117" t="b">
        <v>0</v>
      </c>
    </row>
    <row r="118" spans="1:33" x14ac:dyDescent="0.3">
      <c r="A118" t="s">
        <v>33</v>
      </c>
      <c r="B118" t="s">
        <v>34</v>
      </c>
      <c r="C118" t="s">
        <v>982</v>
      </c>
      <c r="D118" t="s">
        <v>82</v>
      </c>
      <c r="E118" t="s">
        <v>37</v>
      </c>
      <c r="F118">
        <v>63123</v>
      </c>
      <c r="G118">
        <v>134500</v>
      </c>
      <c r="H118">
        <v>3</v>
      </c>
      <c r="I118">
        <v>2</v>
      </c>
      <c r="J118" t="s">
        <v>720</v>
      </c>
      <c r="L118">
        <v>7187</v>
      </c>
      <c r="M118">
        <v>1961</v>
      </c>
      <c r="N118">
        <v>0</v>
      </c>
      <c r="P118">
        <v>60</v>
      </c>
      <c r="Q118" t="s">
        <v>40</v>
      </c>
      <c r="U118" s="1">
        <v>42514</v>
      </c>
      <c r="V118">
        <v>134900</v>
      </c>
      <c r="W118" s="1">
        <v>42282</v>
      </c>
      <c r="X118">
        <v>30000</v>
      </c>
      <c r="Y118" t="s">
        <v>983</v>
      </c>
      <c r="Z118" t="s">
        <v>42</v>
      </c>
      <c r="AA118">
        <v>16027784</v>
      </c>
      <c r="AB118" t="s">
        <v>839</v>
      </c>
      <c r="AC118" t="s">
        <v>44</v>
      </c>
      <c r="AD118" t="s">
        <v>45</v>
      </c>
      <c r="AE118">
        <v>38.557363500000001</v>
      </c>
      <c r="AF118">
        <v>-90.316934099999997</v>
      </c>
      <c r="AG118" t="b">
        <v>0</v>
      </c>
    </row>
    <row r="119" spans="1:33" x14ac:dyDescent="0.3">
      <c r="A119" t="s">
        <v>33</v>
      </c>
      <c r="B119" t="s">
        <v>34</v>
      </c>
      <c r="C119" t="s">
        <v>984</v>
      </c>
      <c r="D119" t="s">
        <v>82</v>
      </c>
      <c r="E119" t="s">
        <v>37</v>
      </c>
      <c r="F119">
        <v>63123</v>
      </c>
      <c r="G119">
        <v>134900</v>
      </c>
      <c r="H119">
        <v>3</v>
      </c>
      <c r="I119">
        <v>2</v>
      </c>
      <c r="J119" t="s">
        <v>716</v>
      </c>
      <c r="L119">
        <v>6273</v>
      </c>
      <c r="M119">
        <v>1977</v>
      </c>
      <c r="N119">
        <v>2</v>
      </c>
      <c r="O119" t="s">
        <v>39</v>
      </c>
      <c r="P119">
        <v>61</v>
      </c>
      <c r="Q119" t="s">
        <v>40</v>
      </c>
      <c r="U119" s="1">
        <v>42515</v>
      </c>
      <c r="V119">
        <v>139900</v>
      </c>
      <c r="Y119" t="s">
        <v>985</v>
      </c>
      <c r="Z119" t="s">
        <v>42</v>
      </c>
      <c r="AA119">
        <v>16027745</v>
      </c>
      <c r="AB119" t="s">
        <v>49</v>
      </c>
      <c r="AC119" t="s">
        <v>44</v>
      </c>
      <c r="AD119" t="s">
        <v>45</v>
      </c>
      <c r="AE119">
        <v>38.540494000000002</v>
      </c>
      <c r="AF119">
        <v>-90.309951999999996</v>
      </c>
      <c r="AG119" t="b">
        <v>0</v>
      </c>
    </row>
    <row r="120" spans="1:33" x14ac:dyDescent="0.3">
      <c r="A120" t="s">
        <v>33</v>
      </c>
      <c r="B120" t="s">
        <v>34</v>
      </c>
      <c r="C120" t="s">
        <v>986</v>
      </c>
      <c r="D120" t="s">
        <v>82</v>
      </c>
      <c r="E120" t="s">
        <v>37</v>
      </c>
      <c r="F120">
        <v>63123</v>
      </c>
      <c r="G120">
        <v>214900</v>
      </c>
      <c r="H120">
        <v>3</v>
      </c>
      <c r="I120">
        <v>2</v>
      </c>
      <c r="J120" t="s">
        <v>726</v>
      </c>
      <c r="K120">
        <v>1323</v>
      </c>
      <c r="L120">
        <v>7318</v>
      </c>
      <c r="M120">
        <v>1975</v>
      </c>
      <c r="N120">
        <v>2</v>
      </c>
      <c r="O120" t="s">
        <v>39</v>
      </c>
      <c r="P120">
        <v>61</v>
      </c>
      <c r="Q120" t="s">
        <v>40</v>
      </c>
      <c r="U120" s="1">
        <v>42513</v>
      </c>
      <c r="V120">
        <v>220000</v>
      </c>
      <c r="Y120" t="s">
        <v>987</v>
      </c>
      <c r="Z120" t="s">
        <v>42</v>
      </c>
      <c r="AA120">
        <v>16027722</v>
      </c>
      <c r="AB120" t="s">
        <v>52</v>
      </c>
      <c r="AC120" t="s">
        <v>44</v>
      </c>
      <c r="AD120" t="s">
        <v>45</v>
      </c>
      <c r="AE120">
        <v>38.544069</v>
      </c>
      <c r="AF120">
        <v>-90.356210000000004</v>
      </c>
      <c r="AG120" t="b">
        <v>0</v>
      </c>
    </row>
    <row r="121" spans="1:33" x14ac:dyDescent="0.3">
      <c r="A121" t="s">
        <v>33</v>
      </c>
      <c r="B121" t="s">
        <v>69</v>
      </c>
      <c r="C121" t="s">
        <v>988</v>
      </c>
      <c r="D121" t="s">
        <v>82</v>
      </c>
      <c r="E121" t="s">
        <v>37</v>
      </c>
      <c r="F121">
        <v>63123</v>
      </c>
      <c r="G121">
        <v>119900</v>
      </c>
      <c r="H121">
        <v>3</v>
      </c>
      <c r="I121">
        <v>3</v>
      </c>
      <c r="J121" t="s">
        <v>726</v>
      </c>
      <c r="K121">
        <v>990</v>
      </c>
      <c r="L121">
        <v>2483</v>
      </c>
      <c r="M121">
        <v>1969</v>
      </c>
      <c r="N121">
        <v>0</v>
      </c>
      <c r="P121">
        <v>61</v>
      </c>
      <c r="Q121" t="s">
        <v>40</v>
      </c>
      <c r="U121" s="1">
        <v>42528</v>
      </c>
      <c r="V121">
        <v>129900</v>
      </c>
      <c r="Y121" t="s">
        <v>989</v>
      </c>
      <c r="Z121" t="s">
        <v>42</v>
      </c>
      <c r="AA121">
        <v>16027689</v>
      </c>
      <c r="AB121" t="s">
        <v>168</v>
      </c>
      <c r="AC121" t="s">
        <v>44</v>
      </c>
      <c r="AD121" t="s">
        <v>45</v>
      </c>
      <c r="AE121">
        <v>38.525165700000002</v>
      </c>
      <c r="AF121">
        <v>-90.355237500000001</v>
      </c>
      <c r="AG121" t="b">
        <v>0</v>
      </c>
    </row>
    <row r="122" spans="1:33" x14ac:dyDescent="0.3">
      <c r="A122" t="s">
        <v>33</v>
      </c>
      <c r="B122" t="s">
        <v>34</v>
      </c>
      <c r="C122" t="s">
        <v>990</v>
      </c>
      <c r="D122" t="s">
        <v>82</v>
      </c>
      <c r="E122" t="s">
        <v>37</v>
      </c>
      <c r="F122">
        <v>63123</v>
      </c>
      <c r="G122">
        <v>124900</v>
      </c>
      <c r="H122">
        <v>3</v>
      </c>
      <c r="I122">
        <v>1</v>
      </c>
      <c r="J122" t="s">
        <v>716</v>
      </c>
      <c r="K122">
        <v>768</v>
      </c>
      <c r="L122">
        <v>4835</v>
      </c>
      <c r="M122">
        <v>1925</v>
      </c>
      <c r="N122">
        <v>1</v>
      </c>
      <c r="P122">
        <v>63</v>
      </c>
      <c r="Q122" t="s">
        <v>40</v>
      </c>
      <c r="U122" s="1">
        <v>42543</v>
      </c>
      <c r="V122">
        <v>134900</v>
      </c>
      <c r="Y122" t="s">
        <v>991</v>
      </c>
      <c r="Z122" t="s">
        <v>42</v>
      </c>
      <c r="AA122">
        <v>16027401</v>
      </c>
      <c r="AB122" t="s">
        <v>740</v>
      </c>
      <c r="AC122" t="s">
        <v>44</v>
      </c>
      <c r="AD122" t="s">
        <v>45</v>
      </c>
      <c r="AE122">
        <v>38.558000999999997</v>
      </c>
      <c r="AF122">
        <v>-90.296958000000004</v>
      </c>
      <c r="AG122" t="b">
        <v>0</v>
      </c>
    </row>
    <row r="123" spans="1:33" x14ac:dyDescent="0.3">
      <c r="A123" t="s">
        <v>33</v>
      </c>
      <c r="B123" t="s">
        <v>34</v>
      </c>
      <c r="C123" t="s">
        <v>992</v>
      </c>
      <c r="D123" t="s">
        <v>82</v>
      </c>
      <c r="E123" t="s">
        <v>37</v>
      </c>
      <c r="F123">
        <v>63123</v>
      </c>
      <c r="G123">
        <v>114900</v>
      </c>
      <c r="H123">
        <v>3</v>
      </c>
      <c r="I123">
        <v>2</v>
      </c>
      <c r="J123" t="s">
        <v>716</v>
      </c>
      <c r="L123">
        <v>6011</v>
      </c>
      <c r="M123">
        <v>1954</v>
      </c>
      <c r="N123">
        <v>1</v>
      </c>
      <c r="P123">
        <v>64</v>
      </c>
      <c r="Q123" t="s">
        <v>40</v>
      </c>
      <c r="R123" s="1">
        <v>42547</v>
      </c>
      <c r="S123" s="2">
        <v>0.58333333333333337</v>
      </c>
      <c r="T123" s="2">
        <v>0.66666666666666663</v>
      </c>
      <c r="U123" s="1">
        <v>42542</v>
      </c>
      <c r="V123">
        <v>125000</v>
      </c>
      <c r="W123" s="1">
        <v>42256</v>
      </c>
      <c r="X123">
        <v>120000</v>
      </c>
      <c r="Y123" t="s">
        <v>993</v>
      </c>
      <c r="Z123" t="s">
        <v>42</v>
      </c>
      <c r="AA123">
        <v>16027373</v>
      </c>
      <c r="AB123" t="s">
        <v>49</v>
      </c>
      <c r="AC123" t="s">
        <v>44</v>
      </c>
      <c r="AD123" t="s">
        <v>45</v>
      </c>
      <c r="AE123">
        <v>38.552556000000003</v>
      </c>
      <c r="AF123">
        <v>-90.285735000000003</v>
      </c>
      <c r="AG123" t="b">
        <v>0</v>
      </c>
    </row>
    <row r="124" spans="1:33" x14ac:dyDescent="0.3">
      <c r="A124" t="s">
        <v>33</v>
      </c>
      <c r="B124" t="s">
        <v>34</v>
      </c>
      <c r="C124" t="s">
        <v>994</v>
      </c>
      <c r="D124" t="s">
        <v>82</v>
      </c>
      <c r="E124" t="s">
        <v>37</v>
      </c>
      <c r="F124">
        <v>63123</v>
      </c>
      <c r="G124">
        <v>118000</v>
      </c>
      <c r="H124">
        <v>2</v>
      </c>
      <c r="I124">
        <v>2</v>
      </c>
      <c r="J124" t="s">
        <v>720</v>
      </c>
      <c r="L124">
        <v>13809</v>
      </c>
      <c r="M124">
        <v>1948</v>
      </c>
      <c r="N124">
        <v>1</v>
      </c>
      <c r="O124" t="s">
        <v>39</v>
      </c>
      <c r="P124">
        <v>64</v>
      </c>
      <c r="Q124" t="s">
        <v>40</v>
      </c>
      <c r="V124">
        <v>118000</v>
      </c>
      <c r="W124" s="1">
        <v>41509</v>
      </c>
      <c r="X124">
        <v>63000</v>
      </c>
      <c r="Y124" t="s">
        <v>995</v>
      </c>
      <c r="Z124" t="s">
        <v>42</v>
      </c>
      <c r="AA124">
        <v>16027318</v>
      </c>
      <c r="AB124" t="s">
        <v>52</v>
      </c>
      <c r="AC124" t="s">
        <v>44</v>
      </c>
      <c r="AD124" t="s">
        <v>45</v>
      </c>
      <c r="AE124">
        <v>38.554704999999998</v>
      </c>
      <c r="AF124">
        <v>-90.328745999999995</v>
      </c>
      <c r="AG124" t="b">
        <v>0</v>
      </c>
    </row>
    <row r="125" spans="1:33" x14ac:dyDescent="0.3">
      <c r="A125" t="s">
        <v>33</v>
      </c>
      <c r="B125" t="s">
        <v>34</v>
      </c>
      <c r="C125" t="s">
        <v>996</v>
      </c>
      <c r="D125" t="s">
        <v>82</v>
      </c>
      <c r="E125" t="s">
        <v>37</v>
      </c>
      <c r="F125">
        <v>63123</v>
      </c>
      <c r="G125">
        <v>159900</v>
      </c>
      <c r="H125">
        <v>3</v>
      </c>
      <c r="I125">
        <v>3</v>
      </c>
      <c r="J125" t="s">
        <v>716</v>
      </c>
      <c r="K125">
        <v>1030</v>
      </c>
      <c r="L125">
        <v>6011</v>
      </c>
      <c r="M125">
        <v>1955</v>
      </c>
      <c r="N125">
        <v>1</v>
      </c>
      <c r="O125" t="s">
        <v>39</v>
      </c>
      <c r="P125">
        <v>67</v>
      </c>
      <c r="Q125" t="s">
        <v>40</v>
      </c>
      <c r="V125">
        <v>159900</v>
      </c>
      <c r="Y125" t="s">
        <v>997</v>
      </c>
      <c r="Z125" t="s">
        <v>42</v>
      </c>
      <c r="AA125">
        <v>16026127</v>
      </c>
      <c r="AB125" t="s">
        <v>49</v>
      </c>
      <c r="AC125" t="s">
        <v>44</v>
      </c>
      <c r="AD125" t="s">
        <v>45</v>
      </c>
      <c r="AE125">
        <v>38.544717499999997</v>
      </c>
      <c r="AF125">
        <v>-90.299475999999999</v>
      </c>
      <c r="AG125" t="b">
        <v>0</v>
      </c>
    </row>
    <row r="126" spans="1:33" x14ac:dyDescent="0.3">
      <c r="A126" t="s">
        <v>33</v>
      </c>
      <c r="B126" t="s">
        <v>34</v>
      </c>
      <c r="C126" t="s">
        <v>998</v>
      </c>
      <c r="D126" t="s">
        <v>228</v>
      </c>
      <c r="E126" t="s">
        <v>37</v>
      </c>
      <c r="F126">
        <v>63123</v>
      </c>
      <c r="G126">
        <v>114900</v>
      </c>
      <c r="H126">
        <v>3</v>
      </c>
      <c r="I126">
        <v>1</v>
      </c>
      <c r="J126" t="s">
        <v>716</v>
      </c>
      <c r="K126">
        <v>1581</v>
      </c>
      <c r="L126">
        <v>6098</v>
      </c>
      <c r="M126">
        <v>1953</v>
      </c>
      <c r="N126">
        <v>1</v>
      </c>
      <c r="P126">
        <v>68</v>
      </c>
      <c r="Q126" t="s">
        <v>40</v>
      </c>
      <c r="V126">
        <v>114900</v>
      </c>
      <c r="Y126" t="s">
        <v>999</v>
      </c>
      <c r="Z126" t="s">
        <v>42</v>
      </c>
      <c r="AA126">
        <v>16025173</v>
      </c>
      <c r="AB126" t="s">
        <v>52</v>
      </c>
      <c r="AC126" t="s">
        <v>44</v>
      </c>
      <c r="AD126" t="s">
        <v>45</v>
      </c>
      <c r="AE126">
        <v>38.554237000000001</v>
      </c>
      <c r="AF126">
        <v>-90.2877759</v>
      </c>
      <c r="AG126" t="b">
        <v>0</v>
      </c>
    </row>
    <row r="127" spans="1:33" x14ac:dyDescent="0.3">
      <c r="A127" t="s">
        <v>33</v>
      </c>
      <c r="B127" t="s">
        <v>34</v>
      </c>
      <c r="C127" t="s">
        <v>1000</v>
      </c>
      <c r="D127" t="s">
        <v>82</v>
      </c>
      <c r="E127" t="s">
        <v>37</v>
      </c>
      <c r="F127">
        <v>63123</v>
      </c>
      <c r="G127">
        <v>182000</v>
      </c>
      <c r="H127">
        <v>4</v>
      </c>
      <c r="I127">
        <v>2</v>
      </c>
      <c r="J127" t="s">
        <v>720</v>
      </c>
      <c r="K127">
        <v>1244</v>
      </c>
      <c r="L127">
        <v>15987</v>
      </c>
      <c r="M127">
        <v>1963</v>
      </c>
      <c r="N127">
        <v>0</v>
      </c>
      <c r="P127">
        <v>71</v>
      </c>
      <c r="Q127" t="s">
        <v>40</v>
      </c>
      <c r="V127">
        <v>182000</v>
      </c>
      <c r="W127" s="1">
        <v>38785</v>
      </c>
      <c r="X127">
        <v>169500</v>
      </c>
      <c r="Y127" t="s">
        <v>1001</v>
      </c>
      <c r="Z127" t="s">
        <v>42</v>
      </c>
      <c r="AA127">
        <v>16025215</v>
      </c>
      <c r="AB127" t="s">
        <v>49</v>
      </c>
      <c r="AC127" t="s">
        <v>44</v>
      </c>
      <c r="AD127" t="s">
        <v>45</v>
      </c>
      <c r="AE127">
        <v>38.550694999999997</v>
      </c>
      <c r="AF127">
        <v>-90.339129999999997</v>
      </c>
      <c r="AG127" t="b">
        <v>0</v>
      </c>
    </row>
    <row r="128" spans="1:33" x14ac:dyDescent="0.3">
      <c r="A128" t="s">
        <v>33</v>
      </c>
      <c r="B128" t="s">
        <v>34</v>
      </c>
      <c r="C128" t="s">
        <v>1002</v>
      </c>
      <c r="D128" t="s">
        <v>82</v>
      </c>
      <c r="E128" t="s">
        <v>37</v>
      </c>
      <c r="F128">
        <v>63123</v>
      </c>
      <c r="G128">
        <v>102000</v>
      </c>
      <c r="H128">
        <v>2</v>
      </c>
      <c r="I128">
        <v>1</v>
      </c>
      <c r="J128" t="s">
        <v>720</v>
      </c>
      <c r="L128">
        <v>9322</v>
      </c>
      <c r="M128">
        <v>1952</v>
      </c>
      <c r="N128">
        <v>0</v>
      </c>
      <c r="P128">
        <v>73</v>
      </c>
      <c r="Q128" t="s">
        <v>40</v>
      </c>
      <c r="U128" s="1">
        <v>42522</v>
      </c>
      <c r="V128">
        <v>110000</v>
      </c>
      <c r="W128" s="1">
        <v>42307</v>
      </c>
      <c r="X128">
        <v>55000</v>
      </c>
      <c r="Y128" t="s">
        <v>1003</v>
      </c>
      <c r="Z128" t="s">
        <v>42</v>
      </c>
      <c r="AA128">
        <v>16024371</v>
      </c>
      <c r="AB128" t="s">
        <v>1004</v>
      </c>
      <c r="AC128" t="s">
        <v>44</v>
      </c>
      <c r="AD128" t="s">
        <v>45</v>
      </c>
      <c r="AE128">
        <v>38.557907</v>
      </c>
      <c r="AF128">
        <v>-90.326740000000001</v>
      </c>
      <c r="AG128" t="b">
        <v>0</v>
      </c>
    </row>
    <row r="129" spans="1:33" x14ac:dyDescent="0.3">
      <c r="A129" t="s">
        <v>33</v>
      </c>
      <c r="B129" t="s">
        <v>34</v>
      </c>
      <c r="C129" t="s">
        <v>1005</v>
      </c>
      <c r="D129" t="s">
        <v>82</v>
      </c>
      <c r="E129" t="s">
        <v>37</v>
      </c>
      <c r="F129">
        <v>63123</v>
      </c>
      <c r="G129">
        <v>108000</v>
      </c>
      <c r="H129">
        <v>2</v>
      </c>
      <c r="I129">
        <v>1</v>
      </c>
      <c r="J129" t="s">
        <v>731</v>
      </c>
      <c r="L129">
        <v>5663</v>
      </c>
      <c r="M129">
        <v>1950</v>
      </c>
      <c r="N129">
        <v>1</v>
      </c>
      <c r="P129">
        <v>75</v>
      </c>
      <c r="Q129" t="s">
        <v>40</v>
      </c>
      <c r="R129" s="1">
        <v>42547</v>
      </c>
      <c r="S129" s="2">
        <v>0.54166666666666663</v>
      </c>
      <c r="T129" s="2">
        <v>0.625</v>
      </c>
      <c r="U129" s="1">
        <v>42528</v>
      </c>
      <c r="V129">
        <v>110500</v>
      </c>
      <c r="W129" s="1">
        <v>39154</v>
      </c>
      <c r="X129">
        <v>91000</v>
      </c>
      <c r="Y129" t="s">
        <v>1006</v>
      </c>
      <c r="Z129" t="s">
        <v>42</v>
      </c>
      <c r="AA129">
        <v>16022694</v>
      </c>
      <c r="AB129" t="s">
        <v>875</v>
      </c>
      <c r="AC129" t="s">
        <v>44</v>
      </c>
      <c r="AD129" t="s">
        <v>45</v>
      </c>
      <c r="AE129">
        <v>38.558604000000003</v>
      </c>
      <c r="AF129">
        <v>-90.284497000000002</v>
      </c>
      <c r="AG129" t="b">
        <v>0</v>
      </c>
    </row>
    <row r="130" spans="1:33" x14ac:dyDescent="0.3">
      <c r="A130" t="s">
        <v>33</v>
      </c>
      <c r="B130" t="s">
        <v>34</v>
      </c>
      <c r="C130" t="s">
        <v>1007</v>
      </c>
      <c r="D130" t="s">
        <v>82</v>
      </c>
      <c r="E130" t="s">
        <v>37</v>
      </c>
      <c r="F130">
        <v>63123</v>
      </c>
      <c r="G130">
        <v>129900</v>
      </c>
      <c r="H130">
        <v>3</v>
      </c>
      <c r="I130">
        <v>2</v>
      </c>
      <c r="J130" t="s">
        <v>765</v>
      </c>
      <c r="K130">
        <v>1008</v>
      </c>
      <c r="L130">
        <v>7405</v>
      </c>
      <c r="M130">
        <v>1963</v>
      </c>
      <c r="N130">
        <v>1</v>
      </c>
      <c r="O130" t="s">
        <v>39</v>
      </c>
      <c r="P130">
        <v>79</v>
      </c>
      <c r="Q130" t="s">
        <v>40</v>
      </c>
      <c r="U130" s="1">
        <v>42543</v>
      </c>
      <c r="V130">
        <v>139900</v>
      </c>
      <c r="W130" s="1">
        <v>39087</v>
      </c>
      <c r="X130">
        <v>125000</v>
      </c>
      <c r="Y130" t="s">
        <v>1008</v>
      </c>
      <c r="Z130" t="s">
        <v>42</v>
      </c>
      <c r="AA130">
        <v>16022883</v>
      </c>
      <c r="AB130" t="s">
        <v>49</v>
      </c>
      <c r="AC130" t="s">
        <v>44</v>
      </c>
      <c r="AD130" t="s">
        <v>45</v>
      </c>
      <c r="AE130">
        <v>38.532659000000002</v>
      </c>
      <c r="AF130">
        <v>-90.313883000000004</v>
      </c>
      <c r="AG130" t="b">
        <v>0</v>
      </c>
    </row>
    <row r="131" spans="1:33" x14ac:dyDescent="0.3">
      <c r="A131" t="s">
        <v>33</v>
      </c>
      <c r="B131" t="s">
        <v>34</v>
      </c>
      <c r="C131" t="s">
        <v>1009</v>
      </c>
      <c r="D131" t="s">
        <v>82</v>
      </c>
      <c r="E131" t="s">
        <v>37</v>
      </c>
      <c r="F131">
        <v>63123</v>
      </c>
      <c r="G131">
        <v>77900</v>
      </c>
      <c r="H131">
        <v>2</v>
      </c>
      <c r="I131">
        <v>1</v>
      </c>
      <c r="J131" t="s">
        <v>716</v>
      </c>
      <c r="K131">
        <v>781</v>
      </c>
      <c r="L131">
        <v>3354</v>
      </c>
      <c r="M131">
        <v>1905</v>
      </c>
      <c r="N131">
        <v>1</v>
      </c>
      <c r="O131" t="s">
        <v>39</v>
      </c>
      <c r="P131">
        <v>80</v>
      </c>
      <c r="Q131" t="s">
        <v>40</v>
      </c>
      <c r="U131" s="1">
        <v>42506</v>
      </c>
      <c r="V131">
        <v>84900</v>
      </c>
      <c r="Y131" t="s">
        <v>1010</v>
      </c>
      <c r="Z131" t="s">
        <v>42</v>
      </c>
      <c r="AA131">
        <v>16022284</v>
      </c>
      <c r="AB131" t="s">
        <v>740</v>
      </c>
      <c r="AC131" t="s">
        <v>44</v>
      </c>
      <c r="AD131" t="s">
        <v>45</v>
      </c>
      <c r="AE131">
        <v>38.559652</v>
      </c>
      <c r="AF131">
        <v>-90.297377999999995</v>
      </c>
      <c r="AG131" t="b">
        <v>0</v>
      </c>
    </row>
    <row r="132" spans="1:33" x14ac:dyDescent="0.3">
      <c r="A132" t="s">
        <v>33</v>
      </c>
      <c r="B132" t="s">
        <v>34</v>
      </c>
      <c r="C132" t="s">
        <v>1011</v>
      </c>
      <c r="D132" t="s">
        <v>82</v>
      </c>
      <c r="E132" t="s">
        <v>37</v>
      </c>
      <c r="F132">
        <v>63123</v>
      </c>
      <c r="G132">
        <v>139999</v>
      </c>
      <c r="H132">
        <v>2</v>
      </c>
      <c r="I132">
        <v>1</v>
      </c>
      <c r="J132" t="s">
        <v>720</v>
      </c>
      <c r="K132">
        <v>1216</v>
      </c>
      <c r="L132">
        <v>9148</v>
      </c>
      <c r="M132">
        <v>1940</v>
      </c>
      <c r="N132">
        <v>0</v>
      </c>
      <c r="P132">
        <v>81</v>
      </c>
      <c r="Q132" t="s">
        <v>40</v>
      </c>
      <c r="U132" s="1">
        <v>42513</v>
      </c>
      <c r="V132">
        <v>142000</v>
      </c>
      <c r="Y132" t="s">
        <v>1012</v>
      </c>
      <c r="Z132" t="s">
        <v>42</v>
      </c>
      <c r="AA132">
        <v>16021961</v>
      </c>
      <c r="AB132" t="s">
        <v>1013</v>
      </c>
      <c r="AC132" t="s">
        <v>44</v>
      </c>
      <c r="AD132" t="s">
        <v>45</v>
      </c>
      <c r="AE132">
        <v>38.557352999999999</v>
      </c>
      <c r="AF132">
        <v>-90.319795999999997</v>
      </c>
      <c r="AG132" t="b">
        <v>0</v>
      </c>
    </row>
    <row r="133" spans="1:33" x14ac:dyDescent="0.3">
      <c r="A133" t="s">
        <v>33</v>
      </c>
      <c r="B133" t="s">
        <v>34</v>
      </c>
      <c r="C133" t="s">
        <v>1014</v>
      </c>
      <c r="D133" t="s">
        <v>82</v>
      </c>
      <c r="E133" t="s">
        <v>37</v>
      </c>
      <c r="F133">
        <v>63123</v>
      </c>
      <c r="G133">
        <v>94900</v>
      </c>
      <c r="H133">
        <v>2</v>
      </c>
      <c r="I133">
        <v>1</v>
      </c>
      <c r="J133" t="s">
        <v>720</v>
      </c>
      <c r="K133">
        <v>768</v>
      </c>
      <c r="L133">
        <v>5271</v>
      </c>
      <c r="M133">
        <v>1953</v>
      </c>
      <c r="N133">
        <v>0</v>
      </c>
      <c r="P133">
        <v>81</v>
      </c>
      <c r="Q133" t="s">
        <v>40</v>
      </c>
      <c r="U133" s="1">
        <v>42534</v>
      </c>
      <c r="V133">
        <v>104900</v>
      </c>
      <c r="Y133" t="s">
        <v>1015</v>
      </c>
      <c r="Z133" t="s">
        <v>42</v>
      </c>
      <c r="AA133">
        <v>16021818</v>
      </c>
      <c r="AB133" t="s">
        <v>155</v>
      </c>
      <c r="AC133" t="s">
        <v>44</v>
      </c>
      <c r="AD133" t="s">
        <v>45</v>
      </c>
      <c r="AE133">
        <v>38.543183900000002</v>
      </c>
      <c r="AF133">
        <v>-90.321599899999995</v>
      </c>
      <c r="AG133" t="b">
        <v>0</v>
      </c>
    </row>
    <row r="134" spans="1:33" x14ac:dyDescent="0.3">
      <c r="A134" t="s">
        <v>33</v>
      </c>
      <c r="B134" t="s">
        <v>34</v>
      </c>
      <c r="C134" t="s">
        <v>1016</v>
      </c>
      <c r="D134" t="s">
        <v>82</v>
      </c>
      <c r="E134" t="s">
        <v>37</v>
      </c>
      <c r="F134">
        <v>63123</v>
      </c>
      <c r="G134">
        <v>124900</v>
      </c>
      <c r="H134">
        <v>3</v>
      </c>
      <c r="I134">
        <v>2</v>
      </c>
      <c r="J134" t="s">
        <v>720</v>
      </c>
      <c r="K134">
        <v>1100</v>
      </c>
      <c r="L134">
        <v>6752</v>
      </c>
      <c r="M134">
        <v>1948</v>
      </c>
      <c r="N134">
        <v>0</v>
      </c>
      <c r="P134">
        <v>84</v>
      </c>
      <c r="Q134" t="s">
        <v>40</v>
      </c>
      <c r="V134">
        <v>124900</v>
      </c>
      <c r="W134" s="1">
        <v>42076</v>
      </c>
      <c r="X134">
        <v>40480</v>
      </c>
      <c r="Y134" t="s">
        <v>1017</v>
      </c>
      <c r="Z134" t="s">
        <v>42</v>
      </c>
      <c r="AA134">
        <v>16021322</v>
      </c>
      <c r="AB134" t="s">
        <v>1018</v>
      </c>
      <c r="AC134" t="s">
        <v>44</v>
      </c>
      <c r="AD134" t="s">
        <v>45</v>
      </c>
      <c r="AE134">
        <v>38.568416900000003</v>
      </c>
      <c r="AF134">
        <v>-90.309628000000004</v>
      </c>
      <c r="AG134" t="b">
        <v>0</v>
      </c>
    </row>
    <row r="135" spans="1:33" x14ac:dyDescent="0.3">
      <c r="A135" t="s">
        <v>33</v>
      </c>
      <c r="B135" t="s">
        <v>34</v>
      </c>
      <c r="C135" t="s">
        <v>1019</v>
      </c>
      <c r="D135" t="s">
        <v>82</v>
      </c>
      <c r="E135" t="s">
        <v>37</v>
      </c>
      <c r="F135">
        <v>63123</v>
      </c>
      <c r="G135">
        <v>109000</v>
      </c>
      <c r="H135">
        <v>2</v>
      </c>
      <c r="I135">
        <v>1</v>
      </c>
      <c r="J135" t="s">
        <v>716</v>
      </c>
      <c r="K135">
        <v>1066</v>
      </c>
      <c r="L135">
        <v>5401</v>
      </c>
      <c r="M135">
        <v>1937</v>
      </c>
      <c r="N135">
        <v>0</v>
      </c>
      <c r="P135">
        <v>88</v>
      </c>
      <c r="Q135" t="s">
        <v>40</v>
      </c>
      <c r="U135" s="1">
        <v>42543</v>
      </c>
      <c r="V135">
        <v>112500</v>
      </c>
      <c r="Y135" t="s">
        <v>1020</v>
      </c>
      <c r="Z135" t="s">
        <v>42</v>
      </c>
      <c r="AA135">
        <v>16019566</v>
      </c>
      <c r="AB135" t="s">
        <v>839</v>
      </c>
      <c r="AC135" t="s">
        <v>44</v>
      </c>
      <c r="AD135" t="s">
        <v>45</v>
      </c>
      <c r="AE135">
        <v>38.556342999999998</v>
      </c>
      <c r="AF135">
        <v>-90.2955659</v>
      </c>
      <c r="AG135" t="b">
        <v>0</v>
      </c>
    </row>
    <row r="136" spans="1:33" x14ac:dyDescent="0.3">
      <c r="A136" t="s">
        <v>33</v>
      </c>
      <c r="B136" t="s">
        <v>69</v>
      </c>
      <c r="C136" t="s">
        <v>1021</v>
      </c>
      <c r="D136" t="s">
        <v>82</v>
      </c>
      <c r="E136" t="s">
        <v>37</v>
      </c>
      <c r="F136">
        <v>63123</v>
      </c>
      <c r="G136">
        <v>225000</v>
      </c>
      <c r="H136">
        <v>3</v>
      </c>
      <c r="I136">
        <v>4</v>
      </c>
      <c r="J136" t="s">
        <v>765</v>
      </c>
      <c r="K136">
        <v>1622</v>
      </c>
      <c r="L136">
        <v>4792</v>
      </c>
      <c r="M136">
        <v>2000</v>
      </c>
      <c r="N136">
        <v>2</v>
      </c>
      <c r="O136" t="s">
        <v>39</v>
      </c>
      <c r="P136">
        <v>88</v>
      </c>
      <c r="Q136" t="s">
        <v>40</v>
      </c>
      <c r="U136" s="1">
        <v>42488</v>
      </c>
      <c r="V136">
        <v>228000</v>
      </c>
      <c r="Y136" t="s">
        <v>1022</v>
      </c>
      <c r="Z136" t="s">
        <v>42</v>
      </c>
      <c r="AA136">
        <v>16017161</v>
      </c>
      <c r="AB136" t="s">
        <v>49</v>
      </c>
      <c r="AC136" t="s">
        <v>44</v>
      </c>
      <c r="AD136" t="s">
        <v>45</v>
      </c>
      <c r="AE136">
        <v>38.530301000000001</v>
      </c>
      <c r="AF136">
        <v>-90.317475000000002</v>
      </c>
      <c r="AG136" t="b">
        <v>0</v>
      </c>
    </row>
    <row r="137" spans="1:33" x14ac:dyDescent="0.3">
      <c r="A137" t="s">
        <v>33</v>
      </c>
      <c r="B137" t="s">
        <v>34</v>
      </c>
      <c r="C137" t="s">
        <v>1023</v>
      </c>
      <c r="D137" t="s">
        <v>82</v>
      </c>
      <c r="E137" t="s">
        <v>37</v>
      </c>
      <c r="F137">
        <v>63123</v>
      </c>
      <c r="G137">
        <v>127900</v>
      </c>
      <c r="H137">
        <v>3</v>
      </c>
      <c r="I137">
        <v>3</v>
      </c>
      <c r="J137" t="s">
        <v>716</v>
      </c>
      <c r="K137">
        <v>1665</v>
      </c>
      <c r="L137">
        <v>3136</v>
      </c>
      <c r="M137">
        <v>1936</v>
      </c>
      <c r="N137">
        <v>0</v>
      </c>
      <c r="P137">
        <v>92</v>
      </c>
      <c r="Q137" t="s">
        <v>40</v>
      </c>
      <c r="U137" s="1">
        <v>42487</v>
      </c>
      <c r="V137">
        <v>129900</v>
      </c>
      <c r="Y137" t="s">
        <v>1024</v>
      </c>
      <c r="Z137" t="s">
        <v>42</v>
      </c>
      <c r="AA137">
        <v>16017481</v>
      </c>
      <c r="AB137" t="s">
        <v>49</v>
      </c>
      <c r="AC137" t="s">
        <v>44</v>
      </c>
      <c r="AD137" t="s">
        <v>45</v>
      </c>
      <c r="AE137">
        <v>38.555891000000003</v>
      </c>
      <c r="AF137">
        <v>-90.307181</v>
      </c>
      <c r="AG137" t="b">
        <v>0</v>
      </c>
    </row>
    <row r="138" spans="1:33" x14ac:dyDescent="0.3">
      <c r="A138" t="s">
        <v>33</v>
      </c>
      <c r="B138" t="s">
        <v>34</v>
      </c>
      <c r="C138" t="s">
        <v>1025</v>
      </c>
      <c r="D138" t="s">
        <v>720</v>
      </c>
      <c r="E138" t="s">
        <v>37</v>
      </c>
      <c r="F138">
        <v>63123</v>
      </c>
      <c r="G138">
        <v>147900</v>
      </c>
      <c r="H138">
        <v>3</v>
      </c>
      <c r="I138">
        <v>2</v>
      </c>
      <c r="J138" t="s">
        <v>720</v>
      </c>
      <c r="K138">
        <v>1365</v>
      </c>
      <c r="L138">
        <v>6534</v>
      </c>
      <c r="M138">
        <v>1949</v>
      </c>
      <c r="N138">
        <v>0</v>
      </c>
      <c r="P138">
        <v>93</v>
      </c>
      <c r="Q138" t="s">
        <v>40</v>
      </c>
      <c r="V138">
        <v>144900</v>
      </c>
      <c r="W138" s="1">
        <v>39294</v>
      </c>
      <c r="X138">
        <v>111539</v>
      </c>
      <c r="Y138" t="s">
        <v>1026</v>
      </c>
      <c r="Z138" t="s">
        <v>42</v>
      </c>
      <c r="AA138">
        <v>16019005</v>
      </c>
      <c r="AB138" t="s">
        <v>1027</v>
      </c>
      <c r="AC138" t="s">
        <v>44</v>
      </c>
      <c r="AD138" t="s">
        <v>45</v>
      </c>
      <c r="AE138">
        <v>38.538397000000003</v>
      </c>
      <c r="AF138">
        <v>-90.312370999999999</v>
      </c>
      <c r="AG138" t="b">
        <v>0</v>
      </c>
    </row>
    <row r="139" spans="1:33" x14ac:dyDescent="0.3">
      <c r="A139" t="s">
        <v>33</v>
      </c>
      <c r="B139" t="s">
        <v>34</v>
      </c>
      <c r="C139" t="s">
        <v>1028</v>
      </c>
      <c r="D139" t="s">
        <v>82</v>
      </c>
      <c r="E139" t="s">
        <v>37</v>
      </c>
      <c r="F139">
        <v>63123</v>
      </c>
      <c r="G139">
        <v>234900</v>
      </c>
      <c r="H139">
        <v>3</v>
      </c>
      <c r="I139">
        <v>2</v>
      </c>
      <c r="J139" t="s">
        <v>726</v>
      </c>
      <c r="K139">
        <v>1526</v>
      </c>
      <c r="L139">
        <v>10019</v>
      </c>
      <c r="M139">
        <v>1962</v>
      </c>
      <c r="N139">
        <v>2</v>
      </c>
      <c r="O139" t="s">
        <v>39</v>
      </c>
      <c r="P139">
        <v>93</v>
      </c>
      <c r="Q139" t="s">
        <v>40</v>
      </c>
      <c r="U139" s="1">
        <v>42523</v>
      </c>
      <c r="V139">
        <v>264999</v>
      </c>
      <c r="W139" s="1">
        <v>40392</v>
      </c>
      <c r="X139">
        <v>147900</v>
      </c>
      <c r="Y139" t="s">
        <v>1029</v>
      </c>
      <c r="Z139" t="s">
        <v>42</v>
      </c>
      <c r="AA139">
        <v>16018935</v>
      </c>
      <c r="AB139" t="s">
        <v>52</v>
      </c>
      <c r="AC139" t="s">
        <v>44</v>
      </c>
      <c r="AD139" t="s">
        <v>45</v>
      </c>
      <c r="AE139">
        <v>38.556721000000003</v>
      </c>
      <c r="AF139">
        <v>-90.352406000000002</v>
      </c>
      <c r="AG139" t="b">
        <v>0</v>
      </c>
    </row>
    <row r="140" spans="1:33" x14ac:dyDescent="0.3">
      <c r="A140" t="s">
        <v>33</v>
      </c>
      <c r="B140" t="s">
        <v>34</v>
      </c>
      <c r="C140" t="s">
        <v>1030</v>
      </c>
      <c r="D140" t="s">
        <v>82</v>
      </c>
      <c r="E140" t="s">
        <v>37</v>
      </c>
      <c r="F140">
        <v>63123</v>
      </c>
      <c r="G140">
        <v>155000</v>
      </c>
      <c r="H140">
        <v>3</v>
      </c>
      <c r="I140">
        <v>2</v>
      </c>
      <c r="J140" t="s">
        <v>716</v>
      </c>
      <c r="K140">
        <v>1110</v>
      </c>
      <c r="L140">
        <v>6534</v>
      </c>
      <c r="M140">
        <v>1955</v>
      </c>
      <c r="N140">
        <v>0</v>
      </c>
      <c r="P140">
        <v>94</v>
      </c>
      <c r="Q140" t="s">
        <v>40</v>
      </c>
      <c r="U140" s="1">
        <v>42545</v>
      </c>
      <c r="V140">
        <v>164900</v>
      </c>
      <c r="Y140" t="s">
        <v>1031</v>
      </c>
      <c r="Z140" t="s">
        <v>42</v>
      </c>
      <c r="AA140">
        <v>16010115</v>
      </c>
      <c r="AB140" t="s">
        <v>1032</v>
      </c>
      <c r="AC140" t="s">
        <v>44</v>
      </c>
      <c r="AD140" t="s">
        <v>45</v>
      </c>
      <c r="AE140">
        <v>38.547136000000002</v>
      </c>
      <c r="AF140">
        <v>-90.301852999999994</v>
      </c>
      <c r="AG140" t="b">
        <v>0</v>
      </c>
    </row>
    <row r="141" spans="1:33" x14ac:dyDescent="0.3">
      <c r="A141" t="s">
        <v>33</v>
      </c>
      <c r="B141" t="s">
        <v>34</v>
      </c>
      <c r="C141" t="s">
        <v>1033</v>
      </c>
      <c r="D141" t="s">
        <v>82</v>
      </c>
      <c r="E141" t="s">
        <v>37</v>
      </c>
      <c r="F141">
        <v>63123</v>
      </c>
      <c r="G141">
        <v>154900</v>
      </c>
      <c r="H141">
        <v>3</v>
      </c>
      <c r="I141">
        <v>1</v>
      </c>
      <c r="J141" t="s">
        <v>720</v>
      </c>
      <c r="K141">
        <v>1213</v>
      </c>
      <c r="L141">
        <v>7362</v>
      </c>
      <c r="M141">
        <v>1955</v>
      </c>
      <c r="N141">
        <v>0</v>
      </c>
      <c r="P141">
        <v>98</v>
      </c>
      <c r="Q141" t="s">
        <v>40</v>
      </c>
      <c r="V141">
        <v>154900</v>
      </c>
      <c r="W141" s="1">
        <v>40655</v>
      </c>
      <c r="X141">
        <v>88000</v>
      </c>
      <c r="Y141" t="s">
        <v>1034</v>
      </c>
      <c r="Z141" t="s">
        <v>42</v>
      </c>
      <c r="AA141">
        <v>16016679</v>
      </c>
      <c r="AB141" t="s">
        <v>1035</v>
      </c>
      <c r="AC141" t="s">
        <v>44</v>
      </c>
      <c r="AD141" t="s">
        <v>45</v>
      </c>
      <c r="AE141">
        <v>38.559477000000001</v>
      </c>
      <c r="AF141">
        <v>-90.326938999999996</v>
      </c>
      <c r="AG141" t="b">
        <v>0</v>
      </c>
    </row>
    <row r="142" spans="1:33" x14ac:dyDescent="0.3">
      <c r="A142" t="s">
        <v>33</v>
      </c>
      <c r="B142" t="s">
        <v>714</v>
      </c>
      <c r="C142" t="s">
        <v>1036</v>
      </c>
      <c r="D142" t="s">
        <v>82</v>
      </c>
      <c r="E142" t="s">
        <v>37</v>
      </c>
      <c r="F142">
        <v>63123</v>
      </c>
      <c r="G142">
        <v>164900</v>
      </c>
      <c r="H142">
        <v>4</v>
      </c>
      <c r="I142">
        <v>2</v>
      </c>
      <c r="J142" t="s">
        <v>720</v>
      </c>
      <c r="K142">
        <v>1568</v>
      </c>
      <c r="L142">
        <v>4269</v>
      </c>
      <c r="M142">
        <v>1940</v>
      </c>
      <c r="N142">
        <v>2</v>
      </c>
      <c r="O142" t="s">
        <v>39</v>
      </c>
      <c r="P142">
        <v>100</v>
      </c>
      <c r="Q142" t="s">
        <v>40</v>
      </c>
      <c r="V142">
        <v>164900</v>
      </c>
      <c r="W142" s="1">
        <v>41879</v>
      </c>
      <c r="X142">
        <v>78500</v>
      </c>
      <c r="Y142" t="s">
        <v>1037</v>
      </c>
      <c r="Z142" t="s">
        <v>42</v>
      </c>
      <c r="AA142">
        <v>16016324</v>
      </c>
      <c r="AB142" t="s">
        <v>73</v>
      </c>
      <c r="AC142" t="s">
        <v>44</v>
      </c>
      <c r="AD142" t="s">
        <v>45</v>
      </c>
      <c r="AE142">
        <v>38.558297000000003</v>
      </c>
      <c r="AF142">
        <v>-90.310132999999993</v>
      </c>
      <c r="AG142" t="b">
        <v>0</v>
      </c>
    </row>
    <row r="143" spans="1:33" x14ac:dyDescent="0.3">
      <c r="A143" t="s">
        <v>33</v>
      </c>
      <c r="B143" t="s">
        <v>34</v>
      </c>
      <c r="C143" t="s">
        <v>1038</v>
      </c>
      <c r="D143" t="s">
        <v>82</v>
      </c>
      <c r="E143" t="s">
        <v>37</v>
      </c>
      <c r="F143">
        <v>63123</v>
      </c>
      <c r="G143">
        <v>49900</v>
      </c>
      <c r="H143">
        <v>2</v>
      </c>
      <c r="I143">
        <v>1</v>
      </c>
      <c r="J143" t="s">
        <v>716</v>
      </c>
      <c r="K143">
        <v>688</v>
      </c>
      <c r="L143">
        <v>3006</v>
      </c>
      <c r="M143">
        <v>1901</v>
      </c>
      <c r="N143">
        <v>0</v>
      </c>
      <c r="P143">
        <v>107</v>
      </c>
      <c r="Q143" t="s">
        <v>40</v>
      </c>
      <c r="U143" s="1">
        <v>42545</v>
      </c>
      <c r="V143">
        <v>65000</v>
      </c>
      <c r="W143" s="1">
        <v>38499</v>
      </c>
      <c r="X143">
        <v>20000</v>
      </c>
      <c r="Y143" t="s">
        <v>1039</v>
      </c>
      <c r="Z143" t="s">
        <v>42</v>
      </c>
      <c r="AA143">
        <v>16011997</v>
      </c>
      <c r="AB143" t="s">
        <v>226</v>
      </c>
      <c r="AC143" t="s">
        <v>44</v>
      </c>
      <c r="AD143" t="s">
        <v>45</v>
      </c>
      <c r="AE143">
        <v>38.557543099999997</v>
      </c>
      <c r="AF143">
        <v>-90.293243399999994</v>
      </c>
      <c r="AG143" t="b">
        <v>0</v>
      </c>
    </row>
    <row r="144" spans="1:33" x14ac:dyDescent="0.3">
      <c r="A144" t="s">
        <v>33</v>
      </c>
      <c r="B144" t="s">
        <v>34</v>
      </c>
      <c r="C144" t="s">
        <v>1040</v>
      </c>
      <c r="D144" t="s">
        <v>82</v>
      </c>
      <c r="E144" t="s">
        <v>37</v>
      </c>
      <c r="F144">
        <v>63123</v>
      </c>
      <c r="G144">
        <v>121900</v>
      </c>
      <c r="H144">
        <v>2</v>
      </c>
      <c r="I144">
        <v>1</v>
      </c>
      <c r="J144" t="s">
        <v>731</v>
      </c>
      <c r="K144">
        <v>864</v>
      </c>
      <c r="M144">
        <v>1943</v>
      </c>
      <c r="N144">
        <v>1</v>
      </c>
      <c r="P144">
        <v>109</v>
      </c>
      <c r="Q144" t="s">
        <v>40</v>
      </c>
      <c r="U144" s="1">
        <v>42487</v>
      </c>
      <c r="V144">
        <v>124900</v>
      </c>
      <c r="Y144" t="s">
        <v>1041</v>
      </c>
      <c r="Z144" t="s">
        <v>42</v>
      </c>
      <c r="AA144">
        <v>16013750</v>
      </c>
      <c r="AB144" t="s">
        <v>783</v>
      </c>
      <c r="AC144" t="s">
        <v>44</v>
      </c>
      <c r="AD144" t="s">
        <v>45</v>
      </c>
      <c r="AE144">
        <v>38.580406000000004</v>
      </c>
      <c r="AF144">
        <v>-90.315606000000002</v>
      </c>
      <c r="AG144" t="b">
        <v>0</v>
      </c>
    </row>
    <row r="145" spans="1:33" x14ac:dyDescent="0.3">
      <c r="A145" t="s">
        <v>33</v>
      </c>
      <c r="B145" t="s">
        <v>34</v>
      </c>
      <c r="C145" t="s">
        <v>1042</v>
      </c>
      <c r="D145" t="s">
        <v>720</v>
      </c>
      <c r="E145" t="s">
        <v>37</v>
      </c>
      <c r="F145">
        <v>63123</v>
      </c>
      <c r="G145">
        <v>159900</v>
      </c>
      <c r="H145">
        <v>3</v>
      </c>
      <c r="I145">
        <v>2</v>
      </c>
      <c r="J145" t="s">
        <v>720</v>
      </c>
      <c r="K145">
        <v>1661</v>
      </c>
      <c r="M145">
        <v>1949</v>
      </c>
      <c r="N145">
        <v>2</v>
      </c>
      <c r="O145" t="s">
        <v>39</v>
      </c>
      <c r="P145">
        <v>109</v>
      </c>
      <c r="Q145" t="s">
        <v>40</v>
      </c>
      <c r="U145" s="1">
        <v>42471</v>
      </c>
      <c r="V145">
        <v>165000</v>
      </c>
      <c r="Y145" t="s">
        <v>1043</v>
      </c>
      <c r="Z145" t="s">
        <v>42</v>
      </c>
      <c r="AA145">
        <v>16013659</v>
      </c>
      <c r="AB145" t="s">
        <v>1044</v>
      </c>
      <c r="AC145" t="s">
        <v>44</v>
      </c>
      <c r="AD145" t="s">
        <v>45</v>
      </c>
      <c r="AE145">
        <v>38.565745999999997</v>
      </c>
      <c r="AF145">
        <v>-90.308437999999995</v>
      </c>
      <c r="AG145" t="b">
        <v>0</v>
      </c>
    </row>
    <row r="146" spans="1:33" x14ac:dyDescent="0.3">
      <c r="A146" t="s">
        <v>33</v>
      </c>
      <c r="B146" t="s">
        <v>34</v>
      </c>
      <c r="C146" t="s">
        <v>1045</v>
      </c>
      <c r="D146" t="s">
        <v>82</v>
      </c>
      <c r="E146" t="s">
        <v>37</v>
      </c>
      <c r="F146">
        <v>63123</v>
      </c>
      <c r="G146">
        <v>95000</v>
      </c>
      <c r="H146">
        <v>2</v>
      </c>
      <c r="I146">
        <v>1</v>
      </c>
      <c r="J146" t="s">
        <v>720</v>
      </c>
      <c r="K146">
        <v>949</v>
      </c>
      <c r="L146">
        <v>9017</v>
      </c>
      <c r="M146">
        <v>1938</v>
      </c>
      <c r="N146">
        <v>0</v>
      </c>
      <c r="P146">
        <v>109</v>
      </c>
      <c r="Q146" t="s">
        <v>40</v>
      </c>
      <c r="V146">
        <v>95000</v>
      </c>
      <c r="Y146" t="s">
        <v>1046</v>
      </c>
      <c r="Z146" t="s">
        <v>42</v>
      </c>
      <c r="AA146">
        <v>16013446</v>
      </c>
      <c r="AB146" t="s">
        <v>52</v>
      </c>
      <c r="AC146" t="s">
        <v>44</v>
      </c>
      <c r="AD146" t="s">
        <v>45</v>
      </c>
      <c r="AE146">
        <v>38.555931000000001</v>
      </c>
      <c r="AF146">
        <v>-90.315264999999997</v>
      </c>
      <c r="AG146" t="b">
        <v>0</v>
      </c>
    </row>
    <row r="147" spans="1:33" x14ac:dyDescent="0.3">
      <c r="A147" t="s">
        <v>33</v>
      </c>
      <c r="B147" t="s">
        <v>34</v>
      </c>
      <c r="C147" t="s">
        <v>1047</v>
      </c>
      <c r="D147" t="s">
        <v>1048</v>
      </c>
      <c r="E147" t="s">
        <v>37</v>
      </c>
      <c r="F147">
        <v>63123</v>
      </c>
      <c r="G147">
        <v>110000</v>
      </c>
      <c r="H147">
        <v>2</v>
      </c>
      <c r="I147">
        <v>1</v>
      </c>
      <c r="J147" t="s">
        <v>716</v>
      </c>
      <c r="K147">
        <v>960</v>
      </c>
      <c r="L147">
        <v>5009</v>
      </c>
      <c r="M147">
        <v>1937</v>
      </c>
      <c r="N147">
        <v>0</v>
      </c>
      <c r="P147">
        <v>110</v>
      </c>
      <c r="Q147" t="s">
        <v>40</v>
      </c>
      <c r="U147" s="1">
        <v>42530</v>
      </c>
      <c r="V147">
        <v>122500</v>
      </c>
      <c r="W147" s="1">
        <v>41263</v>
      </c>
      <c r="X147">
        <v>53750</v>
      </c>
      <c r="Y147" t="s">
        <v>1049</v>
      </c>
      <c r="Z147" t="s">
        <v>42</v>
      </c>
      <c r="AA147">
        <v>16013048</v>
      </c>
      <c r="AB147" t="s">
        <v>957</v>
      </c>
      <c r="AC147" t="s">
        <v>44</v>
      </c>
      <c r="AD147" t="s">
        <v>45</v>
      </c>
      <c r="AE147">
        <v>38.556010999999998</v>
      </c>
      <c r="AF147">
        <v>-90.308268999999996</v>
      </c>
      <c r="AG147" t="b">
        <v>0</v>
      </c>
    </row>
    <row r="148" spans="1:33" x14ac:dyDescent="0.3">
      <c r="A148" t="s">
        <v>33</v>
      </c>
      <c r="B148" t="s">
        <v>34</v>
      </c>
      <c r="C148" t="s">
        <v>1050</v>
      </c>
      <c r="D148" t="s">
        <v>82</v>
      </c>
      <c r="E148" t="s">
        <v>37</v>
      </c>
      <c r="F148">
        <v>63123</v>
      </c>
      <c r="G148">
        <v>114900</v>
      </c>
      <c r="H148">
        <v>3</v>
      </c>
      <c r="I148">
        <v>2</v>
      </c>
      <c r="J148" t="s">
        <v>720</v>
      </c>
      <c r="K148">
        <v>1311</v>
      </c>
      <c r="L148">
        <v>12502</v>
      </c>
      <c r="M148">
        <v>1940</v>
      </c>
      <c r="N148">
        <v>1</v>
      </c>
      <c r="O148" t="s">
        <v>39</v>
      </c>
      <c r="P148">
        <v>113</v>
      </c>
      <c r="Q148" t="s">
        <v>40</v>
      </c>
      <c r="U148" s="1">
        <v>42533</v>
      </c>
      <c r="V148">
        <v>129900</v>
      </c>
      <c r="W148" s="1">
        <v>41947</v>
      </c>
      <c r="X148">
        <v>42200</v>
      </c>
      <c r="Y148" t="s">
        <v>1051</v>
      </c>
      <c r="Z148" t="s">
        <v>42</v>
      </c>
      <c r="AA148">
        <v>16010893</v>
      </c>
      <c r="AB148" t="s">
        <v>226</v>
      </c>
      <c r="AC148" t="s">
        <v>44</v>
      </c>
      <c r="AD148" t="s">
        <v>45</v>
      </c>
      <c r="AE148">
        <v>38.542380000000001</v>
      </c>
      <c r="AF148">
        <v>-90.333461</v>
      </c>
      <c r="AG148" t="b">
        <v>0</v>
      </c>
    </row>
    <row r="149" spans="1:33" x14ac:dyDescent="0.3">
      <c r="A149" t="s">
        <v>33</v>
      </c>
      <c r="B149" t="s">
        <v>34</v>
      </c>
      <c r="C149" t="s">
        <v>1052</v>
      </c>
      <c r="D149" t="s">
        <v>82</v>
      </c>
      <c r="E149" t="s">
        <v>37</v>
      </c>
      <c r="F149">
        <v>63123</v>
      </c>
      <c r="G149">
        <v>129900</v>
      </c>
      <c r="H149">
        <v>3</v>
      </c>
      <c r="I149">
        <v>2</v>
      </c>
      <c r="J149" t="s">
        <v>720</v>
      </c>
      <c r="K149">
        <v>864</v>
      </c>
      <c r="L149">
        <v>6970</v>
      </c>
      <c r="N149">
        <v>3</v>
      </c>
      <c r="O149" t="s">
        <v>39</v>
      </c>
      <c r="P149">
        <v>113</v>
      </c>
      <c r="Q149" t="s">
        <v>40</v>
      </c>
      <c r="U149" s="1">
        <v>42494</v>
      </c>
      <c r="V149">
        <v>135000</v>
      </c>
      <c r="W149" s="1">
        <v>42289</v>
      </c>
      <c r="X149">
        <v>76975</v>
      </c>
      <c r="Y149" t="s">
        <v>1053</v>
      </c>
      <c r="Z149" t="s">
        <v>42</v>
      </c>
      <c r="AA149">
        <v>16012413</v>
      </c>
      <c r="AB149" t="s">
        <v>52</v>
      </c>
      <c r="AC149" t="s">
        <v>44</v>
      </c>
      <c r="AD149" t="s">
        <v>45</v>
      </c>
      <c r="AE149">
        <v>38.563329000000003</v>
      </c>
      <c r="AF149">
        <v>-90.318734000000006</v>
      </c>
      <c r="AG149" t="b">
        <v>0</v>
      </c>
    </row>
    <row r="150" spans="1:33" x14ac:dyDescent="0.3">
      <c r="A150" t="s">
        <v>33</v>
      </c>
      <c r="B150" t="s">
        <v>34</v>
      </c>
      <c r="C150" t="s">
        <v>1054</v>
      </c>
      <c r="D150" t="s">
        <v>82</v>
      </c>
      <c r="E150" t="s">
        <v>37</v>
      </c>
      <c r="F150">
        <v>63123</v>
      </c>
      <c r="G150">
        <v>269900</v>
      </c>
      <c r="H150">
        <v>2</v>
      </c>
      <c r="I150">
        <v>3</v>
      </c>
      <c r="J150" t="s">
        <v>726</v>
      </c>
      <c r="N150">
        <v>2</v>
      </c>
      <c r="O150" t="s">
        <v>39</v>
      </c>
      <c r="P150">
        <v>113</v>
      </c>
      <c r="Q150" t="s">
        <v>40</v>
      </c>
      <c r="R150" s="1">
        <v>42547</v>
      </c>
      <c r="S150" s="2">
        <v>0.45833333333333331</v>
      </c>
      <c r="T150" s="2">
        <v>0.75</v>
      </c>
      <c r="U150" s="1">
        <v>42447</v>
      </c>
      <c r="V150">
        <v>283900</v>
      </c>
      <c r="Y150" t="s">
        <v>1055</v>
      </c>
      <c r="Z150" t="s">
        <v>42</v>
      </c>
      <c r="AA150">
        <v>16012491</v>
      </c>
      <c r="AB150" t="s">
        <v>49</v>
      </c>
      <c r="AC150" t="s">
        <v>44</v>
      </c>
      <c r="AD150" t="s">
        <v>45</v>
      </c>
      <c r="AE150">
        <v>38.545558700000001</v>
      </c>
      <c r="AF150">
        <v>-90.350136800000001</v>
      </c>
      <c r="AG150" t="b">
        <v>0</v>
      </c>
    </row>
    <row r="151" spans="1:33" x14ac:dyDescent="0.3">
      <c r="A151" t="s">
        <v>33</v>
      </c>
      <c r="B151" t="s">
        <v>34</v>
      </c>
      <c r="C151" t="s">
        <v>1056</v>
      </c>
      <c r="D151" t="s">
        <v>82</v>
      </c>
      <c r="E151" t="s">
        <v>37</v>
      </c>
      <c r="F151">
        <v>63123</v>
      </c>
      <c r="G151">
        <v>113000</v>
      </c>
      <c r="H151">
        <v>2</v>
      </c>
      <c r="I151">
        <v>1</v>
      </c>
      <c r="J151" t="s">
        <v>720</v>
      </c>
      <c r="K151">
        <v>1085</v>
      </c>
      <c r="L151">
        <v>4966</v>
      </c>
      <c r="M151">
        <v>1940</v>
      </c>
      <c r="N151">
        <v>0</v>
      </c>
      <c r="P151">
        <v>121</v>
      </c>
      <c r="Q151" t="s">
        <v>40</v>
      </c>
      <c r="R151" s="1">
        <v>42546</v>
      </c>
      <c r="S151" s="2">
        <v>0.58333333333333337</v>
      </c>
      <c r="T151" s="2">
        <v>0.66666666666666663</v>
      </c>
      <c r="U151" s="1">
        <v>42509</v>
      </c>
      <c r="V151">
        <v>120000</v>
      </c>
      <c r="Y151" t="s">
        <v>1057</v>
      </c>
      <c r="Z151" t="s">
        <v>42</v>
      </c>
      <c r="AA151">
        <v>16010581</v>
      </c>
      <c r="AB151" t="s">
        <v>1058</v>
      </c>
      <c r="AC151" t="s">
        <v>44</v>
      </c>
      <c r="AD151" t="s">
        <v>45</v>
      </c>
      <c r="AE151">
        <v>38.554129000000003</v>
      </c>
      <c r="AF151">
        <v>-90.313502999999997</v>
      </c>
      <c r="AG151" t="b">
        <v>0</v>
      </c>
    </row>
    <row r="152" spans="1:33" x14ac:dyDescent="0.3">
      <c r="A152" t="s">
        <v>33</v>
      </c>
      <c r="B152" t="s">
        <v>34</v>
      </c>
      <c r="C152" t="s">
        <v>1059</v>
      </c>
      <c r="D152" t="s">
        <v>82</v>
      </c>
      <c r="E152" t="s">
        <v>37</v>
      </c>
      <c r="F152">
        <v>63123</v>
      </c>
      <c r="G152">
        <v>132500</v>
      </c>
      <c r="H152">
        <v>3</v>
      </c>
      <c r="I152">
        <v>2</v>
      </c>
      <c r="J152" t="s">
        <v>716</v>
      </c>
      <c r="L152">
        <v>6055</v>
      </c>
      <c r="N152">
        <v>2</v>
      </c>
      <c r="O152" t="s">
        <v>39</v>
      </c>
      <c r="P152">
        <v>122</v>
      </c>
      <c r="Q152" t="s">
        <v>40</v>
      </c>
      <c r="U152" s="1">
        <v>42543</v>
      </c>
      <c r="V152">
        <v>139000</v>
      </c>
      <c r="Y152" t="s">
        <v>1060</v>
      </c>
      <c r="Z152" t="s">
        <v>42</v>
      </c>
      <c r="AA152">
        <v>16009723</v>
      </c>
      <c r="AB152" t="s">
        <v>1061</v>
      </c>
      <c r="AC152" t="s">
        <v>44</v>
      </c>
      <c r="AD152" t="s">
        <v>45</v>
      </c>
      <c r="AE152">
        <v>38.542405500000001</v>
      </c>
      <c r="AF152">
        <v>-90.310080400000004</v>
      </c>
      <c r="AG152" t="b">
        <v>0</v>
      </c>
    </row>
    <row r="153" spans="1:33" x14ac:dyDescent="0.3">
      <c r="A153" t="s">
        <v>33</v>
      </c>
      <c r="B153" t="s">
        <v>34</v>
      </c>
      <c r="C153" t="s">
        <v>1062</v>
      </c>
      <c r="D153" t="s">
        <v>82</v>
      </c>
      <c r="E153" t="s">
        <v>37</v>
      </c>
      <c r="F153">
        <v>63123</v>
      </c>
      <c r="G153">
        <v>104900</v>
      </c>
      <c r="H153">
        <v>2</v>
      </c>
      <c r="I153">
        <v>1</v>
      </c>
      <c r="J153" t="s">
        <v>716</v>
      </c>
      <c r="L153">
        <v>6752</v>
      </c>
      <c r="M153">
        <v>1912</v>
      </c>
      <c r="N153">
        <v>0</v>
      </c>
      <c r="P153">
        <v>134</v>
      </c>
      <c r="Q153" t="s">
        <v>40</v>
      </c>
      <c r="U153" s="1">
        <v>42543</v>
      </c>
      <c r="V153">
        <v>124900</v>
      </c>
      <c r="W153" s="1">
        <v>42321</v>
      </c>
      <c r="X153">
        <v>42000</v>
      </c>
      <c r="Y153" t="s">
        <v>1063</v>
      </c>
      <c r="Z153" t="s">
        <v>42</v>
      </c>
      <c r="AA153">
        <v>16008382</v>
      </c>
      <c r="AB153" t="s">
        <v>740</v>
      </c>
      <c r="AC153" t="s">
        <v>44</v>
      </c>
      <c r="AD153" t="s">
        <v>45</v>
      </c>
      <c r="AE153">
        <v>38.5681832</v>
      </c>
      <c r="AF153">
        <v>-90.305104400000005</v>
      </c>
      <c r="AG153" t="b">
        <v>0</v>
      </c>
    </row>
    <row r="154" spans="1:33" x14ac:dyDescent="0.3">
      <c r="A154" t="s">
        <v>33</v>
      </c>
      <c r="B154" t="s">
        <v>34</v>
      </c>
      <c r="C154" t="s">
        <v>1064</v>
      </c>
      <c r="D154" t="s">
        <v>82</v>
      </c>
      <c r="E154" t="s">
        <v>37</v>
      </c>
      <c r="F154">
        <v>63123</v>
      </c>
      <c r="G154">
        <v>142500</v>
      </c>
      <c r="H154">
        <v>3</v>
      </c>
      <c r="I154">
        <v>2</v>
      </c>
      <c r="J154" t="s">
        <v>731</v>
      </c>
      <c r="K154">
        <v>1085</v>
      </c>
      <c r="L154">
        <v>6534</v>
      </c>
      <c r="M154">
        <v>1952</v>
      </c>
      <c r="N154">
        <v>1</v>
      </c>
      <c r="O154" t="s">
        <v>39</v>
      </c>
      <c r="P154">
        <v>137</v>
      </c>
      <c r="Q154" t="s">
        <v>40</v>
      </c>
      <c r="U154" s="1">
        <v>42543</v>
      </c>
      <c r="V154">
        <v>170000</v>
      </c>
      <c r="W154" s="1">
        <v>42396</v>
      </c>
      <c r="X154">
        <v>154000</v>
      </c>
      <c r="Y154" t="s">
        <v>1065</v>
      </c>
      <c r="Z154" t="s">
        <v>42</v>
      </c>
      <c r="AA154">
        <v>16006510</v>
      </c>
      <c r="AB154" t="s">
        <v>68</v>
      </c>
      <c r="AC154" t="s">
        <v>44</v>
      </c>
      <c r="AD154" t="s">
        <v>45</v>
      </c>
      <c r="AE154">
        <v>38.583703999999997</v>
      </c>
      <c r="AF154">
        <v>-90.315546999999995</v>
      </c>
      <c r="AG154" t="b">
        <v>0</v>
      </c>
    </row>
    <row r="155" spans="1:33" x14ac:dyDescent="0.3">
      <c r="A155" t="s">
        <v>33</v>
      </c>
      <c r="B155" t="s">
        <v>34</v>
      </c>
      <c r="C155" t="s">
        <v>1066</v>
      </c>
      <c r="D155" t="s">
        <v>82</v>
      </c>
      <c r="E155" t="s">
        <v>37</v>
      </c>
      <c r="F155">
        <v>63123</v>
      </c>
      <c r="G155">
        <v>130000</v>
      </c>
      <c r="H155">
        <v>3</v>
      </c>
      <c r="I155">
        <v>2</v>
      </c>
      <c r="J155" t="s">
        <v>720</v>
      </c>
      <c r="K155">
        <v>1074</v>
      </c>
      <c r="L155">
        <v>6752</v>
      </c>
      <c r="M155">
        <v>1962</v>
      </c>
      <c r="N155">
        <v>0</v>
      </c>
      <c r="P155">
        <v>163</v>
      </c>
      <c r="Q155" t="s">
        <v>40</v>
      </c>
      <c r="U155" s="1">
        <v>42518</v>
      </c>
      <c r="V155">
        <v>135000</v>
      </c>
      <c r="Y155" t="s">
        <v>1067</v>
      </c>
      <c r="Z155" t="s">
        <v>42</v>
      </c>
      <c r="AA155">
        <v>16000564</v>
      </c>
      <c r="AB155" t="s">
        <v>155</v>
      </c>
      <c r="AC155" t="s">
        <v>44</v>
      </c>
      <c r="AD155" t="s">
        <v>45</v>
      </c>
      <c r="AE155">
        <v>38.570827999999999</v>
      </c>
      <c r="AF155">
        <v>-90.309905999999998</v>
      </c>
      <c r="AG155" t="b">
        <v>0</v>
      </c>
    </row>
    <row r="156" spans="1:33" x14ac:dyDescent="0.3">
      <c r="A156" t="s">
        <v>33</v>
      </c>
      <c r="B156" t="s">
        <v>34</v>
      </c>
      <c r="C156" t="s">
        <v>1068</v>
      </c>
      <c r="D156" t="s">
        <v>82</v>
      </c>
      <c r="E156" t="s">
        <v>37</v>
      </c>
      <c r="F156">
        <v>63123</v>
      </c>
      <c r="G156">
        <v>244900</v>
      </c>
      <c r="H156">
        <v>4</v>
      </c>
      <c r="I156">
        <v>4</v>
      </c>
      <c r="J156" t="s">
        <v>765</v>
      </c>
      <c r="K156">
        <v>2024</v>
      </c>
      <c r="L156">
        <v>9148</v>
      </c>
      <c r="M156">
        <v>1993</v>
      </c>
      <c r="N156">
        <v>2</v>
      </c>
      <c r="O156" t="s">
        <v>39</v>
      </c>
      <c r="P156">
        <v>169</v>
      </c>
      <c r="Q156" t="s">
        <v>40</v>
      </c>
      <c r="U156" s="1">
        <v>42472</v>
      </c>
      <c r="V156">
        <v>249900</v>
      </c>
      <c r="Y156" t="s">
        <v>1069</v>
      </c>
      <c r="Z156" t="s">
        <v>42</v>
      </c>
      <c r="AA156">
        <v>16000381</v>
      </c>
      <c r="AB156" t="s">
        <v>233</v>
      </c>
      <c r="AC156" t="s">
        <v>44</v>
      </c>
      <c r="AD156" t="s">
        <v>45</v>
      </c>
      <c r="AE156">
        <v>38.534979999999997</v>
      </c>
      <c r="AF156">
        <v>-90.328064999999995</v>
      </c>
      <c r="AG156" t="b">
        <v>0</v>
      </c>
    </row>
    <row r="157" spans="1:33" x14ac:dyDescent="0.3">
      <c r="A157" t="s">
        <v>33</v>
      </c>
      <c r="B157" t="s">
        <v>69</v>
      </c>
      <c r="C157" t="s">
        <v>1070</v>
      </c>
      <c r="D157" t="s">
        <v>82</v>
      </c>
      <c r="E157" t="s">
        <v>37</v>
      </c>
      <c r="F157">
        <v>63123</v>
      </c>
      <c r="G157">
        <v>279900</v>
      </c>
      <c r="H157">
        <v>3</v>
      </c>
      <c r="I157">
        <v>3</v>
      </c>
      <c r="J157" t="s">
        <v>726</v>
      </c>
      <c r="K157">
        <v>1763</v>
      </c>
      <c r="L157">
        <v>2178</v>
      </c>
      <c r="N157">
        <v>2</v>
      </c>
      <c r="O157" t="s">
        <v>39</v>
      </c>
      <c r="P157">
        <v>185</v>
      </c>
      <c r="Q157" t="s">
        <v>40</v>
      </c>
      <c r="R157" s="1">
        <v>42547</v>
      </c>
      <c r="S157" s="2">
        <v>0.45833333333333331</v>
      </c>
      <c r="T157" s="2">
        <v>0.75</v>
      </c>
      <c r="U157" s="1">
        <v>42388</v>
      </c>
      <c r="V157">
        <v>296900</v>
      </c>
      <c r="Y157" t="s">
        <v>1071</v>
      </c>
      <c r="Z157" t="s">
        <v>42</v>
      </c>
      <c r="AA157">
        <v>15067768</v>
      </c>
      <c r="AB157" t="s">
        <v>49</v>
      </c>
      <c r="AC157" t="s">
        <v>44</v>
      </c>
      <c r="AD157" t="s">
        <v>45</v>
      </c>
      <c r="AE157">
        <v>38.545206</v>
      </c>
      <c r="AF157">
        <v>-90.349787000000006</v>
      </c>
      <c r="AG157" t="b">
        <v>0</v>
      </c>
    </row>
    <row r="158" spans="1:33" x14ac:dyDescent="0.3">
      <c r="A158" t="s">
        <v>33</v>
      </c>
      <c r="B158" t="s">
        <v>34</v>
      </c>
      <c r="C158" t="s">
        <v>1072</v>
      </c>
      <c r="D158" t="s">
        <v>82</v>
      </c>
      <c r="E158" t="s">
        <v>37</v>
      </c>
      <c r="F158">
        <v>63123</v>
      </c>
      <c r="G158">
        <v>119500</v>
      </c>
      <c r="H158">
        <v>2</v>
      </c>
      <c r="I158">
        <v>1</v>
      </c>
      <c r="J158" t="s">
        <v>720</v>
      </c>
      <c r="L158">
        <v>6752</v>
      </c>
      <c r="M158">
        <v>1951</v>
      </c>
      <c r="N158">
        <v>1</v>
      </c>
      <c r="P158">
        <v>204</v>
      </c>
      <c r="Q158" t="s">
        <v>40</v>
      </c>
      <c r="U158" s="1">
        <v>42405</v>
      </c>
      <c r="V158">
        <v>125000</v>
      </c>
      <c r="Y158" t="s">
        <v>1073</v>
      </c>
      <c r="Z158" t="s">
        <v>42</v>
      </c>
      <c r="AA158">
        <v>15065743</v>
      </c>
      <c r="AB158" t="s">
        <v>1074</v>
      </c>
      <c r="AC158" t="s">
        <v>44</v>
      </c>
      <c r="AD158" t="s">
        <v>45</v>
      </c>
      <c r="AE158">
        <v>38.569662000000001</v>
      </c>
      <c r="AF158">
        <v>-90.308251999999996</v>
      </c>
      <c r="AG158" t="b">
        <v>0</v>
      </c>
    </row>
    <row r="159" spans="1:33" x14ac:dyDescent="0.3">
      <c r="A159" t="s">
        <v>33</v>
      </c>
      <c r="B159" t="s">
        <v>34</v>
      </c>
      <c r="C159" t="s">
        <v>1075</v>
      </c>
      <c r="D159" t="s">
        <v>82</v>
      </c>
      <c r="E159" t="s">
        <v>37</v>
      </c>
      <c r="F159">
        <v>63123</v>
      </c>
      <c r="G159">
        <v>319900</v>
      </c>
      <c r="H159">
        <v>4</v>
      </c>
      <c r="I159">
        <v>3</v>
      </c>
      <c r="J159" t="s">
        <v>765</v>
      </c>
      <c r="L159">
        <v>6970</v>
      </c>
      <c r="N159">
        <v>2</v>
      </c>
      <c r="O159" t="s">
        <v>39</v>
      </c>
      <c r="P159">
        <v>205</v>
      </c>
      <c r="Q159" t="s">
        <v>40</v>
      </c>
      <c r="U159" s="1">
        <v>42431</v>
      </c>
      <c r="V159">
        <v>354825</v>
      </c>
      <c r="Y159" t="s">
        <v>1076</v>
      </c>
      <c r="Z159" t="s">
        <v>42</v>
      </c>
      <c r="AA159">
        <v>15065454</v>
      </c>
      <c r="AB159" t="s">
        <v>49</v>
      </c>
      <c r="AC159" t="s">
        <v>44</v>
      </c>
      <c r="AD159" t="s">
        <v>45</v>
      </c>
      <c r="AE159">
        <v>38.523949999999999</v>
      </c>
      <c r="AF159">
        <v>-90.335948999999999</v>
      </c>
      <c r="AG159" t="b">
        <v>0</v>
      </c>
    </row>
    <row r="160" spans="1:33" x14ac:dyDescent="0.3">
      <c r="A160" t="s">
        <v>33</v>
      </c>
      <c r="B160" t="s">
        <v>69</v>
      </c>
      <c r="C160" t="s">
        <v>1077</v>
      </c>
      <c r="D160" t="s">
        <v>82</v>
      </c>
      <c r="E160" t="s">
        <v>37</v>
      </c>
      <c r="F160">
        <v>63123</v>
      </c>
      <c r="G160">
        <v>60000</v>
      </c>
      <c r="H160">
        <v>2</v>
      </c>
      <c r="I160">
        <v>1</v>
      </c>
      <c r="J160" t="s">
        <v>765</v>
      </c>
      <c r="K160">
        <v>800</v>
      </c>
      <c r="M160">
        <v>1966</v>
      </c>
      <c r="N160">
        <v>0</v>
      </c>
      <c r="P160">
        <v>232</v>
      </c>
      <c r="Q160" t="s">
        <v>40</v>
      </c>
      <c r="U160" s="1">
        <v>42542</v>
      </c>
      <c r="V160">
        <v>65000</v>
      </c>
      <c r="Y160" t="s">
        <v>1078</v>
      </c>
      <c r="Z160" t="s">
        <v>42</v>
      </c>
      <c r="AA160">
        <v>15062068</v>
      </c>
      <c r="AB160" t="s">
        <v>586</v>
      </c>
      <c r="AC160" t="s">
        <v>44</v>
      </c>
      <c r="AD160" t="s">
        <v>45</v>
      </c>
      <c r="AE160">
        <v>38.534765800000002</v>
      </c>
      <c r="AF160">
        <v>-90.312305499999994</v>
      </c>
      <c r="AG160" t="b">
        <v>0</v>
      </c>
    </row>
    <row r="161" spans="1:33" x14ac:dyDescent="0.3">
      <c r="A161" t="s">
        <v>33</v>
      </c>
      <c r="B161" t="s">
        <v>34</v>
      </c>
      <c r="C161" t="s">
        <v>1079</v>
      </c>
      <c r="D161" t="s">
        <v>82</v>
      </c>
      <c r="E161" t="s">
        <v>37</v>
      </c>
      <c r="F161">
        <v>63123</v>
      </c>
      <c r="G161">
        <v>136900</v>
      </c>
      <c r="H161">
        <v>3</v>
      </c>
      <c r="I161">
        <v>3</v>
      </c>
      <c r="J161" t="s">
        <v>716</v>
      </c>
      <c r="K161">
        <v>1100</v>
      </c>
      <c r="L161">
        <v>5924</v>
      </c>
      <c r="M161">
        <v>1956</v>
      </c>
      <c r="N161">
        <v>0</v>
      </c>
      <c r="P161">
        <v>233</v>
      </c>
      <c r="Q161" t="s">
        <v>40</v>
      </c>
      <c r="R161" s="1">
        <v>42547</v>
      </c>
      <c r="S161" s="2">
        <v>0.54166666666666663</v>
      </c>
      <c r="T161" s="2">
        <v>0.625</v>
      </c>
      <c r="U161" s="1">
        <v>42480</v>
      </c>
      <c r="V161">
        <v>147000</v>
      </c>
      <c r="Y161" t="s">
        <v>1080</v>
      </c>
      <c r="Z161" t="s">
        <v>42</v>
      </c>
      <c r="AA161">
        <v>15060087</v>
      </c>
      <c r="AB161" t="s">
        <v>839</v>
      </c>
      <c r="AC161" t="s">
        <v>44</v>
      </c>
      <c r="AD161" t="s">
        <v>45</v>
      </c>
      <c r="AE161">
        <v>38.543256</v>
      </c>
      <c r="AF161">
        <v>-90.299346999999997</v>
      </c>
      <c r="AG161" t="b">
        <v>0</v>
      </c>
    </row>
    <row r="162" spans="1:33" x14ac:dyDescent="0.3">
      <c r="A162" t="s">
        <v>33</v>
      </c>
      <c r="B162" t="s">
        <v>34</v>
      </c>
      <c r="C162" t="s">
        <v>1081</v>
      </c>
      <c r="D162" t="s">
        <v>82</v>
      </c>
      <c r="E162" t="s">
        <v>37</v>
      </c>
      <c r="F162">
        <v>63123</v>
      </c>
      <c r="G162">
        <v>109900</v>
      </c>
      <c r="H162">
        <v>2</v>
      </c>
      <c r="I162">
        <v>12</v>
      </c>
      <c r="J162" t="s">
        <v>720</v>
      </c>
      <c r="K162">
        <v>816</v>
      </c>
      <c r="L162">
        <v>6752</v>
      </c>
      <c r="M162">
        <v>1955</v>
      </c>
      <c r="N162">
        <v>0</v>
      </c>
      <c r="P162">
        <v>235</v>
      </c>
      <c r="Q162" t="s">
        <v>40</v>
      </c>
      <c r="U162" s="1">
        <v>42344</v>
      </c>
      <c r="V162">
        <v>114900</v>
      </c>
      <c r="W162" s="1">
        <v>40869</v>
      </c>
      <c r="X162">
        <v>107000</v>
      </c>
      <c r="Y162" t="s">
        <v>1082</v>
      </c>
      <c r="Z162" t="s">
        <v>42</v>
      </c>
      <c r="AA162">
        <v>15061382</v>
      </c>
      <c r="AB162" t="s">
        <v>1018</v>
      </c>
      <c r="AC162" t="s">
        <v>44</v>
      </c>
      <c r="AD162" t="s">
        <v>45</v>
      </c>
      <c r="AE162">
        <v>38.566293000000002</v>
      </c>
      <c r="AF162">
        <v>-90.312314999999998</v>
      </c>
      <c r="AG162" t="b">
        <v>0</v>
      </c>
    </row>
    <row r="163" spans="1:33" x14ac:dyDescent="0.3">
      <c r="A163" t="s">
        <v>33</v>
      </c>
      <c r="B163" t="s">
        <v>34</v>
      </c>
      <c r="C163" t="s">
        <v>1083</v>
      </c>
      <c r="D163" t="s">
        <v>82</v>
      </c>
      <c r="E163" t="s">
        <v>37</v>
      </c>
      <c r="F163">
        <v>63123</v>
      </c>
      <c r="G163">
        <v>114900</v>
      </c>
      <c r="H163">
        <v>3</v>
      </c>
      <c r="I163">
        <v>1</v>
      </c>
      <c r="J163" t="s">
        <v>720</v>
      </c>
      <c r="K163">
        <v>1261</v>
      </c>
      <c r="L163">
        <v>5009</v>
      </c>
      <c r="M163">
        <v>1931</v>
      </c>
      <c r="N163">
        <v>2</v>
      </c>
      <c r="P163">
        <v>318</v>
      </c>
      <c r="Q163" t="s">
        <v>40</v>
      </c>
      <c r="V163">
        <v>114900</v>
      </c>
      <c r="Y163" t="s">
        <v>1084</v>
      </c>
      <c r="Z163" t="s">
        <v>42</v>
      </c>
      <c r="AA163">
        <v>15046323</v>
      </c>
      <c r="AB163" t="s">
        <v>49</v>
      </c>
      <c r="AC163" t="s">
        <v>44</v>
      </c>
      <c r="AD163" t="s">
        <v>45</v>
      </c>
      <c r="AE163">
        <v>38.556423000000002</v>
      </c>
      <c r="AF163">
        <v>-90.308302999999995</v>
      </c>
      <c r="AG163" t="b">
        <v>0</v>
      </c>
    </row>
    <row r="164" spans="1:33" x14ac:dyDescent="0.3">
      <c r="A164" t="s">
        <v>33</v>
      </c>
      <c r="B164" t="s">
        <v>34</v>
      </c>
      <c r="C164" t="s">
        <v>1085</v>
      </c>
      <c r="D164" t="s">
        <v>82</v>
      </c>
      <c r="E164" t="s">
        <v>37</v>
      </c>
      <c r="F164">
        <v>63123</v>
      </c>
      <c r="G164">
        <v>95500</v>
      </c>
      <c r="H164">
        <v>3</v>
      </c>
      <c r="I164">
        <v>1</v>
      </c>
      <c r="J164" t="s">
        <v>716</v>
      </c>
      <c r="K164">
        <v>1050</v>
      </c>
      <c r="L164">
        <v>6011</v>
      </c>
      <c r="M164">
        <v>1956</v>
      </c>
      <c r="N164">
        <v>0</v>
      </c>
      <c r="P164">
        <v>358</v>
      </c>
      <c r="Q164" t="s">
        <v>40</v>
      </c>
      <c r="V164">
        <v>95500</v>
      </c>
      <c r="Y164" t="s">
        <v>1086</v>
      </c>
      <c r="Z164" t="s">
        <v>42</v>
      </c>
      <c r="AA164">
        <v>15038526</v>
      </c>
      <c r="AB164" t="s">
        <v>1087</v>
      </c>
      <c r="AC164" t="s">
        <v>44</v>
      </c>
      <c r="AD164" t="s">
        <v>45</v>
      </c>
      <c r="AE164">
        <v>38.552491000000003</v>
      </c>
      <c r="AF164">
        <v>-90.296053000000001</v>
      </c>
      <c r="AG164" t="b">
        <v>0</v>
      </c>
    </row>
    <row r="165" spans="1:33" x14ac:dyDescent="0.3">
      <c r="A165" t="s">
        <v>33</v>
      </c>
      <c r="B165" t="s">
        <v>34</v>
      </c>
      <c r="C165" t="s">
        <v>1088</v>
      </c>
      <c r="D165" t="s">
        <v>82</v>
      </c>
      <c r="E165" t="s">
        <v>37</v>
      </c>
      <c r="F165">
        <v>63123</v>
      </c>
      <c r="G165">
        <v>92500</v>
      </c>
      <c r="H165">
        <v>2</v>
      </c>
      <c r="I165">
        <v>1</v>
      </c>
      <c r="J165" t="s">
        <v>716</v>
      </c>
      <c r="K165">
        <v>1000</v>
      </c>
      <c r="L165">
        <v>5009</v>
      </c>
      <c r="M165">
        <v>1967</v>
      </c>
      <c r="N165">
        <v>4</v>
      </c>
      <c r="O165" t="s">
        <v>39</v>
      </c>
      <c r="P165">
        <v>515</v>
      </c>
      <c r="Q165" t="s">
        <v>40</v>
      </c>
      <c r="U165" s="1">
        <v>42226</v>
      </c>
      <c r="V165">
        <v>99900</v>
      </c>
      <c r="Y165" t="s">
        <v>1089</v>
      </c>
      <c r="Z165" t="s">
        <v>42</v>
      </c>
      <c r="AA165">
        <v>14023941</v>
      </c>
      <c r="AB165" t="s">
        <v>49</v>
      </c>
      <c r="AC165" t="s">
        <v>44</v>
      </c>
      <c r="AD165" t="s">
        <v>45</v>
      </c>
      <c r="AE165">
        <v>38.556458900000003</v>
      </c>
      <c r="AF165">
        <v>-90.308171000000002</v>
      </c>
      <c r="AG165" t="b">
        <v>0</v>
      </c>
    </row>
    <row r="166" spans="1:33" x14ac:dyDescent="0.3">
      <c r="A166" t="s">
        <v>674</v>
      </c>
      <c r="B166" t="s">
        <v>34</v>
      </c>
      <c r="C166" t="s">
        <v>1090</v>
      </c>
      <c r="D166" t="s">
        <v>1091</v>
      </c>
      <c r="E166" t="s">
        <v>37</v>
      </c>
      <c r="F166">
        <v>63123</v>
      </c>
      <c r="G166">
        <v>140000</v>
      </c>
      <c r="H166">
        <v>2</v>
      </c>
      <c r="I166">
        <v>1</v>
      </c>
      <c r="J166" t="s">
        <v>720</v>
      </c>
      <c r="K166">
        <v>952</v>
      </c>
      <c r="L166">
        <v>7700</v>
      </c>
      <c r="M166">
        <v>1952</v>
      </c>
      <c r="N166">
        <v>0</v>
      </c>
      <c r="P166">
        <v>374</v>
      </c>
      <c r="Q166" t="s">
        <v>40</v>
      </c>
      <c r="V166">
        <v>140000</v>
      </c>
      <c r="W166" s="1">
        <v>40394</v>
      </c>
      <c r="X166">
        <v>145000</v>
      </c>
      <c r="Y166" t="s">
        <v>1092</v>
      </c>
      <c r="Z166" t="s">
        <v>1093</v>
      </c>
      <c r="AA166">
        <v>2627546</v>
      </c>
      <c r="AB166" t="s">
        <v>1093</v>
      </c>
      <c r="AC166" t="s">
        <v>44</v>
      </c>
      <c r="AD166" t="s">
        <v>45</v>
      </c>
      <c r="AE166">
        <v>38.578532000000003</v>
      </c>
      <c r="AF166">
        <v>-90.316500000000005</v>
      </c>
      <c r="AG166" t="b">
        <v>0</v>
      </c>
    </row>
    <row r="167" spans="1:33" x14ac:dyDescent="0.3">
      <c r="A167" t="s">
        <v>678</v>
      </c>
      <c r="B167" t="s">
        <v>34</v>
      </c>
      <c r="C167" t="s">
        <v>1094</v>
      </c>
      <c r="D167" t="s">
        <v>1091</v>
      </c>
      <c r="E167" t="s">
        <v>37</v>
      </c>
      <c r="F167">
        <v>63123</v>
      </c>
      <c r="G167">
        <v>313300</v>
      </c>
      <c r="H167">
        <v>3</v>
      </c>
      <c r="I167">
        <v>2</v>
      </c>
      <c r="J167" t="s">
        <v>1095</v>
      </c>
      <c r="K167">
        <v>1890</v>
      </c>
      <c r="N167">
        <v>2</v>
      </c>
      <c r="O167" t="s">
        <v>39</v>
      </c>
      <c r="P167">
        <v>10</v>
      </c>
      <c r="Q167" t="s">
        <v>40</v>
      </c>
      <c r="V167">
        <v>313300</v>
      </c>
      <c r="Y167" t="s">
        <v>1096</v>
      </c>
      <c r="Z167" t="s">
        <v>682</v>
      </c>
      <c r="AA167" t="s">
        <v>1097</v>
      </c>
      <c r="AB167" t="s">
        <v>684</v>
      </c>
      <c r="AC167" t="s">
        <v>44</v>
      </c>
      <c r="AD167" t="s">
        <v>45</v>
      </c>
      <c r="AE167">
        <v>38.562830200000001</v>
      </c>
      <c r="AF167">
        <v>-90.358329299999994</v>
      </c>
      <c r="AG167" t="b">
        <v>0</v>
      </c>
    </row>
    <row r="168" spans="1:33" x14ac:dyDescent="0.3">
      <c r="A168" t="s">
        <v>678</v>
      </c>
      <c r="B168" t="s">
        <v>34</v>
      </c>
      <c r="C168" t="s">
        <v>1098</v>
      </c>
      <c r="D168" t="s">
        <v>1091</v>
      </c>
      <c r="E168" t="s">
        <v>37</v>
      </c>
      <c r="F168">
        <v>63123</v>
      </c>
      <c r="G168">
        <v>324200</v>
      </c>
      <c r="H168">
        <v>4</v>
      </c>
      <c r="I168">
        <v>2</v>
      </c>
      <c r="J168" t="s">
        <v>1095</v>
      </c>
      <c r="K168">
        <v>2093</v>
      </c>
      <c r="N168">
        <v>2</v>
      </c>
      <c r="O168" t="s">
        <v>39</v>
      </c>
      <c r="P168">
        <v>10</v>
      </c>
      <c r="Q168" t="s">
        <v>40</v>
      </c>
      <c r="V168">
        <v>324200</v>
      </c>
      <c r="Y168" t="s">
        <v>1099</v>
      </c>
      <c r="Z168" t="s">
        <v>682</v>
      </c>
      <c r="AA168" t="s">
        <v>1100</v>
      </c>
      <c r="AB168" t="s">
        <v>684</v>
      </c>
      <c r="AC168" t="s">
        <v>44</v>
      </c>
      <c r="AD168" t="s">
        <v>45</v>
      </c>
      <c r="AE168">
        <v>38.562830200000001</v>
      </c>
      <c r="AF168">
        <v>-90.358329299999994</v>
      </c>
      <c r="AG168" t="b">
        <v>0</v>
      </c>
    </row>
    <row r="169" spans="1:33" x14ac:dyDescent="0.3">
      <c r="A169" t="s">
        <v>678</v>
      </c>
      <c r="B169" t="s">
        <v>34</v>
      </c>
      <c r="C169" t="s">
        <v>1101</v>
      </c>
      <c r="D169" t="s">
        <v>1091</v>
      </c>
      <c r="E169" t="s">
        <v>37</v>
      </c>
      <c r="F169">
        <v>63123</v>
      </c>
      <c r="G169">
        <v>324900</v>
      </c>
      <c r="H169">
        <v>3</v>
      </c>
      <c r="I169">
        <v>2</v>
      </c>
      <c r="J169" t="s">
        <v>1095</v>
      </c>
      <c r="K169">
        <v>2136</v>
      </c>
      <c r="N169">
        <v>2</v>
      </c>
      <c r="O169" t="s">
        <v>39</v>
      </c>
      <c r="P169">
        <v>10</v>
      </c>
      <c r="Q169" t="s">
        <v>40</v>
      </c>
      <c r="V169">
        <v>324900</v>
      </c>
      <c r="Y169" t="s">
        <v>1102</v>
      </c>
      <c r="Z169" t="s">
        <v>682</v>
      </c>
      <c r="AA169" t="s">
        <v>1103</v>
      </c>
      <c r="AB169" t="s">
        <v>684</v>
      </c>
      <c r="AC169" t="s">
        <v>44</v>
      </c>
      <c r="AD169" t="s">
        <v>45</v>
      </c>
      <c r="AE169">
        <v>38.562830200000001</v>
      </c>
      <c r="AF169">
        <v>-90.358329299999994</v>
      </c>
      <c r="AG169" t="b">
        <v>0</v>
      </c>
    </row>
    <row r="170" spans="1:33" x14ac:dyDescent="0.3">
      <c r="A170" t="s">
        <v>678</v>
      </c>
      <c r="B170" t="s">
        <v>34</v>
      </c>
      <c r="C170" t="s">
        <v>1104</v>
      </c>
      <c r="D170" t="s">
        <v>1091</v>
      </c>
      <c r="E170" t="s">
        <v>37</v>
      </c>
      <c r="F170">
        <v>63123</v>
      </c>
      <c r="G170">
        <v>349600</v>
      </c>
      <c r="H170">
        <v>4</v>
      </c>
      <c r="I170">
        <v>2</v>
      </c>
      <c r="J170" t="s">
        <v>1095</v>
      </c>
      <c r="K170">
        <v>2540</v>
      </c>
      <c r="N170">
        <v>2</v>
      </c>
      <c r="O170" t="s">
        <v>39</v>
      </c>
      <c r="P170">
        <v>10</v>
      </c>
      <c r="Q170" t="s">
        <v>40</v>
      </c>
      <c r="V170">
        <v>349600</v>
      </c>
      <c r="Y170" t="s">
        <v>1105</v>
      </c>
      <c r="Z170" t="s">
        <v>682</v>
      </c>
      <c r="AA170" t="s">
        <v>1106</v>
      </c>
      <c r="AB170" t="s">
        <v>684</v>
      </c>
      <c r="AC170" t="s">
        <v>44</v>
      </c>
      <c r="AD170" t="s">
        <v>45</v>
      </c>
      <c r="AE170">
        <v>38.562830200000001</v>
      </c>
      <c r="AF170">
        <v>-90.358329299999994</v>
      </c>
      <c r="AG170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7"/>
  <sheetViews>
    <sheetView workbookViewId="0"/>
  </sheetViews>
  <sheetFormatPr defaultColWidth="9.109375" defaultRowHeight="13.2" x14ac:dyDescent="0.25"/>
  <cols>
    <col min="1" max="1" width="13.33203125" style="3" customWidth="1"/>
    <col min="2" max="2" width="13.88671875" style="3" customWidth="1"/>
    <col min="3" max="3" width="12" style="3" customWidth="1"/>
    <col min="4" max="6" width="9.109375" style="3"/>
    <col min="7" max="7" width="13.44140625" style="3" customWidth="1"/>
    <col min="8" max="8" width="9.109375" style="3"/>
    <col min="9" max="9" width="9.44140625" style="3" customWidth="1"/>
    <col min="10" max="10" width="12.6640625" style="3" customWidth="1"/>
    <col min="11" max="11" width="9.109375" style="3"/>
    <col min="12" max="12" width="11.44140625" style="3" customWidth="1"/>
    <col min="13" max="13" width="14" style="3" customWidth="1"/>
    <col min="14" max="14" width="18.5546875" style="3" customWidth="1"/>
    <col min="15" max="15" width="16.88671875" style="3" customWidth="1"/>
    <col min="16" max="16" width="19.6640625" style="3" customWidth="1"/>
    <col min="17" max="17" width="10.5546875" style="3" customWidth="1"/>
    <col min="18" max="18" width="26.109375" style="3" customWidth="1"/>
    <col min="19" max="19" width="32.44140625" style="3" customWidth="1"/>
    <col min="20" max="20" width="30" style="3" customWidth="1"/>
    <col min="21" max="21" width="27.109375" style="3" customWidth="1"/>
    <col min="22" max="22" width="23" style="3" customWidth="1"/>
    <col min="23" max="23" width="18.88671875" style="3" customWidth="1"/>
    <col min="24" max="24" width="19.5546875" style="3" customWidth="1"/>
    <col min="25" max="25" width="73.44140625" style="3" customWidth="1"/>
    <col min="26" max="26" width="10.88671875" style="3" customWidth="1"/>
    <col min="27" max="27" width="13" style="3" customWidth="1"/>
    <col min="28" max="28" width="20.44140625" style="3" customWidth="1"/>
    <col min="29" max="29" width="12.44140625" style="3" customWidth="1"/>
    <col min="30" max="30" width="14.5546875" style="3" customWidth="1"/>
    <col min="31" max="31" width="12.109375" style="3" customWidth="1"/>
    <col min="32" max="32" width="13.88671875" style="3" customWidth="1"/>
    <col min="33" max="33" width="17.44140625" style="3" customWidth="1"/>
    <col min="34" max="16384" width="9.109375" style="3"/>
  </cols>
  <sheetData>
    <row r="1" spans="1:3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</row>
    <row r="2" spans="1:33" x14ac:dyDescent="0.25">
      <c r="A2" s="3" t="s">
        <v>33</v>
      </c>
      <c r="B2" s="3" t="s">
        <v>34</v>
      </c>
      <c r="C2" s="3" t="s">
        <v>179</v>
      </c>
      <c r="D2" s="3" t="s">
        <v>71</v>
      </c>
      <c r="E2" s="3" t="s">
        <v>37</v>
      </c>
      <c r="F2" s="3">
        <v>63011</v>
      </c>
      <c r="G2" s="3">
        <v>285000</v>
      </c>
      <c r="H2" s="3">
        <v>5</v>
      </c>
      <c r="I2" s="3">
        <v>2</v>
      </c>
      <c r="J2" s="3" t="s">
        <v>38</v>
      </c>
      <c r="K2" s="3">
        <v>2462</v>
      </c>
      <c r="L2" s="3">
        <v>1655</v>
      </c>
      <c r="M2" s="3">
        <v>1980</v>
      </c>
      <c r="N2" s="3">
        <v>2</v>
      </c>
      <c r="O2" s="3" t="s">
        <v>39</v>
      </c>
      <c r="P2" s="3">
        <v>39</v>
      </c>
      <c r="Q2" s="3" t="s">
        <v>40</v>
      </c>
      <c r="U2" s="4">
        <v>42535</v>
      </c>
      <c r="V2" s="3">
        <v>295000</v>
      </c>
      <c r="W2" s="4">
        <v>38450</v>
      </c>
      <c r="X2" s="3">
        <v>245750</v>
      </c>
      <c r="Y2" s="3" t="s">
        <v>180</v>
      </c>
      <c r="Z2" s="3" t="s">
        <v>42</v>
      </c>
      <c r="AA2" s="3">
        <v>16033314</v>
      </c>
      <c r="AB2" s="3" t="s">
        <v>155</v>
      </c>
      <c r="AC2" s="3" t="s">
        <v>44</v>
      </c>
      <c r="AD2" s="3" t="s">
        <v>45</v>
      </c>
      <c r="AE2" s="3">
        <v>38.596139000000001</v>
      </c>
      <c r="AF2" s="3">
        <v>-90.601768000000007</v>
      </c>
      <c r="AG2" s="3" t="b">
        <v>0</v>
      </c>
    </row>
    <row r="3" spans="1:33" x14ac:dyDescent="0.25">
      <c r="A3" s="3" t="s">
        <v>33</v>
      </c>
      <c r="B3" s="3" t="s">
        <v>34</v>
      </c>
      <c r="C3" s="3" t="s">
        <v>893</v>
      </c>
      <c r="D3" s="3" t="s">
        <v>82</v>
      </c>
      <c r="E3" s="3" t="s">
        <v>37</v>
      </c>
      <c r="F3" s="3">
        <v>63123</v>
      </c>
      <c r="G3" s="3">
        <v>149900</v>
      </c>
      <c r="H3" s="3">
        <v>2</v>
      </c>
      <c r="I3" s="3">
        <v>3</v>
      </c>
      <c r="J3" s="3" t="s">
        <v>720</v>
      </c>
      <c r="K3" s="3">
        <v>1073</v>
      </c>
      <c r="L3" s="3">
        <v>2614</v>
      </c>
      <c r="M3" s="3">
        <v>1985</v>
      </c>
      <c r="N3" s="3">
        <v>2</v>
      </c>
      <c r="O3" s="3" t="s">
        <v>39</v>
      </c>
      <c r="P3" s="3">
        <v>22</v>
      </c>
      <c r="Q3" s="3" t="s">
        <v>40</v>
      </c>
      <c r="R3" s="3">
        <v>42547</v>
      </c>
      <c r="S3" s="3">
        <v>0.54166666666666663</v>
      </c>
      <c r="T3" s="3">
        <v>0.625</v>
      </c>
      <c r="V3" s="3">
        <v>149900</v>
      </c>
      <c r="Y3" s="3" t="s">
        <v>894</v>
      </c>
      <c r="Z3" s="3" t="s">
        <v>42</v>
      </c>
      <c r="AA3" s="3">
        <v>16037193</v>
      </c>
      <c r="AB3" s="3" t="s">
        <v>553</v>
      </c>
      <c r="AC3" s="3" t="s">
        <v>44</v>
      </c>
      <c r="AD3" s="3" t="s">
        <v>45</v>
      </c>
      <c r="AE3" s="3">
        <v>38.54363</v>
      </c>
      <c r="AF3" s="3">
        <v>-90.322704000000002</v>
      </c>
      <c r="AG3" s="3" t="b">
        <v>0</v>
      </c>
    </row>
    <row r="4" spans="1:33" x14ac:dyDescent="0.25">
      <c r="A4" s="3" t="s">
        <v>33</v>
      </c>
      <c r="B4" s="3" t="s">
        <v>34</v>
      </c>
      <c r="C4" s="3" t="s">
        <v>470</v>
      </c>
      <c r="D4" s="3" t="s">
        <v>66</v>
      </c>
      <c r="E4" s="3" t="s">
        <v>37</v>
      </c>
      <c r="F4" s="3">
        <v>63017</v>
      </c>
      <c r="G4" s="3">
        <v>429900</v>
      </c>
      <c r="H4" s="3">
        <v>4</v>
      </c>
      <c r="I4" s="3">
        <v>3</v>
      </c>
      <c r="J4" s="3" t="s">
        <v>47</v>
      </c>
      <c r="K4" s="3">
        <v>1792</v>
      </c>
      <c r="L4" s="3">
        <v>2614</v>
      </c>
      <c r="M4" s="3">
        <v>2002</v>
      </c>
      <c r="N4" s="3">
        <v>2</v>
      </c>
      <c r="O4" s="3" t="s">
        <v>39</v>
      </c>
      <c r="P4" s="3">
        <v>38</v>
      </c>
      <c r="Q4" s="3" t="s">
        <v>40</v>
      </c>
      <c r="U4" s="3">
        <v>42543</v>
      </c>
      <c r="V4" s="3">
        <v>450000</v>
      </c>
      <c r="W4" s="3">
        <v>41432</v>
      </c>
      <c r="X4" s="3">
        <v>291000</v>
      </c>
      <c r="Y4" s="3" t="s">
        <v>471</v>
      </c>
      <c r="Z4" s="3" t="s">
        <v>42</v>
      </c>
      <c r="AA4" s="3">
        <v>16033322</v>
      </c>
      <c r="AB4" s="3" t="s">
        <v>226</v>
      </c>
      <c r="AC4" s="3" t="s">
        <v>44</v>
      </c>
      <c r="AD4" s="3" t="s">
        <v>45</v>
      </c>
      <c r="AE4" s="3">
        <v>38.618699900000003</v>
      </c>
      <c r="AF4" s="3">
        <v>-90.537752999999995</v>
      </c>
      <c r="AG4" s="3" t="b">
        <v>0</v>
      </c>
    </row>
    <row r="5" spans="1:33" x14ac:dyDescent="0.25">
      <c r="A5" s="3" t="s">
        <v>33</v>
      </c>
      <c r="B5" s="3" t="s">
        <v>34</v>
      </c>
      <c r="C5" s="3" t="s">
        <v>1038</v>
      </c>
      <c r="D5" s="3" t="s">
        <v>82</v>
      </c>
      <c r="E5" s="3" t="s">
        <v>37</v>
      </c>
      <c r="F5" s="3">
        <v>63123</v>
      </c>
      <c r="G5" s="3">
        <v>49900</v>
      </c>
      <c r="H5" s="3">
        <v>2</v>
      </c>
      <c r="I5" s="3">
        <v>1</v>
      </c>
      <c r="J5" s="3" t="s">
        <v>716</v>
      </c>
      <c r="K5" s="3">
        <v>688</v>
      </c>
      <c r="L5" s="3">
        <v>3006</v>
      </c>
      <c r="M5" s="3">
        <v>1901</v>
      </c>
      <c r="N5" s="3">
        <v>0</v>
      </c>
      <c r="P5" s="3">
        <v>107</v>
      </c>
      <c r="Q5" s="3" t="s">
        <v>40</v>
      </c>
      <c r="U5" s="3">
        <v>42545</v>
      </c>
      <c r="V5" s="3">
        <v>65000</v>
      </c>
      <c r="W5" s="3">
        <v>38499</v>
      </c>
      <c r="X5" s="3">
        <v>20000</v>
      </c>
      <c r="Y5" s="3" t="s">
        <v>1039</v>
      </c>
      <c r="Z5" s="3" t="s">
        <v>42</v>
      </c>
      <c r="AA5" s="3">
        <v>16011997</v>
      </c>
      <c r="AB5" s="3" t="s">
        <v>226</v>
      </c>
      <c r="AC5" s="3" t="s">
        <v>44</v>
      </c>
      <c r="AD5" s="3" t="s">
        <v>45</v>
      </c>
      <c r="AE5" s="3">
        <v>38.557543099999997</v>
      </c>
      <c r="AF5" s="3">
        <v>-90.293243399999994</v>
      </c>
      <c r="AG5" s="3" t="b">
        <v>0</v>
      </c>
    </row>
    <row r="6" spans="1:33" x14ac:dyDescent="0.25">
      <c r="A6" s="3" t="s">
        <v>33</v>
      </c>
      <c r="B6" s="3" t="s">
        <v>34</v>
      </c>
      <c r="C6" s="3" t="s">
        <v>862</v>
      </c>
      <c r="D6" s="3" t="s">
        <v>720</v>
      </c>
      <c r="E6" s="3" t="s">
        <v>37</v>
      </c>
      <c r="F6" s="3">
        <v>63123</v>
      </c>
      <c r="G6" s="3">
        <v>144900</v>
      </c>
      <c r="H6" s="3">
        <v>2</v>
      </c>
      <c r="I6" s="3">
        <v>2</v>
      </c>
      <c r="J6" s="3" t="s">
        <v>720</v>
      </c>
      <c r="K6" s="3">
        <v>1065</v>
      </c>
      <c r="L6" s="3">
        <v>3049</v>
      </c>
      <c r="M6" s="3">
        <v>1984</v>
      </c>
      <c r="N6" s="3">
        <v>2</v>
      </c>
      <c r="O6" s="3" t="s">
        <v>39</v>
      </c>
      <c r="P6" s="3">
        <v>15</v>
      </c>
      <c r="Q6" s="3" t="s">
        <v>40</v>
      </c>
      <c r="R6" s="3">
        <v>42547</v>
      </c>
      <c r="S6" s="3">
        <v>0.54166666666666663</v>
      </c>
      <c r="T6" s="3">
        <v>0.625</v>
      </c>
      <c r="V6" s="3">
        <v>144900</v>
      </c>
      <c r="Y6" s="3" t="s">
        <v>863</v>
      </c>
      <c r="Z6" s="3" t="s">
        <v>42</v>
      </c>
      <c r="AA6" s="3">
        <v>16040753</v>
      </c>
      <c r="AB6" s="3" t="s">
        <v>864</v>
      </c>
      <c r="AC6" s="3" t="s">
        <v>44</v>
      </c>
      <c r="AD6" s="3" t="s">
        <v>45</v>
      </c>
      <c r="AE6" s="3">
        <v>38.543326999999998</v>
      </c>
      <c r="AF6" s="3">
        <v>-90.322372000000001</v>
      </c>
      <c r="AG6" s="3" t="b">
        <v>0</v>
      </c>
    </row>
    <row r="7" spans="1:33" x14ac:dyDescent="0.25">
      <c r="A7" s="3" t="s">
        <v>33</v>
      </c>
      <c r="B7" s="3" t="s">
        <v>34</v>
      </c>
      <c r="C7" s="3" t="s">
        <v>837</v>
      </c>
      <c r="D7" s="3" t="s">
        <v>82</v>
      </c>
      <c r="E7" s="3" t="s">
        <v>37</v>
      </c>
      <c r="F7" s="3">
        <v>63123</v>
      </c>
      <c r="G7" s="3">
        <v>79900</v>
      </c>
      <c r="H7" s="3">
        <v>1</v>
      </c>
      <c r="I7" s="3">
        <v>2</v>
      </c>
      <c r="J7" s="3" t="s">
        <v>716</v>
      </c>
      <c r="K7" s="3">
        <v>1042</v>
      </c>
      <c r="L7" s="3">
        <v>3093</v>
      </c>
      <c r="M7" s="3">
        <v>1905</v>
      </c>
      <c r="N7" s="3">
        <v>0</v>
      </c>
      <c r="P7" s="3">
        <v>11</v>
      </c>
      <c r="Q7" s="3" t="s">
        <v>40</v>
      </c>
      <c r="V7" s="3">
        <v>79900</v>
      </c>
      <c r="Y7" s="3" t="s">
        <v>838</v>
      </c>
      <c r="Z7" s="3" t="s">
        <v>42</v>
      </c>
      <c r="AA7" s="3">
        <v>16041496</v>
      </c>
      <c r="AB7" s="3" t="s">
        <v>839</v>
      </c>
      <c r="AC7" s="3" t="s">
        <v>44</v>
      </c>
      <c r="AD7" s="3" t="s">
        <v>45</v>
      </c>
      <c r="AE7" s="3">
        <v>38.5595906</v>
      </c>
      <c r="AF7" s="3">
        <v>-90.298563799999997</v>
      </c>
      <c r="AG7" s="3" t="b">
        <v>0</v>
      </c>
    </row>
    <row r="8" spans="1:33" x14ac:dyDescent="0.25">
      <c r="A8" s="3" t="s">
        <v>33</v>
      </c>
      <c r="B8" s="3" t="s">
        <v>34</v>
      </c>
      <c r="C8" s="3" t="s">
        <v>851</v>
      </c>
      <c r="D8" s="3" t="s">
        <v>82</v>
      </c>
      <c r="E8" s="3" t="s">
        <v>37</v>
      </c>
      <c r="F8" s="3">
        <v>63123</v>
      </c>
      <c r="G8" s="3">
        <v>84900</v>
      </c>
      <c r="H8" s="3">
        <v>2</v>
      </c>
      <c r="I8" s="3">
        <v>2</v>
      </c>
      <c r="J8" s="3" t="s">
        <v>716</v>
      </c>
      <c r="K8" s="3">
        <v>910</v>
      </c>
      <c r="L8" s="3">
        <v>3136</v>
      </c>
      <c r="M8" s="3">
        <v>1931</v>
      </c>
      <c r="N8" s="3">
        <v>0</v>
      </c>
      <c r="P8" s="3">
        <v>12</v>
      </c>
      <c r="Q8" s="3" t="s">
        <v>40</v>
      </c>
      <c r="V8" s="3">
        <v>84900</v>
      </c>
      <c r="Y8" s="3" t="s">
        <v>852</v>
      </c>
      <c r="Z8" s="3" t="s">
        <v>42</v>
      </c>
      <c r="AA8" s="3">
        <v>16041474</v>
      </c>
      <c r="AB8" s="3" t="s">
        <v>49</v>
      </c>
      <c r="AC8" s="3" t="s">
        <v>44</v>
      </c>
      <c r="AD8" s="3" t="s">
        <v>45</v>
      </c>
      <c r="AE8" s="3">
        <v>38.5587424</v>
      </c>
      <c r="AF8" s="3">
        <v>-90.309478999999996</v>
      </c>
      <c r="AG8" s="3" t="b">
        <v>0</v>
      </c>
    </row>
    <row r="9" spans="1:33" x14ac:dyDescent="0.25">
      <c r="A9" s="3" t="s">
        <v>33</v>
      </c>
      <c r="B9" s="3" t="s">
        <v>34</v>
      </c>
      <c r="C9" s="3" t="s">
        <v>1023</v>
      </c>
      <c r="D9" s="3" t="s">
        <v>82</v>
      </c>
      <c r="E9" s="3" t="s">
        <v>37</v>
      </c>
      <c r="F9" s="3">
        <v>63123</v>
      </c>
      <c r="G9" s="3">
        <v>127900</v>
      </c>
      <c r="H9" s="3">
        <v>3</v>
      </c>
      <c r="I9" s="3">
        <v>3</v>
      </c>
      <c r="J9" s="3" t="s">
        <v>716</v>
      </c>
      <c r="K9" s="3">
        <v>1665</v>
      </c>
      <c r="L9" s="3">
        <v>3136</v>
      </c>
      <c r="M9" s="3">
        <v>1936</v>
      </c>
      <c r="N9" s="3">
        <v>0</v>
      </c>
      <c r="P9" s="3">
        <v>92</v>
      </c>
      <c r="Q9" s="3" t="s">
        <v>40</v>
      </c>
      <c r="U9" s="3">
        <v>42487</v>
      </c>
      <c r="V9" s="3">
        <v>129900</v>
      </c>
      <c r="Y9" s="3" t="s">
        <v>1024</v>
      </c>
      <c r="Z9" s="3" t="s">
        <v>42</v>
      </c>
      <c r="AA9" s="3">
        <v>16017481</v>
      </c>
      <c r="AB9" s="3" t="s">
        <v>49</v>
      </c>
      <c r="AC9" s="3" t="s">
        <v>44</v>
      </c>
      <c r="AD9" s="3" t="s">
        <v>45</v>
      </c>
      <c r="AE9" s="3">
        <v>38.555891000000003</v>
      </c>
      <c r="AF9" s="3">
        <v>-90.307181</v>
      </c>
      <c r="AG9" s="3" t="b">
        <v>0</v>
      </c>
    </row>
    <row r="10" spans="1:33" x14ac:dyDescent="0.25">
      <c r="A10" s="3" t="s">
        <v>33</v>
      </c>
      <c r="B10" s="3" t="s">
        <v>34</v>
      </c>
      <c r="C10" s="3" t="s">
        <v>895</v>
      </c>
      <c r="D10" s="3" t="s">
        <v>82</v>
      </c>
      <c r="E10" s="3" t="s">
        <v>37</v>
      </c>
      <c r="F10" s="3">
        <v>63123</v>
      </c>
      <c r="G10" s="3">
        <v>82500</v>
      </c>
      <c r="H10" s="3">
        <v>2</v>
      </c>
      <c r="I10" s="3">
        <v>1</v>
      </c>
      <c r="J10" s="3" t="s">
        <v>716</v>
      </c>
      <c r="K10" s="3">
        <v>832</v>
      </c>
      <c r="L10" s="3">
        <v>3311</v>
      </c>
      <c r="M10" s="3">
        <v>1921</v>
      </c>
      <c r="N10" s="3">
        <v>1</v>
      </c>
      <c r="P10" s="3">
        <v>23</v>
      </c>
      <c r="Q10" s="3" t="s">
        <v>40</v>
      </c>
      <c r="V10" s="3">
        <v>82500</v>
      </c>
      <c r="Y10" s="3" t="s">
        <v>896</v>
      </c>
      <c r="Z10" s="3" t="s">
        <v>42</v>
      </c>
      <c r="AA10" s="3">
        <v>16037295</v>
      </c>
      <c r="AB10" s="3" t="s">
        <v>73</v>
      </c>
      <c r="AC10" s="3" t="s">
        <v>44</v>
      </c>
      <c r="AD10" s="3" t="s">
        <v>45</v>
      </c>
      <c r="AE10" s="3">
        <v>38.558824999999999</v>
      </c>
      <c r="AF10" s="3">
        <v>-90.299047000000002</v>
      </c>
      <c r="AG10" s="3" t="b">
        <v>0</v>
      </c>
    </row>
    <row r="11" spans="1:33" x14ac:dyDescent="0.25">
      <c r="A11" s="3" t="s">
        <v>33</v>
      </c>
      <c r="B11" s="3" t="s">
        <v>34</v>
      </c>
      <c r="C11" s="3" t="s">
        <v>1009</v>
      </c>
      <c r="D11" s="3" t="s">
        <v>82</v>
      </c>
      <c r="E11" s="3" t="s">
        <v>37</v>
      </c>
      <c r="F11" s="3">
        <v>63123</v>
      </c>
      <c r="G11" s="3">
        <v>77900</v>
      </c>
      <c r="H11" s="3">
        <v>2</v>
      </c>
      <c r="I11" s="3">
        <v>1</v>
      </c>
      <c r="J11" s="3" t="s">
        <v>716</v>
      </c>
      <c r="K11" s="3">
        <v>781</v>
      </c>
      <c r="L11" s="3">
        <v>3354</v>
      </c>
      <c r="M11" s="3">
        <v>1905</v>
      </c>
      <c r="N11" s="3">
        <v>1</v>
      </c>
      <c r="O11" s="3" t="s">
        <v>39</v>
      </c>
      <c r="P11" s="3">
        <v>80</v>
      </c>
      <c r="Q11" s="3" t="s">
        <v>40</v>
      </c>
      <c r="U11" s="3">
        <v>42506</v>
      </c>
      <c r="V11" s="3">
        <v>84900</v>
      </c>
      <c r="Y11" s="3" t="s">
        <v>1010</v>
      </c>
      <c r="Z11" s="3" t="s">
        <v>42</v>
      </c>
      <c r="AA11" s="3">
        <v>16022284</v>
      </c>
      <c r="AB11" s="3" t="s">
        <v>740</v>
      </c>
      <c r="AC11" s="3" t="s">
        <v>44</v>
      </c>
      <c r="AD11" s="3" t="s">
        <v>45</v>
      </c>
      <c r="AE11" s="3">
        <v>38.559652</v>
      </c>
      <c r="AF11" s="3">
        <v>-90.297377999999995</v>
      </c>
      <c r="AG11" s="3" t="b">
        <v>0</v>
      </c>
    </row>
    <row r="12" spans="1:33" x14ac:dyDescent="0.25">
      <c r="A12" s="3" t="s">
        <v>33</v>
      </c>
      <c r="B12" s="3" t="s">
        <v>34</v>
      </c>
      <c r="C12" s="3" t="s">
        <v>203</v>
      </c>
      <c r="D12" s="3" t="s">
        <v>36</v>
      </c>
      <c r="E12" s="3" t="s">
        <v>37</v>
      </c>
      <c r="F12" s="3">
        <v>63011</v>
      </c>
      <c r="G12" s="3">
        <v>200000</v>
      </c>
      <c r="H12" s="3">
        <v>2</v>
      </c>
      <c r="I12" s="3">
        <v>3</v>
      </c>
      <c r="J12" s="3" t="s">
        <v>38</v>
      </c>
      <c r="K12" s="3">
        <v>1464</v>
      </c>
      <c r="L12" s="3">
        <v>3485</v>
      </c>
      <c r="M12" s="3">
        <v>1986</v>
      </c>
      <c r="N12" s="3">
        <v>2</v>
      </c>
      <c r="O12" s="3" t="s">
        <v>39</v>
      </c>
      <c r="P12" s="3">
        <v>50</v>
      </c>
      <c r="Q12" s="3" t="s">
        <v>40</v>
      </c>
      <c r="U12" s="4">
        <v>42523</v>
      </c>
      <c r="V12" s="3">
        <v>214900</v>
      </c>
      <c r="W12" s="4">
        <v>38349</v>
      </c>
      <c r="X12" s="3">
        <v>183500</v>
      </c>
      <c r="Y12" s="3" t="s">
        <v>204</v>
      </c>
      <c r="Z12" s="3" t="s">
        <v>42</v>
      </c>
      <c r="AA12" s="3">
        <v>16016721</v>
      </c>
      <c r="AB12" s="3" t="s">
        <v>205</v>
      </c>
      <c r="AC12" s="3" t="s">
        <v>44</v>
      </c>
      <c r="AD12" s="3" t="s">
        <v>45</v>
      </c>
      <c r="AE12" s="3">
        <v>38.585222999999999</v>
      </c>
      <c r="AF12" s="3">
        <v>-90.619153999999995</v>
      </c>
      <c r="AG12" s="3" t="b">
        <v>0</v>
      </c>
    </row>
    <row r="13" spans="1:33" x14ac:dyDescent="0.25">
      <c r="A13" s="3" t="s">
        <v>33</v>
      </c>
      <c r="B13" s="3" t="s">
        <v>34</v>
      </c>
      <c r="C13" s="3" t="s">
        <v>917</v>
      </c>
      <c r="D13" s="3" t="s">
        <v>82</v>
      </c>
      <c r="E13" s="3" t="s">
        <v>37</v>
      </c>
      <c r="F13" s="3">
        <v>63123</v>
      </c>
      <c r="G13" s="3">
        <v>38900</v>
      </c>
      <c r="H13" s="3">
        <v>2</v>
      </c>
      <c r="I13" s="3">
        <v>1</v>
      </c>
      <c r="J13" s="3" t="s">
        <v>716</v>
      </c>
      <c r="K13" s="3">
        <v>1219</v>
      </c>
      <c r="L13" s="3">
        <v>3615</v>
      </c>
      <c r="M13" s="3">
        <v>1921</v>
      </c>
      <c r="N13" s="3">
        <v>0</v>
      </c>
      <c r="P13" s="3">
        <v>30</v>
      </c>
      <c r="Q13" s="3" t="s">
        <v>40</v>
      </c>
      <c r="V13" s="3">
        <v>38900</v>
      </c>
      <c r="Y13" s="3" t="s">
        <v>918</v>
      </c>
      <c r="Z13" s="3" t="s">
        <v>42</v>
      </c>
      <c r="AA13" s="3">
        <v>16036649</v>
      </c>
      <c r="AB13" s="3" t="s">
        <v>352</v>
      </c>
      <c r="AC13" s="3" t="s">
        <v>44</v>
      </c>
      <c r="AD13" s="3" t="s">
        <v>45</v>
      </c>
      <c r="AE13" s="3">
        <v>38.559950200000003</v>
      </c>
      <c r="AF13" s="3">
        <v>-90.294826200000003</v>
      </c>
      <c r="AG13" s="3" t="b">
        <v>0</v>
      </c>
    </row>
    <row r="14" spans="1:33" x14ac:dyDescent="0.25">
      <c r="A14" s="3" t="s">
        <v>33</v>
      </c>
      <c r="B14" s="3" t="s">
        <v>34</v>
      </c>
      <c r="C14" s="3" t="s">
        <v>418</v>
      </c>
      <c r="D14" s="3" t="s">
        <v>66</v>
      </c>
      <c r="E14" s="3" t="s">
        <v>37</v>
      </c>
      <c r="F14" s="3">
        <v>63017</v>
      </c>
      <c r="G14" s="3">
        <v>425000</v>
      </c>
      <c r="H14" s="3">
        <v>3</v>
      </c>
      <c r="I14" s="3">
        <v>3</v>
      </c>
      <c r="J14" s="3" t="s">
        <v>309</v>
      </c>
      <c r="K14" s="3">
        <v>1576</v>
      </c>
      <c r="L14" s="3">
        <v>3920</v>
      </c>
      <c r="M14" s="3">
        <v>2005</v>
      </c>
      <c r="N14" s="3">
        <v>2</v>
      </c>
      <c r="O14" s="3" t="s">
        <v>39</v>
      </c>
      <c r="P14" s="3">
        <v>22</v>
      </c>
      <c r="Q14" s="3" t="s">
        <v>40</v>
      </c>
      <c r="R14" s="3">
        <v>42547</v>
      </c>
      <c r="S14" s="3">
        <v>0.54166666666666663</v>
      </c>
      <c r="T14" s="3">
        <v>0.625</v>
      </c>
      <c r="V14" s="3">
        <v>425000</v>
      </c>
      <c r="Y14" s="3" t="s">
        <v>419</v>
      </c>
      <c r="Z14" s="3" t="s">
        <v>42</v>
      </c>
      <c r="AA14" s="3">
        <v>16037817</v>
      </c>
      <c r="AB14" s="3" t="s">
        <v>49</v>
      </c>
      <c r="AC14" s="3" t="s">
        <v>44</v>
      </c>
      <c r="AD14" s="3" t="s">
        <v>45</v>
      </c>
      <c r="AE14" s="3">
        <v>38.663958999999998</v>
      </c>
      <c r="AF14" s="3">
        <v>-90.537407000000002</v>
      </c>
      <c r="AG14" s="3" t="b">
        <v>0</v>
      </c>
    </row>
    <row r="15" spans="1:33" x14ac:dyDescent="0.25">
      <c r="A15" s="3" t="s">
        <v>33</v>
      </c>
      <c r="B15" s="3" t="s">
        <v>34</v>
      </c>
      <c r="C15" s="3" t="s">
        <v>903</v>
      </c>
      <c r="D15" s="3" t="s">
        <v>82</v>
      </c>
      <c r="E15" s="3" t="s">
        <v>37</v>
      </c>
      <c r="F15" s="3">
        <v>63123</v>
      </c>
      <c r="G15" s="3">
        <v>109500</v>
      </c>
      <c r="H15" s="3">
        <v>3</v>
      </c>
      <c r="I15" s="3">
        <v>2</v>
      </c>
      <c r="J15" s="3" t="s">
        <v>716</v>
      </c>
      <c r="K15" s="3">
        <v>1370</v>
      </c>
      <c r="L15" s="3">
        <v>4008</v>
      </c>
      <c r="M15" s="3">
        <v>1927</v>
      </c>
      <c r="N15" s="3">
        <v>1</v>
      </c>
      <c r="P15" s="3">
        <v>25</v>
      </c>
      <c r="Q15" s="3" t="s">
        <v>40</v>
      </c>
      <c r="V15" s="3">
        <v>109500</v>
      </c>
      <c r="W15" s="3">
        <v>40707</v>
      </c>
      <c r="X15" s="3">
        <v>50000</v>
      </c>
      <c r="Y15" s="3" t="s">
        <v>904</v>
      </c>
      <c r="Z15" s="3" t="s">
        <v>42</v>
      </c>
      <c r="AA15" s="3">
        <v>16037844</v>
      </c>
      <c r="AB15" s="3" t="s">
        <v>737</v>
      </c>
      <c r="AC15" s="3" t="s">
        <v>44</v>
      </c>
      <c r="AD15" s="3" t="s">
        <v>45</v>
      </c>
      <c r="AE15" s="3">
        <v>38.56617</v>
      </c>
      <c r="AF15" s="3">
        <v>-90.307203000000001</v>
      </c>
      <c r="AG15" s="3" t="b">
        <v>0</v>
      </c>
    </row>
    <row r="16" spans="1:33" x14ac:dyDescent="0.25">
      <c r="A16" s="3" t="s">
        <v>33</v>
      </c>
      <c r="B16" s="3" t="s">
        <v>34</v>
      </c>
      <c r="C16" s="3" t="s">
        <v>319</v>
      </c>
      <c r="D16" s="3" t="s">
        <v>66</v>
      </c>
      <c r="E16" s="3" t="s">
        <v>37</v>
      </c>
      <c r="F16" s="3">
        <v>63017</v>
      </c>
      <c r="G16" s="3">
        <v>259900</v>
      </c>
      <c r="H16" s="3">
        <v>3</v>
      </c>
      <c r="I16" s="3">
        <v>2</v>
      </c>
      <c r="J16" s="3" t="s">
        <v>309</v>
      </c>
      <c r="K16" s="3">
        <v>1638</v>
      </c>
      <c r="L16" s="3">
        <v>4095</v>
      </c>
      <c r="M16" s="3">
        <v>1978</v>
      </c>
      <c r="N16" s="3">
        <v>2</v>
      </c>
      <c r="O16" s="3" t="s">
        <v>39</v>
      </c>
      <c r="P16" s="3">
        <v>1</v>
      </c>
      <c r="Q16" s="3" t="s">
        <v>40</v>
      </c>
      <c r="R16" s="3">
        <v>42547</v>
      </c>
      <c r="S16" s="3">
        <v>0.5</v>
      </c>
      <c r="T16" s="3">
        <v>0.58333333333333337</v>
      </c>
      <c r="V16" s="3">
        <v>259900</v>
      </c>
      <c r="Y16" s="3" t="s">
        <v>320</v>
      </c>
      <c r="Z16" s="3" t="s">
        <v>42</v>
      </c>
      <c r="AA16" s="3">
        <v>16044658</v>
      </c>
      <c r="AB16" s="3" t="s">
        <v>73</v>
      </c>
      <c r="AC16" s="3" t="s">
        <v>44</v>
      </c>
      <c r="AD16" s="3" t="s">
        <v>45</v>
      </c>
      <c r="AE16" s="3">
        <v>38.646543999999999</v>
      </c>
      <c r="AF16" s="3">
        <v>-90.565575899999999</v>
      </c>
      <c r="AG16" s="3" t="b">
        <v>0</v>
      </c>
    </row>
    <row r="17" spans="1:33" x14ac:dyDescent="0.25">
      <c r="A17" s="3" t="s">
        <v>33</v>
      </c>
      <c r="B17" s="3" t="s">
        <v>34</v>
      </c>
      <c r="C17" s="3" t="s">
        <v>990</v>
      </c>
      <c r="D17" s="3" t="s">
        <v>82</v>
      </c>
      <c r="E17" s="3" t="s">
        <v>37</v>
      </c>
      <c r="F17" s="3">
        <v>63123</v>
      </c>
      <c r="G17" s="3">
        <v>124900</v>
      </c>
      <c r="H17" s="3">
        <v>3</v>
      </c>
      <c r="I17" s="3">
        <v>1</v>
      </c>
      <c r="J17" s="3" t="s">
        <v>716</v>
      </c>
      <c r="K17" s="3">
        <v>768</v>
      </c>
      <c r="L17" s="3">
        <v>4835</v>
      </c>
      <c r="M17" s="3">
        <v>1925</v>
      </c>
      <c r="N17" s="3">
        <v>1</v>
      </c>
      <c r="P17" s="3">
        <v>63</v>
      </c>
      <c r="Q17" s="3" t="s">
        <v>40</v>
      </c>
      <c r="U17" s="3">
        <v>42543</v>
      </c>
      <c r="V17" s="3">
        <v>134900</v>
      </c>
      <c r="Y17" s="3" t="s">
        <v>991</v>
      </c>
      <c r="Z17" s="3" t="s">
        <v>42</v>
      </c>
      <c r="AA17" s="3">
        <v>16027401</v>
      </c>
      <c r="AB17" s="3" t="s">
        <v>740</v>
      </c>
      <c r="AC17" s="3" t="s">
        <v>44</v>
      </c>
      <c r="AD17" s="3" t="s">
        <v>45</v>
      </c>
      <c r="AE17" s="3">
        <v>38.558000999999997</v>
      </c>
      <c r="AF17" s="3">
        <v>-90.296958000000004</v>
      </c>
      <c r="AG17" s="3" t="b">
        <v>0</v>
      </c>
    </row>
    <row r="18" spans="1:33" x14ac:dyDescent="0.25">
      <c r="A18" s="3" t="s">
        <v>33</v>
      </c>
      <c r="B18" s="3" t="s">
        <v>34</v>
      </c>
      <c r="C18" s="3" t="s">
        <v>745</v>
      </c>
      <c r="D18" s="3" t="s">
        <v>82</v>
      </c>
      <c r="E18" s="3" t="s">
        <v>37</v>
      </c>
      <c r="F18" s="3">
        <v>63123</v>
      </c>
      <c r="G18" s="3">
        <v>126500</v>
      </c>
      <c r="H18" s="3">
        <v>2</v>
      </c>
      <c r="I18" s="3">
        <v>1</v>
      </c>
      <c r="J18" s="3" t="s">
        <v>716</v>
      </c>
      <c r="K18" s="3">
        <v>910</v>
      </c>
      <c r="L18" s="3">
        <v>4835</v>
      </c>
      <c r="M18" s="3">
        <v>1950</v>
      </c>
      <c r="N18" s="3">
        <v>1</v>
      </c>
      <c r="O18" s="3" t="s">
        <v>39</v>
      </c>
      <c r="P18" s="3">
        <v>2</v>
      </c>
      <c r="Q18" s="3" t="s">
        <v>40</v>
      </c>
      <c r="R18" s="3">
        <v>42547</v>
      </c>
      <c r="S18" s="3">
        <v>0.58333333333333337</v>
      </c>
      <c r="T18" s="3">
        <v>0.66666666666666663</v>
      </c>
      <c r="V18" s="3">
        <v>126500</v>
      </c>
      <c r="Y18" s="3" t="s">
        <v>746</v>
      </c>
      <c r="Z18" s="3" t="s">
        <v>42</v>
      </c>
      <c r="AA18" s="3">
        <v>16042642</v>
      </c>
      <c r="AB18" s="3" t="s">
        <v>52</v>
      </c>
      <c r="AC18" s="3" t="s">
        <v>44</v>
      </c>
      <c r="AD18" s="3" t="s">
        <v>45</v>
      </c>
      <c r="AE18" s="3">
        <v>38.559789000000002</v>
      </c>
      <c r="AF18" s="3">
        <v>-90.299491000000003</v>
      </c>
      <c r="AG18" s="3" t="b">
        <v>0</v>
      </c>
    </row>
    <row r="19" spans="1:33" x14ac:dyDescent="0.25">
      <c r="A19" s="3" t="s">
        <v>33</v>
      </c>
      <c r="B19" s="3" t="s">
        <v>34</v>
      </c>
      <c r="C19" s="3" t="s">
        <v>914</v>
      </c>
      <c r="D19" s="3" t="s">
        <v>82</v>
      </c>
      <c r="E19" s="3" t="s">
        <v>37</v>
      </c>
      <c r="F19" s="3">
        <v>63123</v>
      </c>
      <c r="G19" s="3">
        <v>109900</v>
      </c>
      <c r="H19" s="3">
        <v>2</v>
      </c>
      <c r="I19" s="3">
        <v>1</v>
      </c>
      <c r="J19" s="3" t="s">
        <v>731</v>
      </c>
      <c r="K19" s="3">
        <v>792</v>
      </c>
      <c r="L19" s="3">
        <v>4879</v>
      </c>
      <c r="M19" s="3">
        <v>1953</v>
      </c>
      <c r="N19" s="3">
        <v>1</v>
      </c>
      <c r="P19" s="3">
        <v>29</v>
      </c>
      <c r="Q19" s="3" t="s">
        <v>40</v>
      </c>
      <c r="U19" s="3">
        <v>42520</v>
      </c>
      <c r="V19" s="3">
        <v>112000</v>
      </c>
      <c r="W19" s="3">
        <v>41453</v>
      </c>
      <c r="X19" s="3">
        <v>57000</v>
      </c>
      <c r="Y19" s="3" t="s">
        <v>915</v>
      </c>
      <c r="Z19" s="3" t="s">
        <v>42</v>
      </c>
      <c r="AA19" s="3">
        <v>16036795</v>
      </c>
      <c r="AB19" s="3" t="s">
        <v>916</v>
      </c>
      <c r="AC19" s="3" t="s">
        <v>44</v>
      </c>
      <c r="AD19" s="3" t="s">
        <v>45</v>
      </c>
      <c r="AE19" s="3">
        <v>38.554205099999997</v>
      </c>
      <c r="AF19" s="3">
        <v>-90.278017899999995</v>
      </c>
      <c r="AG19" s="3" t="b">
        <v>0</v>
      </c>
    </row>
    <row r="20" spans="1:33" x14ac:dyDescent="0.25">
      <c r="A20" s="3" t="s">
        <v>33</v>
      </c>
      <c r="B20" s="3" t="s">
        <v>34</v>
      </c>
      <c r="C20" s="3" t="s">
        <v>1056</v>
      </c>
      <c r="D20" s="3" t="s">
        <v>82</v>
      </c>
      <c r="E20" s="3" t="s">
        <v>37</v>
      </c>
      <c r="F20" s="3">
        <v>63123</v>
      </c>
      <c r="G20" s="3">
        <v>113000</v>
      </c>
      <c r="H20" s="3">
        <v>2</v>
      </c>
      <c r="I20" s="3">
        <v>1</v>
      </c>
      <c r="J20" s="3" t="s">
        <v>720</v>
      </c>
      <c r="K20" s="3">
        <v>1085</v>
      </c>
      <c r="L20" s="3">
        <v>4966</v>
      </c>
      <c r="M20" s="3">
        <v>1940</v>
      </c>
      <c r="N20" s="3">
        <v>0</v>
      </c>
      <c r="P20" s="3">
        <v>121</v>
      </c>
      <c r="Q20" s="3" t="s">
        <v>40</v>
      </c>
      <c r="R20" s="3">
        <v>42546</v>
      </c>
      <c r="S20" s="3">
        <v>0.58333333333333337</v>
      </c>
      <c r="T20" s="3">
        <v>0.66666666666666663</v>
      </c>
      <c r="U20" s="3">
        <v>42509</v>
      </c>
      <c r="V20" s="3">
        <v>120000</v>
      </c>
      <c r="Y20" s="3" t="s">
        <v>1057</v>
      </c>
      <c r="Z20" s="3" t="s">
        <v>42</v>
      </c>
      <c r="AA20" s="3">
        <v>16010581</v>
      </c>
      <c r="AB20" s="3" t="s">
        <v>1058</v>
      </c>
      <c r="AC20" s="3" t="s">
        <v>44</v>
      </c>
      <c r="AD20" s="3" t="s">
        <v>45</v>
      </c>
      <c r="AE20" s="3">
        <v>38.554129000000003</v>
      </c>
      <c r="AF20" s="3">
        <v>-90.313502999999997</v>
      </c>
      <c r="AG20" s="3" t="b">
        <v>0</v>
      </c>
    </row>
    <row r="21" spans="1:33" x14ac:dyDescent="0.25">
      <c r="A21" s="3" t="s">
        <v>33</v>
      </c>
      <c r="B21" s="3" t="s">
        <v>34</v>
      </c>
      <c r="C21" s="3" t="s">
        <v>1047</v>
      </c>
      <c r="D21" s="3" t="s">
        <v>1048</v>
      </c>
      <c r="E21" s="3" t="s">
        <v>37</v>
      </c>
      <c r="F21" s="3">
        <v>63123</v>
      </c>
      <c r="G21" s="3">
        <v>110000</v>
      </c>
      <c r="H21" s="3">
        <v>2</v>
      </c>
      <c r="I21" s="3">
        <v>1</v>
      </c>
      <c r="J21" s="3" t="s">
        <v>716</v>
      </c>
      <c r="K21" s="3">
        <v>960</v>
      </c>
      <c r="L21" s="3">
        <v>5009</v>
      </c>
      <c r="M21" s="3">
        <v>1937</v>
      </c>
      <c r="N21" s="3">
        <v>0</v>
      </c>
      <c r="P21" s="3">
        <v>110</v>
      </c>
      <c r="Q21" s="3" t="s">
        <v>40</v>
      </c>
      <c r="U21" s="3">
        <v>42530</v>
      </c>
      <c r="V21" s="3">
        <v>122500</v>
      </c>
      <c r="W21" s="3">
        <v>41263</v>
      </c>
      <c r="X21" s="3">
        <v>53750</v>
      </c>
      <c r="Y21" s="3" t="s">
        <v>1049</v>
      </c>
      <c r="Z21" s="3" t="s">
        <v>42</v>
      </c>
      <c r="AA21" s="3">
        <v>16013048</v>
      </c>
      <c r="AB21" s="3" t="s">
        <v>957</v>
      </c>
      <c r="AC21" s="3" t="s">
        <v>44</v>
      </c>
      <c r="AD21" s="3" t="s">
        <v>45</v>
      </c>
      <c r="AE21" s="3">
        <v>38.556010999999998</v>
      </c>
      <c r="AF21" s="3">
        <v>-90.308268999999996</v>
      </c>
      <c r="AG21" s="3" t="b">
        <v>0</v>
      </c>
    </row>
    <row r="22" spans="1:33" x14ac:dyDescent="0.25">
      <c r="A22" s="3" t="s">
        <v>33</v>
      </c>
      <c r="B22" s="3" t="s">
        <v>34</v>
      </c>
      <c r="C22" s="3" t="s">
        <v>1088</v>
      </c>
      <c r="D22" s="3" t="s">
        <v>82</v>
      </c>
      <c r="E22" s="3" t="s">
        <v>37</v>
      </c>
      <c r="F22" s="3">
        <v>63123</v>
      </c>
      <c r="G22" s="3">
        <v>92500</v>
      </c>
      <c r="H22" s="3">
        <v>2</v>
      </c>
      <c r="I22" s="3">
        <v>1</v>
      </c>
      <c r="J22" s="3" t="s">
        <v>716</v>
      </c>
      <c r="K22" s="3">
        <v>1000</v>
      </c>
      <c r="L22" s="3">
        <v>5009</v>
      </c>
      <c r="M22" s="3">
        <v>1967</v>
      </c>
      <c r="N22" s="3">
        <v>4</v>
      </c>
      <c r="O22" s="3" t="s">
        <v>39</v>
      </c>
      <c r="P22" s="3">
        <v>515</v>
      </c>
      <c r="Q22" s="3" t="s">
        <v>40</v>
      </c>
      <c r="U22" s="3">
        <v>42226</v>
      </c>
      <c r="V22" s="3">
        <v>99900</v>
      </c>
      <c r="Y22" s="3" t="s">
        <v>1089</v>
      </c>
      <c r="Z22" s="3" t="s">
        <v>42</v>
      </c>
      <c r="AA22" s="3">
        <v>14023941</v>
      </c>
      <c r="AB22" s="3" t="s">
        <v>49</v>
      </c>
      <c r="AC22" s="3" t="s">
        <v>44</v>
      </c>
      <c r="AD22" s="3" t="s">
        <v>45</v>
      </c>
      <c r="AE22" s="3">
        <v>38.556458900000003</v>
      </c>
      <c r="AF22" s="3">
        <v>-90.308171000000002</v>
      </c>
      <c r="AG22" s="3" t="b">
        <v>0</v>
      </c>
    </row>
    <row r="23" spans="1:33" x14ac:dyDescent="0.25">
      <c r="A23" s="3" t="s">
        <v>33</v>
      </c>
      <c r="B23" s="3" t="s">
        <v>34</v>
      </c>
      <c r="C23" s="3" t="s">
        <v>719</v>
      </c>
      <c r="D23" s="3" t="s">
        <v>82</v>
      </c>
      <c r="E23" s="3" t="s">
        <v>37</v>
      </c>
      <c r="F23" s="3">
        <v>63123</v>
      </c>
      <c r="G23" s="3">
        <v>139000</v>
      </c>
      <c r="H23" s="3">
        <v>2</v>
      </c>
      <c r="I23" s="3">
        <v>1</v>
      </c>
      <c r="J23" s="3" t="s">
        <v>720</v>
      </c>
      <c r="K23" s="3">
        <v>1092</v>
      </c>
      <c r="L23" s="3">
        <v>5009</v>
      </c>
      <c r="M23" s="3">
        <v>1939</v>
      </c>
      <c r="N23" s="3">
        <v>1</v>
      </c>
      <c r="O23" s="3" t="s">
        <v>39</v>
      </c>
      <c r="P23" s="3">
        <v>1</v>
      </c>
      <c r="Q23" s="3" t="s">
        <v>40</v>
      </c>
      <c r="V23" s="3">
        <v>139000</v>
      </c>
      <c r="W23" s="3">
        <v>38695</v>
      </c>
      <c r="X23" s="3">
        <v>139000</v>
      </c>
      <c r="Y23" s="3" t="s">
        <v>721</v>
      </c>
      <c r="Z23" s="3" t="s">
        <v>42</v>
      </c>
      <c r="AA23" s="3">
        <v>16044384</v>
      </c>
      <c r="AB23" s="3" t="s">
        <v>111</v>
      </c>
      <c r="AC23" s="3" t="s">
        <v>44</v>
      </c>
      <c r="AD23" s="3" t="s">
        <v>45</v>
      </c>
      <c r="AE23" s="3">
        <v>38.556083000000001</v>
      </c>
      <c r="AF23" s="3">
        <v>-90.308003999999997</v>
      </c>
      <c r="AG23" s="3" t="b">
        <v>0</v>
      </c>
    </row>
    <row r="24" spans="1:33" x14ac:dyDescent="0.25">
      <c r="A24" s="3" t="s">
        <v>33</v>
      </c>
      <c r="B24" s="3" t="s">
        <v>34</v>
      </c>
      <c r="C24" s="3" t="s">
        <v>1083</v>
      </c>
      <c r="D24" s="3" t="s">
        <v>82</v>
      </c>
      <c r="E24" s="3" t="s">
        <v>37</v>
      </c>
      <c r="F24" s="3">
        <v>63123</v>
      </c>
      <c r="G24" s="3">
        <v>114900</v>
      </c>
      <c r="H24" s="3">
        <v>3</v>
      </c>
      <c r="I24" s="3">
        <v>1</v>
      </c>
      <c r="J24" s="3" t="s">
        <v>720</v>
      </c>
      <c r="K24" s="3">
        <v>1261</v>
      </c>
      <c r="L24" s="3">
        <v>5009</v>
      </c>
      <c r="M24" s="3">
        <v>1931</v>
      </c>
      <c r="N24" s="3">
        <v>2</v>
      </c>
      <c r="P24" s="3">
        <v>318</v>
      </c>
      <c r="Q24" s="3" t="s">
        <v>40</v>
      </c>
      <c r="V24" s="3">
        <v>114900</v>
      </c>
      <c r="Y24" s="3" t="s">
        <v>1084</v>
      </c>
      <c r="Z24" s="3" t="s">
        <v>42</v>
      </c>
      <c r="AA24" s="3">
        <v>15046323</v>
      </c>
      <c r="AB24" s="3" t="s">
        <v>49</v>
      </c>
      <c r="AC24" s="3" t="s">
        <v>44</v>
      </c>
      <c r="AD24" s="3" t="s">
        <v>45</v>
      </c>
      <c r="AE24" s="3">
        <v>38.556423000000002</v>
      </c>
      <c r="AF24" s="3">
        <v>-90.308302999999995</v>
      </c>
      <c r="AG24" s="3" t="b">
        <v>0</v>
      </c>
    </row>
    <row r="25" spans="1:33" x14ac:dyDescent="0.25">
      <c r="A25" s="3" t="s">
        <v>33</v>
      </c>
      <c r="B25" s="3" t="s">
        <v>34</v>
      </c>
      <c r="C25" s="3" t="s">
        <v>961</v>
      </c>
      <c r="D25" s="3" t="s">
        <v>82</v>
      </c>
      <c r="E25" s="3" t="s">
        <v>37</v>
      </c>
      <c r="F25" s="3">
        <v>63123</v>
      </c>
      <c r="G25" s="3">
        <v>116900</v>
      </c>
      <c r="H25" s="3">
        <v>2</v>
      </c>
      <c r="I25" s="3">
        <v>2</v>
      </c>
      <c r="J25" s="3" t="s">
        <v>731</v>
      </c>
      <c r="K25" s="3">
        <v>1017</v>
      </c>
      <c r="L25" s="3">
        <v>5053</v>
      </c>
      <c r="M25" s="3">
        <v>1964</v>
      </c>
      <c r="N25" s="3">
        <v>0</v>
      </c>
      <c r="P25" s="3">
        <v>50</v>
      </c>
      <c r="Q25" s="3" t="s">
        <v>40</v>
      </c>
      <c r="U25" s="3">
        <v>42529</v>
      </c>
      <c r="V25" s="3">
        <v>119900</v>
      </c>
      <c r="W25" s="3">
        <v>41978</v>
      </c>
      <c r="X25" s="3">
        <v>105000</v>
      </c>
      <c r="Y25" s="3" t="s">
        <v>962</v>
      </c>
      <c r="Z25" s="3" t="s">
        <v>42</v>
      </c>
      <c r="AA25" s="3">
        <v>16031021</v>
      </c>
      <c r="AB25" s="3" t="s">
        <v>49</v>
      </c>
      <c r="AC25" s="3" t="s">
        <v>44</v>
      </c>
      <c r="AD25" s="3" t="s">
        <v>45</v>
      </c>
      <c r="AE25" s="3">
        <v>38.553749600000003</v>
      </c>
      <c r="AF25" s="3">
        <v>-90.276638300000002</v>
      </c>
      <c r="AG25" s="3" t="b">
        <v>0</v>
      </c>
    </row>
    <row r="26" spans="1:33" x14ac:dyDescent="0.25">
      <c r="A26" s="3" t="s">
        <v>33</v>
      </c>
      <c r="B26" s="3" t="s">
        <v>34</v>
      </c>
      <c r="C26" s="3" t="s">
        <v>814</v>
      </c>
      <c r="D26" s="3" t="s">
        <v>82</v>
      </c>
      <c r="E26" s="3" t="s">
        <v>37</v>
      </c>
      <c r="F26" s="3">
        <v>63123</v>
      </c>
      <c r="G26" s="3">
        <v>125000</v>
      </c>
      <c r="H26" s="3">
        <v>2</v>
      </c>
      <c r="I26" s="3">
        <v>1</v>
      </c>
      <c r="J26" s="3" t="s">
        <v>720</v>
      </c>
      <c r="K26" s="3">
        <v>1828</v>
      </c>
      <c r="L26" s="3">
        <v>5184</v>
      </c>
      <c r="M26" s="3">
        <v>1934</v>
      </c>
      <c r="N26" s="3">
        <v>1</v>
      </c>
      <c r="O26" s="3" t="s">
        <v>39</v>
      </c>
      <c r="P26" s="3">
        <v>9</v>
      </c>
      <c r="Q26" s="3" t="s">
        <v>40</v>
      </c>
      <c r="V26" s="3">
        <v>125000</v>
      </c>
      <c r="Y26" s="3" t="s">
        <v>815</v>
      </c>
      <c r="Z26" s="3" t="s">
        <v>42</v>
      </c>
      <c r="AA26" s="3">
        <v>16042448</v>
      </c>
      <c r="AB26" s="3" t="s">
        <v>816</v>
      </c>
      <c r="AC26" s="3" t="s">
        <v>44</v>
      </c>
      <c r="AD26" s="3" t="s">
        <v>45</v>
      </c>
      <c r="AE26" s="3">
        <v>38.554198200000002</v>
      </c>
      <c r="AF26" s="3">
        <v>-90.312854900000005</v>
      </c>
      <c r="AG26" s="3" t="b">
        <v>0</v>
      </c>
    </row>
    <row r="27" spans="1:33" x14ac:dyDescent="0.25">
      <c r="A27" s="3" t="s">
        <v>33</v>
      </c>
      <c r="B27" s="3" t="s">
        <v>34</v>
      </c>
      <c r="C27" s="3" t="s">
        <v>187</v>
      </c>
      <c r="D27" s="3" t="s">
        <v>75</v>
      </c>
      <c r="E27" s="3" t="s">
        <v>37</v>
      </c>
      <c r="F27" s="3">
        <v>63011</v>
      </c>
      <c r="G27" s="3">
        <v>229989</v>
      </c>
      <c r="H27" s="3">
        <v>3</v>
      </c>
      <c r="I27" s="3">
        <v>3</v>
      </c>
      <c r="J27" s="3" t="s">
        <v>38</v>
      </c>
      <c r="K27" s="3">
        <v>1460</v>
      </c>
      <c r="L27" s="3">
        <v>5227</v>
      </c>
      <c r="M27" s="3">
        <v>1994</v>
      </c>
      <c r="N27" s="3">
        <v>2</v>
      </c>
      <c r="O27" s="3" t="s">
        <v>39</v>
      </c>
      <c r="P27" s="3">
        <v>44</v>
      </c>
      <c r="Q27" s="3" t="s">
        <v>40</v>
      </c>
      <c r="R27" s="4">
        <v>42547</v>
      </c>
      <c r="S27" s="5">
        <v>0.54166666666666663</v>
      </c>
      <c r="T27" s="5">
        <v>0.625</v>
      </c>
      <c r="U27" s="4">
        <v>42543</v>
      </c>
      <c r="V27" s="3">
        <v>239989</v>
      </c>
      <c r="Y27" s="3" t="s">
        <v>188</v>
      </c>
      <c r="Z27" s="3" t="s">
        <v>42</v>
      </c>
      <c r="AA27" s="3">
        <v>16030151</v>
      </c>
      <c r="AB27" s="3" t="s">
        <v>189</v>
      </c>
      <c r="AC27" s="3" t="s">
        <v>44</v>
      </c>
      <c r="AD27" s="3" t="s">
        <v>45</v>
      </c>
      <c r="AE27" s="3">
        <v>38.583993</v>
      </c>
      <c r="AF27" s="3">
        <v>-90.622496999999996</v>
      </c>
      <c r="AG27" s="3" t="b">
        <v>0</v>
      </c>
    </row>
    <row r="28" spans="1:33" x14ac:dyDescent="0.25">
      <c r="A28" s="3" t="s">
        <v>33</v>
      </c>
      <c r="B28" s="3" t="s">
        <v>34</v>
      </c>
      <c r="C28" s="3" t="s">
        <v>1014</v>
      </c>
      <c r="D28" s="3" t="s">
        <v>82</v>
      </c>
      <c r="E28" s="3" t="s">
        <v>37</v>
      </c>
      <c r="F28" s="3">
        <v>63123</v>
      </c>
      <c r="G28" s="3">
        <v>94900</v>
      </c>
      <c r="H28" s="3">
        <v>2</v>
      </c>
      <c r="I28" s="3">
        <v>1</v>
      </c>
      <c r="J28" s="3" t="s">
        <v>720</v>
      </c>
      <c r="K28" s="3">
        <v>768</v>
      </c>
      <c r="L28" s="3">
        <v>5271</v>
      </c>
      <c r="M28" s="3">
        <v>1953</v>
      </c>
      <c r="N28" s="3">
        <v>0</v>
      </c>
      <c r="P28" s="3">
        <v>81</v>
      </c>
      <c r="Q28" s="3" t="s">
        <v>40</v>
      </c>
      <c r="U28" s="3">
        <v>42534</v>
      </c>
      <c r="V28" s="3">
        <v>104900</v>
      </c>
      <c r="Y28" s="3" t="s">
        <v>1015</v>
      </c>
      <c r="Z28" s="3" t="s">
        <v>42</v>
      </c>
      <c r="AA28" s="3">
        <v>16021818</v>
      </c>
      <c r="AB28" s="3" t="s">
        <v>155</v>
      </c>
      <c r="AC28" s="3" t="s">
        <v>44</v>
      </c>
      <c r="AD28" s="3" t="s">
        <v>45</v>
      </c>
      <c r="AE28" s="3">
        <v>38.543183900000002</v>
      </c>
      <c r="AF28" s="3">
        <v>-90.321599899999995</v>
      </c>
      <c r="AG28" s="3" t="b">
        <v>0</v>
      </c>
    </row>
    <row r="29" spans="1:33" x14ac:dyDescent="0.25">
      <c r="A29" s="3" t="s">
        <v>33</v>
      </c>
      <c r="B29" s="3" t="s">
        <v>34</v>
      </c>
      <c r="C29" s="3" t="s">
        <v>958</v>
      </c>
      <c r="D29" s="3" t="s">
        <v>82</v>
      </c>
      <c r="E29" s="3" t="s">
        <v>37</v>
      </c>
      <c r="F29" s="3">
        <v>63123</v>
      </c>
      <c r="G29" s="3">
        <v>132900</v>
      </c>
      <c r="H29" s="3">
        <v>2</v>
      </c>
      <c r="I29" s="3">
        <v>1</v>
      </c>
      <c r="J29" s="3" t="s">
        <v>731</v>
      </c>
      <c r="K29" s="3">
        <v>989</v>
      </c>
      <c r="L29" s="3">
        <v>5271</v>
      </c>
      <c r="M29" s="3">
        <v>1950</v>
      </c>
      <c r="N29" s="3">
        <v>1</v>
      </c>
      <c r="P29" s="3">
        <v>50</v>
      </c>
      <c r="Q29" s="3" t="s">
        <v>40</v>
      </c>
      <c r="U29" s="3">
        <v>42544</v>
      </c>
      <c r="V29" s="3">
        <v>139900</v>
      </c>
      <c r="W29" s="3">
        <v>42429</v>
      </c>
      <c r="X29" s="3">
        <v>73000</v>
      </c>
      <c r="Y29" s="3" t="s">
        <v>959</v>
      </c>
      <c r="Z29" s="3" t="s">
        <v>42</v>
      </c>
      <c r="AA29" s="3">
        <v>16031284</v>
      </c>
      <c r="AB29" s="3" t="s">
        <v>960</v>
      </c>
      <c r="AC29" s="3" t="s">
        <v>44</v>
      </c>
      <c r="AD29" s="3" t="s">
        <v>45</v>
      </c>
      <c r="AE29" s="3">
        <v>38.559342000000001</v>
      </c>
      <c r="AF29" s="3">
        <v>-90.284976999999998</v>
      </c>
      <c r="AG29" s="3" t="b">
        <v>0</v>
      </c>
    </row>
    <row r="30" spans="1:33" x14ac:dyDescent="0.25">
      <c r="A30" s="3" t="s">
        <v>33</v>
      </c>
      <c r="B30" s="3" t="s">
        <v>34</v>
      </c>
      <c r="C30" s="3" t="s">
        <v>793</v>
      </c>
      <c r="D30" s="3" t="s">
        <v>82</v>
      </c>
      <c r="E30" s="3" t="s">
        <v>37</v>
      </c>
      <c r="F30" s="3">
        <v>63123</v>
      </c>
      <c r="G30" s="3">
        <v>124900</v>
      </c>
      <c r="H30" s="3">
        <v>2</v>
      </c>
      <c r="I30" s="3">
        <v>1</v>
      </c>
      <c r="J30" s="3" t="s">
        <v>720</v>
      </c>
      <c r="K30" s="3">
        <v>864</v>
      </c>
      <c r="L30" s="3">
        <v>5314</v>
      </c>
      <c r="M30" s="3">
        <v>1945</v>
      </c>
      <c r="N30" s="3">
        <v>1</v>
      </c>
      <c r="P30" s="3">
        <v>5</v>
      </c>
      <c r="Q30" s="3" t="s">
        <v>40</v>
      </c>
      <c r="V30" s="3">
        <v>124900</v>
      </c>
      <c r="W30" s="3">
        <v>39913</v>
      </c>
      <c r="X30" s="3">
        <v>124000</v>
      </c>
      <c r="Y30" s="3" t="s">
        <v>794</v>
      </c>
      <c r="Z30" s="3" t="s">
        <v>42</v>
      </c>
      <c r="AA30" s="3">
        <v>16039547</v>
      </c>
      <c r="AB30" s="3" t="s">
        <v>795</v>
      </c>
      <c r="AC30" s="3" t="s">
        <v>44</v>
      </c>
      <c r="AD30" s="3" t="s">
        <v>45</v>
      </c>
      <c r="AE30" s="3">
        <v>38.543815000000002</v>
      </c>
      <c r="AF30" s="3">
        <v>-90.320969000000005</v>
      </c>
      <c r="AG30" s="3" t="b">
        <v>0</v>
      </c>
    </row>
    <row r="31" spans="1:33" x14ac:dyDescent="0.25">
      <c r="A31" s="3" t="s">
        <v>33</v>
      </c>
      <c r="B31" s="3" t="s">
        <v>34</v>
      </c>
      <c r="C31" s="3" t="s">
        <v>911</v>
      </c>
      <c r="D31" s="3" t="s">
        <v>82</v>
      </c>
      <c r="E31" s="3" t="s">
        <v>37</v>
      </c>
      <c r="F31" s="3">
        <v>63123</v>
      </c>
      <c r="G31" s="3">
        <v>42000</v>
      </c>
      <c r="H31" s="3">
        <v>2</v>
      </c>
      <c r="I31" s="3">
        <v>2</v>
      </c>
      <c r="J31" s="3" t="s">
        <v>716</v>
      </c>
      <c r="K31" s="3">
        <v>980</v>
      </c>
      <c r="L31" s="3">
        <v>5401</v>
      </c>
      <c r="M31" s="3">
        <v>1909</v>
      </c>
      <c r="N31" s="3">
        <v>0</v>
      </c>
      <c r="P31" s="3">
        <v>28</v>
      </c>
      <c r="Q31" s="3" t="s">
        <v>40</v>
      </c>
      <c r="V31" s="3">
        <v>42000</v>
      </c>
      <c r="Y31" s="3" t="s">
        <v>912</v>
      </c>
      <c r="Z31" s="3" t="s">
        <v>42</v>
      </c>
      <c r="AA31" s="3">
        <v>16035524</v>
      </c>
      <c r="AB31" s="3" t="s">
        <v>913</v>
      </c>
      <c r="AC31" s="3" t="s">
        <v>44</v>
      </c>
      <c r="AD31" s="3" t="s">
        <v>45</v>
      </c>
      <c r="AE31" s="3">
        <v>38.558816999999998</v>
      </c>
      <c r="AF31" s="3">
        <v>-90.294967999999997</v>
      </c>
      <c r="AG31" s="3" t="b">
        <v>0</v>
      </c>
    </row>
    <row r="32" spans="1:33" x14ac:dyDescent="0.25">
      <c r="A32" s="3" t="s">
        <v>33</v>
      </c>
      <c r="B32" s="3" t="s">
        <v>34</v>
      </c>
      <c r="C32" s="3" t="s">
        <v>1019</v>
      </c>
      <c r="D32" s="3" t="s">
        <v>82</v>
      </c>
      <c r="E32" s="3" t="s">
        <v>37</v>
      </c>
      <c r="F32" s="3">
        <v>63123</v>
      </c>
      <c r="G32" s="3">
        <v>109000</v>
      </c>
      <c r="H32" s="3">
        <v>2</v>
      </c>
      <c r="I32" s="3">
        <v>1</v>
      </c>
      <c r="J32" s="3" t="s">
        <v>716</v>
      </c>
      <c r="K32" s="3">
        <v>1066</v>
      </c>
      <c r="L32" s="3">
        <v>5401</v>
      </c>
      <c r="M32" s="3">
        <v>1937</v>
      </c>
      <c r="N32" s="3">
        <v>0</v>
      </c>
      <c r="P32" s="3">
        <v>88</v>
      </c>
      <c r="Q32" s="3" t="s">
        <v>40</v>
      </c>
      <c r="U32" s="3">
        <v>42543</v>
      </c>
      <c r="V32" s="3">
        <v>112500</v>
      </c>
      <c r="Y32" s="3" t="s">
        <v>1020</v>
      </c>
      <c r="Z32" s="3" t="s">
        <v>42</v>
      </c>
      <c r="AA32" s="3">
        <v>16019566</v>
      </c>
      <c r="AB32" s="3" t="s">
        <v>839</v>
      </c>
      <c r="AC32" s="3" t="s">
        <v>44</v>
      </c>
      <c r="AD32" s="3" t="s">
        <v>45</v>
      </c>
      <c r="AE32" s="3">
        <v>38.556342999999998</v>
      </c>
      <c r="AF32" s="3">
        <v>-90.2955659</v>
      </c>
      <c r="AG32" s="3" t="b">
        <v>0</v>
      </c>
    </row>
    <row r="33" spans="1:33" x14ac:dyDescent="0.25">
      <c r="A33" s="3" t="s">
        <v>33</v>
      </c>
      <c r="B33" s="3" t="s">
        <v>34</v>
      </c>
      <c r="C33" s="3" t="s">
        <v>770</v>
      </c>
      <c r="D33" s="3" t="s">
        <v>82</v>
      </c>
      <c r="E33" s="3" t="s">
        <v>37</v>
      </c>
      <c r="F33" s="3">
        <v>63123</v>
      </c>
      <c r="G33" s="3">
        <v>120000</v>
      </c>
      <c r="H33" s="3">
        <v>2</v>
      </c>
      <c r="I33" s="3">
        <v>1</v>
      </c>
      <c r="J33" s="3" t="s">
        <v>720</v>
      </c>
      <c r="K33" s="3">
        <v>864</v>
      </c>
      <c r="L33" s="3">
        <v>5445</v>
      </c>
      <c r="M33" s="3">
        <v>1940</v>
      </c>
      <c r="N33" s="3">
        <v>1</v>
      </c>
      <c r="O33" s="3" t="s">
        <v>39</v>
      </c>
      <c r="P33" s="3">
        <v>4</v>
      </c>
      <c r="Q33" s="3" t="s">
        <v>40</v>
      </c>
      <c r="V33" s="3">
        <v>120000</v>
      </c>
      <c r="W33" s="3">
        <v>39934</v>
      </c>
      <c r="X33" s="3">
        <v>119000</v>
      </c>
      <c r="Y33" s="3" t="s">
        <v>771</v>
      </c>
      <c r="Z33" s="3" t="s">
        <v>42</v>
      </c>
      <c r="AA33" s="3">
        <v>16041129</v>
      </c>
      <c r="AB33" s="3" t="s">
        <v>387</v>
      </c>
      <c r="AC33" s="3" t="s">
        <v>44</v>
      </c>
      <c r="AD33" s="3" t="s">
        <v>45</v>
      </c>
      <c r="AE33" s="3">
        <v>38.556392000000002</v>
      </c>
      <c r="AF33" s="3">
        <v>-90.318485899999999</v>
      </c>
      <c r="AG33" s="3" t="b">
        <v>0</v>
      </c>
    </row>
    <row r="34" spans="1:33" x14ac:dyDescent="0.25">
      <c r="A34" s="3" t="s">
        <v>33</v>
      </c>
      <c r="B34" s="3" t="s">
        <v>34</v>
      </c>
      <c r="C34" s="3" t="s">
        <v>824</v>
      </c>
      <c r="D34" s="3" t="s">
        <v>82</v>
      </c>
      <c r="E34" s="3" t="s">
        <v>37</v>
      </c>
      <c r="F34" s="3">
        <v>63123</v>
      </c>
      <c r="G34" s="3">
        <v>139900</v>
      </c>
      <c r="H34" s="3">
        <v>2</v>
      </c>
      <c r="I34" s="3">
        <v>2</v>
      </c>
      <c r="J34" s="3" t="s">
        <v>720</v>
      </c>
      <c r="K34" s="3">
        <v>1020</v>
      </c>
      <c r="L34" s="3">
        <v>5445</v>
      </c>
      <c r="M34" s="3">
        <v>1940</v>
      </c>
      <c r="N34" s="3">
        <v>0</v>
      </c>
      <c r="P34" s="3">
        <v>9</v>
      </c>
      <c r="Q34" s="3" t="s">
        <v>40</v>
      </c>
      <c r="V34" s="3">
        <v>139900</v>
      </c>
      <c r="Y34" s="3" t="s">
        <v>825</v>
      </c>
      <c r="Z34" s="3" t="s">
        <v>42</v>
      </c>
      <c r="AA34" s="3">
        <v>16041665</v>
      </c>
      <c r="AB34" s="3" t="s">
        <v>332</v>
      </c>
      <c r="AC34" s="3" t="s">
        <v>44</v>
      </c>
      <c r="AD34" s="3" t="s">
        <v>45</v>
      </c>
      <c r="AE34" s="3">
        <v>38.555276900000003</v>
      </c>
      <c r="AF34" s="3">
        <v>-90.318686</v>
      </c>
      <c r="AG34" s="3" t="b">
        <v>0</v>
      </c>
    </row>
    <row r="35" spans="1:33" x14ac:dyDescent="0.25">
      <c r="A35" s="3" t="s">
        <v>33</v>
      </c>
      <c r="B35" s="3" t="s">
        <v>34</v>
      </c>
      <c r="C35" s="3" t="s">
        <v>907</v>
      </c>
      <c r="D35" s="3" t="s">
        <v>82</v>
      </c>
      <c r="E35" s="3" t="s">
        <v>37</v>
      </c>
      <c r="F35" s="3">
        <v>63123</v>
      </c>
      <c r="G35" s="3">
        <v>139900</v>
      </c>
      <c r="H35" s="3">
        <v>3</v>
      </c>
      <c r="I35" s="3">
        <v>1</v>
      </c>
      <c r="J35" s="3" t="s">
        <v>720</v>
      </c>
      <c r="K35" s="3">
        <v>1102</v>
      </c>
      <c r="L35" s="3">
        <v>5663</v>
      </c>
      <c r="M35" s="3">
        <v>1963</v>
      </c>
      <c r="N35" s="3">
        <v>1</v>
      </c>
      <c r="O35" s="3" t="s">
        <v>39</v>
      </c>
      <c r="P35" s="3">
        <v>25</v>
      </c>
      <c r="Q35" s="3" t="s">
        <v>40</v>
      </c>
      <c r="V35" s="3">
        <v>139900</v>
      </c>
      <c r="Y35" s="3" t="s">
        <v>908</v>
      </c>
      <c r="Z35" s="3" t="s">
        <v>42</v>
      </c>
      <c r="AA35" s="3">
        <v>16037684</v>
      </c>
      <c r="AB35" s="3" t="s">
        <v>49</v>
      </c>
      <c r="AC35" s="3" t="s">
        <v>44</v>
      </c>
      <c r="AD35" s="3" t="s">
        <v>45</v>
      </c>
      <c r="AE35" s="3">
        <v>38.543728000000002</v>
      </c>
      <c r="AF35" s="3">
        <v>-90.315537000000006</v>
      </c>
      <c r="AG35" s="3" t="b">
        <v>0</v>
      </c>
    </row>
    <row r="36" spans="1:33" x14ac:dyDescent="0.25">
      <c r="A36" s="3" t="s">
        <v>33</v>
      </c>
      <c r="B36" s="3" t="s">
        <v>34</v>
      </c>
      <c r="C36" s="3" t="s">
        <v>881</v>
      </c>
      <c r="D36" s="3" t="s">
        <v>720</v>
      </c>
      <c r="E36" s="3" t="s">
        <v>37</v>
      </c>
      <c r="F36" s="3">
        <v>63123</v>
      </c>
      <c r="G36" s="3">
        <v>82000</v>
      </c>
      <c r="H36" s="3">
        <v>3</v>
      </c>
      <c r="I36" s="3">
        <v>2</v>
      </c>
      <c r="J36" s="3" t="s">
        <v>716</v>
      </c>
      <c r="K36" s="3">
        <v>1540</v>
      </c>
      <c r="L36" s="3">
        <v>5663</v>
      </c>
      <c r="M36" s="3">
        <v>1923</v>
      </c>
      <c r="N36" s="3">
        <v>0</v>
      </c>
      <c r="P36" s="3">
        <v>21</v>
      </c>
      <c r="Q36" s="3" t="s">
        <v>40</v>
      </c>
      <c r="V36" s="3">
        <v>82000</v>
      </c>
      <c r="W36" s="3">
        <v>38217</v>
      </c>
      <c r="X36" s="3">
        <v>135000</v>
      </c>
      <c r="Y36" s="3" t="s">
        <v>882</v>
      </c>
      <c r="Z36" s="3" t="s">
        <v>42</v>
      </c>
      <c r="AA36" s="3">
        <v>16036852</v>
      </c>
      <c r="AB36" s="3" t="s">
        <v>740</v>
      </c>
      <c r="AC36" s="3" t="s">
        <v>44</v>
      </c>
      <c r="AD36" s="3" t="s">
        <v>45</v>
      </c>
      <c r="AE36" s="3">
        <v>38.557364300000003</v>
      </c>
      <c r="AF36" s="3">
        <v>-90.301000000000002</v>
      </c>
      <c r="AG36" s="3" t="b">
        <v>0</v>
      </c>
    </row>
    <row r="37" spans="1:33" x14ac:dyDescent="0.25">
      <c r="A37" s="3" t="s">
        <v>33</v>
      </c>
      <c r="B37" s="3" t="s">
        <v>34</v>
      </c>
      <c r="C37" s="3" t="s">
        <v>805</v>
      </c>
      <c r="D37" s="3" t="s">
        <v>82</v>
      </c>
      <c r="E37" s="3" t="s">
        <v>37</v>
      </c>
      <c r="F37" s="3">
        <v>63123</v>
      </c>
      <c r="G37" s="3">
        <v>164900</v>
      </c>
      <c r="H37" s="3">
        <v>3</v>
      </c>
      <c r="I37" s="3">
        <v>2</v>
      </c>
      <c r="J37" s="3" t="s">
        <v>716</v>
      </c>
      <c r="K37" s="3">
        <v>1400</v>
      </c>
      <c r="L37" s="3">
        <v>5837</v>
      </c>
      <c r="M37" s="3">
        <v>1940</v>
      </c>
      <c r="N37" s="3">
        <v>0</v>
      </c>
      <c r="P37" s="3">
        <v>8</v>
      </c>
      <c r="Q37" s="3" t="s">
        <v>40</v>
      </c>
      <c r="V37" s="3">
        <v>164900</v>
      </c>
      <c r="W37" s="3">
        <v>42488</v>
      </c>
      <c r="X37" s="3">
        <v>80000</v>
      </c>
      <c r="Y37" s="3" t="s">
        <v>806</v>
      </c>
      <c r="Z37" s="3" t="s">
        <v>42</v>
      </c>
      <c r="AA37" s="3">
        <v>16040547</v>
      </c>
      <c r="AB37" s="3" t="s">
        <v>260</v>
      </c>
      <c r="AC37" s="3" t="s">
        <v>44</v>
      </c>
      <c r="AD37" s="3" t="s">
        <v>45</v>
      </c>
      <c r="AE37" s="3">
        <v>38.551110999999999</v>
      </c>
      <c r="AF37" s="3">
        <v>-90.308672000000001</v>
      </c>
      <c r="AG37" s="3" t="b">
        <v>0</v>
      </c>
    </row>
    <row r="38" spans="1:33" x14ac:dyDescent="0.25">
      <c r="A38" s="3" t="s">
        <v>33</v>
      </c>
      <c r="B38" s="3" t="s">
        <v>34</v>
      </c>
      <c r="C38" s="3" t="s">
        <v>1079</v>
      </c>
      <c r="D38" s="3" t="s">
        <v>82</v>
      </c>
      <c r="E38" s="3" t="s">
        <v>37</v>
      </c>
      <c r="F38" s="3">
        <v>63123</v>
      </c>
      <c r="G38" s="3">
        <v>136900</v>
      </c>
      <c r="H38" s="3">
        <v>3</v>
      </c>
      <c r="I38" s="3">
        <v>3</v>
      </c>
      <c r="J38" s="3" t="s">
        <v>716</v>
      </c>
      <c r="K38" s="3">
        <v>1100</v>
      </c>
      <c r="L38" s="3">
        <v>5924</v>
      </c>
      <c r="M38" s="3">
        <v>1956</v>
      </c>
      <c r="N38" s="3">
        <v>0</v>
      </c>
      <c r="P38" s="3">
        <v>233</v>
      </c>
      <c r="Q38" s="3" t="s">
        <v>40</v>
      </c>
      <c r="R38" s="3">
        <v>42547</v>
      </c>
      <c r="S38" s="3">
        <v>0.54166666666666663</v>
      </c>
      <c r="T38" s="3">
        <v>0.625</v>
      </c>
      <c r="U38" s="3">
        <v>42480</v>
      </c>
      <c r="V38" s="3">
        <v>147000</v>
      </c>
      <c r="Y38" s="3" t="s">
        <v>1080</v>
      </c>
      <c r="Z38" s="3" t="s">
        <v>42</v>
      </c>
      <c r="AA38" s="3">
        <v>15060087</v>
      </c>
      <c r="AB38" s="3" t="s">
        <v>839</v>
      </c>
      <c r="AC38" s="3" t="s">
        <v>44</v>
      </c>
      <c r="AD38" s="3" t="s">
        <v>45</v>
      </c>
      <c r="AE38" s="3">
        <v>38.543256</v>
      </c>
      <c r="AF38" s="3">
        <v>-90.299346999999997</v>
      </c>
      <c r="AG38" s="3" t="b">
        <v>0</v>
      </c>
    </row>
    <row r="39" spans="1:33" x14ac:dyDescent="0.25">
      <c r="A39" s="3" t="s">
        <v>33</v>
      </c>
      <c r="B39" s="3" t="s">
        <v>34</v>
      </c>
      <c r="C39" s="3" t="s">
        <v>819</v>
      </c>
      <c r="D39" s="3" t="s">
        <v>82</v>
      </c>
      <c r="E39" s="3" t="s">
        <v>37</v>
      </c>
      <c r="F39" s="3">
        <v>63123</v>
      </c>
      <c r="G39" s="3">
        <v>97500</v>
      </c>
      <c r="H39" s="3">
        <v>2</v>
      </c>
      <c r="I39" s="3">
        <v>1</v>
      </c>
      <c r="J39" s="3" t="s">
        <v>716</v>
      </c>
      <c r="K39" s="3">
        <v>971</v>
      </c>
      <c r="L39" s="3">
        <v>6011</v>
      </c>
      <c r="M39" s="3">
        <v>1950</v>
      </c>
      <c r="N39" s="3">
        <v>1</v>
      </c>
      <c r="O39" s="3" t="s">
        <v>39</v>
      </c>
      <c r="P39" s="3">
        <v>9</v>
      </c>
      <c r="Q39" s="3" t="s">
        <v>40</v>
      </c>
      <c r="V39" s="3">
        <v>97500</v>
      </c>
      <c r="Y39" s="3" t="s">
        <v>820</v>
      </c>
      <c r="Z39" s="3" t="s">
        <v>42</v>
      </c>
      <c r="AA39" s="3">
        <v>16041093</v>
      </c>
      <c r="AB39" s="3" t="s">
        <v>226</v>
      </c>
      <c r="AC39" s="3" t="s">
        <v>44</v>
      </c>
      <c r="AD39" s="3" t="s">
        <v>45</v>
      </c>
      <c r="AE39" s="3">
        <v>38.5581046</v>
      </c>
      <c r="AF39" s="3">
        <v>-90.307631599999993</v>
      </c>
      <c r="AG39" s="3" t="b">
        <v>0</v>
      </c>
    </row>
    <row r="40" spans="1:33" x14ac:dyDescent="0.25">
      <c r="A40" s="3" t="s">
        <v>33</v>
      </c>
      <c r="B40" s="3" t="s">
        <v>34</v>
      </c>
      <c r="C40" s="3" t="s">
        <v>996</v>
      </c>
      <c r="D40" s="3" t="s">
        <v>82</v>
      </c>
      <c r="E40" s="3" t="s">
        <v>37</v>
      </c>
      <c r="F40" s="3">
        <v>63123</v>
      </c>
      <c r="G40" s="3">
        <v>159900</v>
      </c>
      <c r="H40" s="3">
        <v>3</v>
      </c>
      <c r="I40" s="3">
        <v>3</v>
      </c>
      <c r="J40" s="3" t="s">
        <v>716</v>
      </c>
      <c r="K40" s="3">
        <v>1030</v>
      </c>
      <c r="L40" s="3">
        <v>6011</v>
      </c>
      <c r="M40" s="3">
        <v>1955</v>
      </c>
      <c r="N40" s="3">
        <v>1</v>
      </c>
      <c r="O40" s="3" t="s">
        <v>39</v>
      </c>
      <c r="P40" s="3">
        <v>67</v>
      </c>
      <c r="Q40" s="3" t="s">
        <v>40</v>
      </c>
      <c r="V40" s="3">
        <v>159900</v>
      </c>
      <c r="Y40" s="3" t="s">
        <v>997</v>
      </c>
      <c r="Z40" s="3" t="s">
        <v>42</v>
      </c>
      <c r="AA40" s="3">
        <v>16026127</v>
      </c>
      <c r="AB40" s="3" t="s">
        <v>49</v>
      </c>
      <c r="AC40" s="3" t="s">
        <v>44</v>
      </c>
      <c r="AD40" s="3" t="s">
        <v>45</v>
      </c>
      <c r="AE40" s="3">
        <v>38.544717499999997</v>
      </c>
      <c r="AF40" s="3">
        <v>-90.299475999999999</v>
      </c>
      <c r="AG40" s="3" t="b">
        <v>0</v>
      </c>
    </row>
    <row r="41" spans="1:33" x14ac:dyDescent="0.25">
      <c r="A41" s="3" t="s">
        <v>33</v>
      </c>
      <c r="B41" s="3" t="s">
        <v>34</v>
      </c>
      <c r="C41" s="3" t="s">
        <v>1085</v>
      </c>
      <c r="D41" s="3" t="s">
        <v>82</v>
      </c>
      <c r="E41" s="3" t="s">
        <v>37</v>
      </c>
      <c r="F41" s="3">
        <v>63123</v>
      </c>
      <c r="G41" s="3">
        <v>95500</v>
      </c>
      <c r="H41" s="3">
        <v>3</v>
      </c>
      <c r="I41" s="3">
        <v>1</v>
      </c>
      <c r="J41" s="3" t="s">
        <v>716</v>
      </c>
      <c r="K41" s="3">
        <v>1050</v>
      </c>
      <c r="L41" s="3">
        <v>6011</v>
      </c>
      <c r="M41" s="3">
        <v>1956</v>
      </c>
      <c r="N41" s="3">
        <v>0</v>
      </c>
      <c r="P41" s="3">
        <v>358</v>
      </c>
      <c r="Q41" s="3" t="s">
        <v>40</v>
      </c>
      <c r="V41" s="3">
        <v>95500</v>
      </c>
      <c r="Y41" s="3" t="s">
        <v>1086</v>
      </c>
      <c r="Z41" s="3" t="s">
        <v>42</v>
      </c>
      <c r="AA41" s="3">
        <v>15038526</v>
      </c>
      <c r="AB41" s="3" t="s">
        <v>1087</v>
      </c>
      <c r="AC41" s="3" t="s">
        <v>44</v>
      </c>
      <c r="AD41" s="3" t="s">
        <v>45</v>
      </c>
      <c r="AE41" s="3">
        <v>38.552491000000003</v>
      </c>
      <c r="AF41" s="3">
        <v>-90.296053000000001</v>
      </c>
      <c r="AG41" s="3" t="b">
        <v>0</v>
      </c>
    </row>
    <row r="42" spans="1:33" x14ac:dyDescent="0.25">
      <c r="A42" s="3" t="s">
        <v>33</v>
      </c>
      <c r="B42" s="3" t="s">
        <v>34</v>
      </c>
      <c r="C42" s="3" t="s">
        <v>772</v>
      </c>
      <c r="D42" s="3" t="s">
        <v>82</v>
      </c>
      <c r="E42" s="3" t="s">
        <v>37</v>
      </c>
      <c r="F42" s="3">
        <v>63123</v>
      </c>
      <c r="G42" s="3">
        <v>99900</v>
      </c>
      <c r="H42" s="3">
        <v>2</v>
      </c>
      <c r="I42" s="3">
        <v>2</v>
      </c>
      <c r="J42" s="3" t="s">
        <v>716</v>
      </c>
      <c r="K42" s="3">
        <v>1070</v>
      </c>
      <c r="L42" s="3">
        <v>6011</v>
      </c>
      <c r="M42" s="3">
        <v>1929</v>
      </c>
      <c r="N42" s="3">
        <v>1</v>
      </c>
      <c r="O42" s="3" t="s">
        <v>39</v>
      </c>
      <c r="P42" s="3">
        <v>4</v>
      </c>
      <c r="Q42" s="3" t="s">
        <v>40</v>
      </c>
      <c r="V42" s="3">
        <v>99900</v>
      </c>
      <c r="W42" s="3">
        <v>40849</v>
      </c>
      <c r="X42" s="3">
        <v>30000</v>
      </c>
      <c r="Y42" s="3" t="s">
        <v>773</v>
      </c>
      <c r="Z42" s="3" t="s">
        <v>42</v>
      </c>
      <c r="AA42" s="3">
        <v>16040928</v>
      </c>
      <c r="AB42" s="3" t="s">
        <v>200</v>
      </c>
      <c r="AC42" s="3" t="s">
        <v>44</v>
      </c>
      <c r="AD42" s="3" t="s">
        <v>45</v>
      </c>
      <c r="AE42" s="3">
        <v>38.558135999999998</v>
      </c>
      <c r="AF42" s="3">
        <v>-90.306996999999996</v>
      </c>
      <c r="AG42" s="3" t="b">
        <v>0</v>
      </c>
    </row>
    <row r="43" spans="1:33" x14ac:dyDescent="0.25">
      <c r="A43" s="3" t="s">
        <v>33</v>
      </c>
      <c r="B43" s="3" t="s">
        <v>34</v>
      </c>
      <c r="C43" s="3" t="s">
        <v>992</v>
      </c>
      <c r="D43" s="3" t="s">
        <v>82</v>
      </c>
      <c r="E43" s="3" t="s">
        <v>37</v>
      </c>
      <c r="F43" s="3">
        <v>63123</v>
      </c>
      <c r="G43" s="3">
        <v>114900</v>
      </c>
      <c r="H43" s="3">
        <v>3</v>
      </c>
      <c r="I43" s="3">
        <v>2</v>
      </c>
      <c r="J43" s="3" t="s">
        <v>716</v>
      </c>
      <c r="L43" s="3">
        <v>6011</v>
      </c>
      <c r="M43" s="3">
        <v>1954</v>
      </c>
      <c r="N43" s="3">
        <v>1</v>
      </c>
      <c r="P43" s="3">
        <v>64</v>
      </c>
      <c r="Q43" s="3" t="s">
        <v>40</v>
      </c>
      <c r="R43" s="3">
        <v>42547</v>
      </c>
      <c r="S43" s="3">
        <v>0.58333333333333337</v>
      </c>
      <c r="T43" s="3">
        <v>0.66666666666666663</v>
      </c>
      <c r="U43" s="3">
        <v>42542</v>
      </c>
      <c r="V43" s="3">
        <v>125000</v>
      </c>
      <c r="W43" s="3">
        <v>42256</v>
      </c>
      <c r="X43" s="3">
        <v>120000</v>
      </c>
      <c r="Y43" s="3" t="s">
        <v>993</v>
      </c>
      <c r="Z43" s="3" t="s">
        <v>42</v>
      </c>
      <c r="AA43" s="3">
        <v>16027373</v>
      </c>
      <c r="AB43" s="3" t="s">
        <v>49</v>
      </c>
      <c r="AC43" s="3" t="s">
        <v>44</v>
      </c>
      <c r="AD43" s="3" t="s">
        <v>45</v>
      </c>
      <c r="AE43" s="3">
        <v>38.552556000000003</v>
      </c>
      <c r="AF43" s="3">
        <v>-90.285735000000003</v>
      </c>
      <c r="AG43" s="3" t="b">
        <v>0</v>
      </c>
    </row>
    <row r="44" spans="1:33" x14ac:dyDescent="0.25">
      <c r="A44" s="3" t="s">
        <v>33</v>
      </c>
      <c r="B44" s="3" t="s">
        <v>34</v>
      </c>
      <c r="C44" s="3" t="s">
        <v>1059</v>
      </c>
      <c r="D44" s="3" t="s">
        <v>82</v>
      </c>
      <c r="E44" s="3" t="s">
        <v>37</v>
      </c>
      <c r="F44" s="3">
        <v>63123</v>
      </c>
      <c r="G44" s="3">
        <v>132500</v>
      </c>
      <c r="H44" s="3">
        <v>3</v>
      </c>
      <c r="I44" s="3">
        <v>2</v>
      </c>
      <c r="J44" s="3" t="s">
        <v>716</v>
      </c>
      <c r="L44" s="3">
        <v>6055</v>
      </c>
      <c r="N44" s="3">
        <v>2</v>
      </c>
      <c r="O44" s="3" t="s">
        <v>39</v>
      </c>
      <c r="P44" s="3">
        <v>122</v>
      </c>
      <c r="Q44" s="3" t="s">
        <v>40</v>
      </c>
      <c r="U44" s="3">
        <v>42543</v>
      </c>
      <c r="V44" s="3">
        <v>139000</v>
      </c>
      <c r="Y44" s="3" t="s">
        <v>1060</v>
      </c>
      <c r="Z44" s="3" t="s">
        <v>42</v>
      </c>
      <c r="AA44" s="3">
        <v>16009723</v>
      </c>
      <c r="AB44" s="3" t="s">
        <v>1061</v>
      </c>
      <c r="AC44" s="3" t="s">
        <v>44</v>
      </c>
      <c r="AD44" s="3" t="s">
        <v>45</v>
      </c>
      <c r="AE44" s="3">
        <v>38.542405500000001</v>
      </c>
      <c r="AF44" s="3">
        <v>-90.310080400000004</v>
      </c>
      <c r="AG44" s="3" t="b">
        <v>0</v>
      </c>
    </row>
    <row r="45" spans="1:33" x14ac:dyDescent="0.25">
      <c r="A45" s="3" t="s">
        <v>33</v>
      </c>
      <c r="B45" s="3" t="s">
        <v>34</v>
      </c>
      <c r="C45" s="3" t="s">
        <v>967</v>
      </c>
      <c r="D45" s="3" t="s">
        <v>82</v>
      </c>
      <c r="E45" s="3" t="s">
        <v>37</v>
      </c>
      <c r="F45" s="3">
        <v>63123</v>
      </c>
      <c r="G45" s="3">
        <v>104900</v>
      </c>
      <c r="H45" s="3">
        <v>2</v>
      </c>
      <c r="I45" s="3">
        <v>1</v>
      </c>
      <c r="J45" s="3" t="s">
        <v>720</v>
      </c>
      <c r="K45" s="3">
        <v>864</v>
      </c>
      <c r="L45" s="3">
        <v>6098</v>
      </c>
      <c r="N45" s="3">
        <v>0</v>
      </c>
      <c r="P45" s="3">
        <v>53</v>
      </c>
      <c r="Q45" s="3" t="s">
        <v>40</v>
      </c>
      <c r="U45" s="3">
        <v>42500</v>
      </c>
      <c r="V45" s="3">
        <v>109900</v>
      </c>
      <c r="W45" s="3">
        <v>38581</v>
      </c>
      <c r="X45" s="3">
        <v>125500</v>
      </c>
      <c r="Y45" s="3" t="s">
        <v>968</v>
      </c>
      <c r="Z45" s="3" t="s">
        <v>42</v>
      </c>
      <c r="AA45" s="3">
        <v>16029696</v>
      </c>
      <c r="AB45" s="3" t="s">
        <v>795</v>
      </c>
      <c r="AC45" s="3" t="s">
        <v>44</v>
      </c>
      <c r="AD45" s="3" t="s">
        <v>45</v>
      </c>
      <c r="AE45" s="3">
        <v>38.555011999999998</v>
      </c>
      <c r="AF45" s="3">
        <v>-90.321976000000006</v>
      </c>
      <c r="AG45" s="3" t="b">
        <v>0</v>
      </c>
    </row>
    <row r="46" spans="1:33" x14ac:dyDescent="0.25">
      <c r="A46" s="3" t="s">
        <v>33</v>
      </c>
      <c r="B46" s="3" t="s">
        <v>34</v>
      </c>
      <c r="C46" s="3" t="s">
        <v>998</v>
      </c>
      <c r="D46" s="3" t="s">
        <v>228</v>
      </c>
      <c r="E46" s="3" t="s">
        <v>37</v>
      </c>
      <c r="F46" s="3">
        <v>63123</v>
      </c>
      <c r="G46" s="3">
        <v>114900</v>
      </c>
      <c r="H46" s="3">
        <v>3</v>
      </c>
      <c r="I46" s="3">
        <v>1</v>
      </c>
      <c r="J46" s="3" t="s">
        <v>716</v>
      </c>
      <c r="K46" s="3">
        <v>1581</v>
      </c>
      <c r="L46" s="3">
        <v>6098</v>
      </c>
      <c r="M46" s="3">
        <v>1953</v>
      </c>
      <c r="N46" s="3">
        <v>1</v>
      </c>
      <c r="P46" s="3">
        <v>68</v>
      </c>
      <c r="Q46" s="3" t="s">
        <v>40</v>
      </c>
      <c r="V46" s="3">
        <v>114900</v>
      </c>
      <c r="Y46" s="3" t="s">
        <v>999</v>
      </c>
      <c r="Z46" s="3" t="s">
        <v>42</v>
      </c>
      <c r="AA46" s="3">
        <v>16025173</v>
      </c>
      <c r="AB46" s="3" t="s">
        <v>52</v>
      </c>
      <c r="AC46" s="3" t="s">
        <v>44</v>
      </c>
      <c r="AD46" s="3" t="s">
        <v>45</v>
      </c>
      <c r="AE46" s="3">
        <v>38.554237000000001</v>
      </c>
      <c r="AF46" s="3">
        <v>-90.2877759</v>
      </c>
      <c r="AG46" s="3" t="b">
        <v>0</v>
      </c>
    </row>
    <row r="47" spans="1:33" x14ac:dyDescent="0.25">
      <c r="A47" s="3" t="s">
        <v>33</v>
      </c>
      <c r="B47" s="3" t="s">
        <v>34</v>
      </c>
      <c r="C47" s="3" t="s">
        <v>974</v>
      </c>
      <c r="D47" s="3" t="s">
        <v>82</v>
      </c>
      <c r="E47" s="3" t="s">
        <v>37</v>
      </c>
      <c r="F47" s="3">
        <v>63123</v>
      </c>
      <c r="G47" s="3">
        <v>205000</v>
      </c>
      <c r="H47" s="3">
        <v>4</v>
      </c>
      <c r="I47" s="3">
        <v>2</v>
      </c>
      <c r="J47" s="3" t="s">
        <v>720</v>
      </c>
      <c r="K47" s="3">
        <v>1688</v>
      </c>
      <c r="L47" s="3">
        <v>6098</v>
      </c>
      <c r="M47" s="3">
        <v>1996</v>
      </c>
      <c r="N47" s="3">
        <v>0</v>
      </c>
      <c r="P47" s="3">
        <v>57</v>
      </c>
      <c r="Q47" s="3" t="s">
        <v>40</v>
      </c>
      <c r="V47" s="3">
        <v>205000</v>
      </c>
      <c r="Y47" s="3" t="s">
        <v>975</v>
      </c>
      <c r="Z47" s="3" t="s">
        <v>42</v>
      </c>
      <c r="AA47" s="3">
        <v>16029332</v>
      </c>
      <c r="AB47" s="3" t="s">
        <v>49</v>
      </c>
      <c r="AC47" s="3" t="s">
        <v>44</v>
      </c>
      <c r="AD47" s="3" t="s">
        <v>45</v>
      </c>
      <c r="AE47" s="3">
        <v>38.570726999999998</v>
      </c>
      <c r="AF47" s="3">
        <v>-90.334931999999995</v>
      </c>
      <c r="AG47" s="3" t="b">
        <v>0</v>
      </c>
    </row>
    <row r="48" spans="1:33" x14ac:dyDescent="0.25">
      <c r="A48" s="3" t="s">
        <v>33</v>
      </c>
      <c r="B48" s="3" t="s">
        <v>34</v>
      </c>
      <c r="C48" s="3" t="s">
        <v>733</v>
      </c>
      <c r="D48" s="3" t="s">
        <v>82</v>
      </c>
      <c r="E48" s="3" t="s">
        <v>37</v>
      </c>
      <c r="F48" s="3">
        <v>63123</v>
      </c>
      <c r="G48" s="3">
        <v>154900</v>
      </c>
      <c r="H48" s="3">
        <v>2</v>
      </c>
      <c r="I48" s="3">
        <v>1</v>
      </c>
      <c r="J48" s="3" t="s">
        <v>720</v>
      </c>
      <c r="K48" s="3">
        <v>978</v>
      </c>
      <c r="L48" s="3">
        <v>6142</v>
      </c>
      <c r="M48" s="3">
        <v>1953</v>
      </c>
      <c r="N48" s="3">
        <v>1</v>
      </c>
      <c r="P48" s="3">
        <v>1</v>
      </c>
      <c r="Q48" s="3" t="s">
        <v>40</v>
      </c>
      <c r="R48" s="3">
        <v>42547</v>
      </c>
      <c r="S48" s="3">
        <v>0.52083333333333337</v>
      </c>
      <c r="T48" s="3">
        <v>0.58333333333333337</v>
      </c>
      <c r="V48" s="3">
        <v>154900</v>
      </c>
      <c r="Y48" s="3" t="s">
        <v>734</v>
      </c>
      <c r="Z48" s="3" t="s">
        <v>42</v>
      </c>
      <c r="AA48" s="3">
        <v>16044659</v>
      </c>
      <c r="AB48" s="3" t="s">
        <v>68</v>
      </c>
      <c r="AC48" s="3" t="s">
        <v>44</v>
      </c>
      <c r="AD48" s="3" t="s">
        <v>45</v>
      </c>
      <c r="AE48" s="3">
        <v>38.578257000000001</v>
      </c>
      <c r="AF48" s="3">
        <v>-90.318462999999994</v>
      </c>
      <c r="AG48" s="3" t="b">
        <v>0</v>
      </c>
    </row>
    <row r="49" spans="1:33" x14ac:dyDescent="0.25">
      <c r="A49" s="3" t="s">
        <v>33</v>
      </c>
      <c r="B49" s="3" t="s">
        <v>34</v>
      </c>
      <c r="C49" s="3" t="s">
        <v>984</v>
      </c>
      <c r="D49" s="3" t="s">
        <v>82</v>
      </c>
      <c r="E49" s="3" t="s">
        <v>37</v>
      </c>
      <c r="F49" s="3">
        <v>63123</v>
      </c>
      <c r="G49" s="3">
        <v>134900</v>
      </c>
      <c r="H49" s="3">
        <v>3</v>
      </c>
      <c r="I49" s="3">
        <v>2</v>
      </c>
      <c r="J49" s="3" t="s">
        <v>716</v>
      </c>
      <c r="L49" s="3">
        <v>6273</v>
      </c>
      <c r="M49" s="3">
        <v>1977</v>
      </c>
      <c r="N49" s="3">
        <v>2</v>
      </c>
      <c r="O49" s="3" t="s">
        <v>39</v>
      </c>
      <c r="P49" s="3">
        <v>61</v>
      </c>
      <c r="Q49" s="3" t="s">
        <v>40</v>
      </c>
      <c r="U49" s="3">
        <v>42515</v>
      </c>
      <c r="V49" s="3">
        <v>139900</v>
      </c>
      <c r="Y49" s="3" t="s">
        <v>985</v>
      </c>
      <c r="Z49" s="3" t="s">
        <v>42</v>
      </c>
      <c r="AA49" s="3">
        <v>16027745</v>
      </c>
      <c r="AB49" s="3" t="s">
        <v>49</v>
      </c>
      <c r="AC49" s="3" t="s">
        <v>44</v>
      </c>
      <c r="AD49" s="3" t="s">
        <v>45</v>
      </c>
      <c r="AE49" s="3">
        <v>38.540494000000002</v>
      </c>
      <c r="AF49" s="3">
        <v>-90.309951999999996</v>
      </c>
      <c r="AG49" s="3" t="b">
        <v>0</v>
      </c>
    </row>
    <row r="50" spans="1:33" x14ac:dyDescent="0.25">
      <c r="A50" s="3" t="s">
        <v>33</v>
      </c>
      <c r="B50" s="3" t="s">
        <v>34</v>
      </c>
      <c r="C50" s="3" t="s">
        <v>873</v>
      </c>
      <c r="D50" s="3" t="s">
        <v>82</v>
      </c>
      <c r="E50" s="3" t="s">
        <v>37</v>
      </c>
      <c r="F50" s="3">
        <v>63123</v>
      </c>
      <c r="G50" s="3">
        <v>109900</v>
      </c>
      <c r="H50" s="3">
        <v>2</v>
      </c>
      <c r="I50" s="3">
        <v>1</v>
      </c>
      <c r="J50" s="3" t="s">
        <v>731</v>
      </c>
      <c r="L50" s="3">
        <v>6316</v>
      </c>
      <c r="M50" s="3">
        <v>1950</v>
      </c>
      <c r="N50" s="3">
        <v>1</v>
      </c>
      <c r="P50" s="3">
        <v>18</v>
      </c>
      <c r="Q50" s="3" t="s">
        <v>40</v>
      </c>
      <c r="U50" s="3">
        <v>42542</v>
      </c>
      <c r="V50" s="3">
        <v>114900</v>
      </c>
      <c r="W50" s="3">
        <v>41513</v>
      </c>
      <c r="X50" s="3">
        <v>98000</v>
      </c>
      <c r="Y50" s="3" t="s">
        <v>874</v>
      </c>
      <c r="Z50" s="3" t="s">
        <v>42</v>
      </c>
      <c r="AA50" s="3">
        <v>16039485</v>
      </c>
      <c r="AB50" s="3" t="s">
        <v>875</v>
      </c>
      <c r="AC50" s="3" t="s">
        <v>44</v>
      </c>
      <c r="AD50" s="3" t="s">
        <v>45</v>
      </c>
      <c r="AE50" s="3">
        <v>38.554670999999999</v>
      </c>
      <c r="AF50" s="3">
        <v>-90.274935999999997</v>
      </c>
      <c r="AG50" s="3" t="b">
        <v>0</v>
      </c>
    </row>
    <row r="51" spans="1:33" x14ac:dyDescent="0.25">
      <c r="A51" s="3" t="s">
        <v>33</v>
      </c>
      <c r="B51" s="3" t="s">
        <v>34</v>
      </c>
      <c r="C51" s="3" t="s">
        <v>919</v>
      </c>
      <c r="D51" s="3" t="s">
        <v>82</v>
      </c>
      <c r="E51" s="3" t="s">
        <v>37</v>
      </c>
      <c r="F51" s="3">
        <v>63123</v>
      </c>
      <c r="G51" s="3">
        <v>143900</v>
      </c>
      <c r="H51" s="3">
        <v>3</v>
      </c>
      <c r="I51" s="3">
        <v>1</v>
      </c>
      <c r="J51" s="3" t="s">
        <v>716</v>
      </c>
      <c r="K51" s="3">
        <v>1102</v>
      </c>
      <c r="L51" s="3">
        <v>6403</v>
      </c>
      <c r="M51" s="3">
        <v>1964</v>
      </c>
      <c r="N51" s="3">
        <v>0</v>
      </c>
      <c r="P51" s="3">
        <v>30</v>
      </c>
      <c r="Q51" s="3" t="s">
        <v>40</v>
      </c>
      <c r="R51" s="3">
        <v>42547</v>
      </c>
      <c r="S51" s="3">
        <v>0.54166666666666663</v>
      </c>
      <c r="T51" s="3">
        <v>0.625</v>
      </c>
      <c r="U51" s="3">
        <v>42522</v>
      </c>
      <c r="V51" s="3">
        <v>147500</v>
      </c>
      <c r="Y51" s="3" t="s">
        <v>920</v>
      </c>
      <c r="Z51" s="3" t="s">
        <v>42</v>
      </c>
      <c r="AA51" s="3">
        <v>16036628</v>
      </c>
      <c r="AB51" s="3" t="s">
        <v>52</v>
      </c>
      <c r="AC51" s="3" t="s">
        <v>44</v>
      </c>
      <c r="AD51" s="3" t="s">
        <v>45</v>
      </c>
      <c r="AE51" s="3">
        <v>38.542971999999999</v>
      </c>
      <c r="AF51" s="3">
        <v>-90.313817999999998</v>
      </c>
      <c r="AG51" s="3" t="b">
        <v>0</v>
      </c>
    </row>
    <row r="52" spans="1:33" x14ac:dyDescent="0.25">
      <c r="A52" s="3" t="s">
        <v>33</v>
      </c>
      <c r="B52" s="3" t="s">
        <v>34</v>
      </c>
      <c r="C52" s="3" t="s">
        <v>944</v>
      </c>
      <c r="D52" s="3" t="s">
        <v>82</v>
      </c>
      <c r="E52" s="3" t="s">
        <v>37</v>
      </c>
      <c r="F52" s="3">
        <v>63123</v>
      </c>
      <c r="G52" s="3">
        <v>142000</v>
      </c>
      <c r="H52" s="3">
        <v>2</v>
      </c>
      <c r="I52" s="3">
        <v>2</v>
      </c>
      <c r="J52" s="3" t="s">
        <v>720</v>
      </c>
      <c r="L52" s="3">
        <v>6490</v>
      </c>
      <c r="M52" s="3">
        <v>1943</v>
      </c>
      <c r="N52" s="3">
        <v>1</v>
      </c>
      <c r="O52" s="3" t="s">
        <v>39</v>
      </c>
      <c r="P52" s="3">
        <v>43</v>
      </c>
      <c r="Q52" s="3" t="s">
        <v>40</v>
      </c>
      <c r="V52" s="3">
        <v>142000</v>
      </c>
      <c r="W52" s="3">
        <v>41992</v>
      </c>
      <c r="X52" s="3">
        <v>126000</v>
      </c>
      <c r="Y52" s="3" t="s">
        <v>945</v>
      </c>
      <c r="Z52" s="3" t="s">
        <v>42</v>
      </c>
      <c r="AA52" s="3">
        <v>16033256</v>
      </c>
      <c r="AB52" s="3" t="s">
        <v>233</v>
      </c>
      <c r="AC52" s="3" t="s">
        <v>44</v>
      </c>
      <c r="AD52" s="3" t="s">
        <v>45</v>
      </c>
      <c r="AE52" s="3">
        <v>38.581719</v>
      </c>
      <c r="AF52" s="3">
        <v>-90.317430000000002</v>
      </c>
      <c r="AG52" s="3" t="b">
        <v>0</v>
      </c>
    </row>
    <row r="53" spans="1:33" x14ac:dyDescent="0.25">
      <c r="A53" s="3" t="s">
        <v>33</v>
      </c>
      <c r="B53" s="3" t="s">
        <v>34</v>
      </c>
      <c r="C53" s="3" t="s">
        <v>921</v>
      </c>
      <c r="D53" s="3" t="s">
        <v>82</v>
      </c>
      <c r="E53" s="3" t="s">
        <v>37</v>
      </c>
      <c r="F53" s="3">
        <v>63123</v>
      </c>
      <c r="G53" s="3">
        <v>97000</v>
      </c>
      <c r="H53" s="3">
        <v>2</v>
      </c>
      <c r="I53" s="3">
        <v>1</v>
      </c>
      <c r="J53" s="3" t="s">
        <v>720</v>
      </c>
      <c r="K53" s="3">
        <v>768</v>
      </c>
      <c r="L53" s="3">
        <v>6534</v>
      </c>
      <c r="M53" s="3">
        <v>1940</v>
      </c>
      <c r="N53" s="3">
        <v>0</v>
      </c>
      <c r="P53" s="3">
        <v>31</v>
      </c>
      <c r="Q53" s="3" t="s">
        <v>40</v>
      </c>
      <c r="U53" s="3">
        <v>42531</v>
      </c>
      <c r="V53" s="3">
        <v>102000</v>
      </c>
      <c r="W53" s="3">
        <v>39029</v>
      </c>
      <c r="X53" s="3">
        <v>94000</v>
      </c>
      <c r="Y53" s="3" t="s">
        <v>922</v>
      </c>
      <c r="Z53" s="3" t="s">
        <v>42</v>
      </c>
      <c r="AA53" s="3">
        <v>16036145</v>
      </c>
      <c r="AB53" s="3" t="s">
        <v>49</v>
      </c>
      <c r="AC53" s="3" t="s">
        <v>44</v>
      </c>
      <c r="AD53" s="3" t="s">
        <v>45</v>
      </c>
      <c r="AE53" s="3">
        <v>38.565122000000002</v>
      </c>
      <c r="AF53" s="3">
        <v>-90.314363</v>
      </c>
      <c r="AG53" s="3" t="b">
        <v>0</v>
      </c>
    </row>
    <row r="54" spans="1:33" x14ac:dyDescent="0.25">
      <c r="A54" s="3" t="s">
        <v>33</v>
      </c>
      <c r="B54" s="3" t="s">
        <v>34</v>
      </c>
      <c r="C54" s="3" t="s">
        <v>1064</v>
      </c>
      <c r="D54" s="3" t="s">
        <v>82</v>
      </c>
      <c r="E54" s="3" t="s">
        <v>37</v>
      </c>
      <c r="F54" s="3">
        <v>63123</v>
      </c>
      <c r="G54" s="3">
        <v>142500</v>
      </c>
      <c r="H54" s="3">
        <v>3</v>
      </c>
      <c r="I54" s="3">
        <v>2</v>
      </c>
      <c r="J54" s="3" t="s">
        <v>731</v>
      </c>
      <c r="K54" s="3">
        <v>1085</v>
      </c>
      <c r="L54" s="3">
        <v>6534</v>
      </c>
      <c r="M54" s="3">
        <v>1952</v>
      </c>
      <c r="N54" s="3">
        <v>1</v>
      </c>
      <c r="O54" s="3" t="s">
        <v>39</v>
      </c>
      <c r="P54" s="3">
        <v>137</v>
      </c>
      <c r="Q54" s="3" t="s">
        <v>40</v>
      </c>
      <c r="U54" s="3">
        <v>42543</v>
      </c>
      <c r="V54" s="3">
        <v>170000</v>
      </c>
      <c r="W54" s="3">
        <v>42396</v>
      </c>
      <c r="X54" s="3">
        <v>154000</v>
      </c>
      <c r="Y54" s="3" t="s">
        <v>1065</v>
      </c>
      <c r="Z54" s="3" t="s">
        <v>42</v>
      </c>
      <c r="AA54" s="3">
        <v>16006510</v>
      </c>
      <c r="AB54" s="3" t="s">
        <v>68</v>
      </c>
      <c r="AC54" s="3" t="s">
        <v>44</v>
      </c>
      <c r="AD54" s="3" t="s">
        <v>45</v>
      </c>
      <c r="AE54" s="3">
        <v>38.583703999999997</v>
      </c>
      <c r="AF54" s="3">
        <v>-90.315546999999995</v>
      </c>
      <c r="AG54" s="3" t="b">
        <v>0</v>
      </c>
    </row>
    <row r="55" spans="1:33" x14ac:dyDescent="0.25">
      <c r="A55" s="3" t="s">
        <v>33</v>
      </c>
      <c r="B55" s="3" t="s">
        <v>34</v>
      </c>
      <c r="C55" s="3" t="s">
        <v>1030</v>
      </c>
      <c r="D55" s="3" t="s">
        <v>82</v>
      </c>
      <c r="E55" s="3" t="s">
        <v>37</v>
      </c>
      <c r="F55" s="3">
        <v>63123</v>
      </c>
      <c r="G55" s="3">
        <v>155000</v>
      </c>
      <c r="H55" s="3">
        <v>3</v>
      </c>
      <c r="I55" s="3">
        <v>2</v>
      </c>
      <c r="J55" s="3" t="s">
        <v>716</v>
      </c>
      <c r="K55" s="3">
        <v>1110</v>
      </c>
      <c r="L55" s="3">
        <v>6534</v>
      </c>
      <c r="M55" s="3">
        <v>1955</v>
      </c>
      <c r="N55" s="3">
        <v>0</v>
      </c>
      <c r="P55" s="3">
        <v>94</v>
      </c>
      <c r="Q55" s="3" t="s">
        <v>40</v>
      </c>
      <c r="U55" s="3">
        <v>42545</v>
      </c>
      <c r="V55" s="3">
        <v>164900</v>
      </c>
      <c r="Y55" s="3" t="s">
        <v>1031</v>
      </c>
      <c r="Z55" s="3" t="s">
        <v>42</v>
      </c>
      <c r="AA55" s="3">
        <v>16010115</v>
      </c>
      <c r="AB55" s="3" t="s">
        <v>1032</v>
      </c>
      <c r="AC55" s="3" t="s">
        <v>44</v>
      </c>
      <c r="AD55" s="3" t="s">
        <v>45</v>
      </c>
      <c r="AE55" s="3">
        <v>38.547136000000002</v>
      </c>
      <c r="AF55" s="3">
        <v>-90.301852999999994</v>
      </c>
      <c r="AG55" s="3" t="b">
        <v>0</v>
      </c>
    </row>
    <row r="56" spans="1:33" x14ac:dyDescent="0.25">
      <c r="A56" s="3" t="s">
        <v>33</v>
      </c>
      <c r="B56" s="3" t="s">
        <v>34</v>
      </c>
      <c r="C56" s="3" t="s">
        <v>1025</v>
      </c>
      <c r="D56" s="3" t="s">
        <v>720</v>
      </c>
      <c r="E56" s="3" t="s">
        <v>37</v>
      </c>
      <c r="F56" s="3">
        <v>63123</v>
      </c>
      <c r="G56" s="3">
        <v>147900</v>
      </c>
      <c r="H56" s="3">
        <v>3</v>
      </c>
      <c r="I56" s="3">
        <v>2</v>
      </c>
      <c r="J56" s="3" t="s">
        <v>720</v>
      </c>
      <c r="K56" s="3">
        <v>1365</v>
      </c>
      <c r="L56" s="3">
        <v>6534</v>
      </c>
      <c r="M56" s="3">
        <v>1949</v>
      </c>
      <c r="N56" s="3">
        <v>0</v>
      </c>
      <c r="P56" s="3">
        <v>93</v>
      </c>
      <c r="Q56" s="3" t="s">
        <v>40</v>
      </c>
      <c r="V56" s="3">
        <v>144900</v>
      </c>
      <c r="W56" s="3">
        <v>39294</v>
      </c>
      <c r="X56" s="3">
        <v>111539</v>
      </c>
      <c r="Y56" s="3" t="s">
        <v>1026</v>
      </c>
      <c r="Z56" s="3" t="s">
        <v>42</v>
      </c>
      <c r="AA56" s="3">
        <v>16019005</v>
      </c>
      <c r="AB56" s="3" t="s">
        <v>1027</v>
      </c>
      <c r="AC56" s="3" t="s">
        <v>44</v>
      </c>
      <c r="AD56" s="3" t="s">
        <v>45</v>
      </c>
      <c r="AE56" s="3">
        <v>38.538397000000003</v>
      </c>
      <c r="AF56" s="3">
        <v>-90.312370999999999</v>
      </c>
      <c r="AG56" s="3" t="b">
        <v>0</v>
      </c>
    </row>
    <row r="57" spans="1:33" x14ac:dyDescent="0.25">
      <c r="A57" s="3" t="s">
        <v>33</v>
      </c>
      <c r="B57" s="3" t="s">
        <v>34</v>
      </c>
      <c r="C57" s="3" t="s">
        <v>909</v>
      </c>
      <c r="D57" s="3" t="s">
        <v>82</v>
      </c>
      <c r="E57" s="3" t="s">
        <v>37</v>
      </c>
      <c r="F57" s="3">
        <v>63123</v>
      </c>
      <c r="G57" s="3">
        <v>149475</v>
      </c>
      <c r="H57" s="3">
        <v>3</v>
      </c>
      <c r="I57" s="3">
        <v>2</v>
      </c>
      <c r="J57" s="3" t="s">
        <v>716</v>
      </c>
      <c r="K57" s="3">
        <v>988</v>
      </c>
      <c r="L57" s="3">
        <v>6578</v>
      </c>
      <c r="M57" s="3">
        <v>1977</v>
      </c>
      <c r="N57" s="3">
        <v>2</v>
      </c>
      <c r="O57" s="3" t="s">
        <v>39</v>
      </c>
      <c r="P57" s="3">
        <v>26</v>
      </c>
      <c r="Q57" s="3" t="s">
        <v>40</v>
      </c>
      <c r="U57" s="3">
        <v>42542</v>
      </c>
      <c r="V57" s="3">
        <v>152350</v>
      </c>
      <c r="Y57" s="3" t="s">
        <v>910</v>
      </c>
      <c r="Z57" s="3" t="s">
        <v>42</v>
      </c>
      <c r="AA57" s="3">
        <v>16035226</v>
      </c>
      <c r="AB57" s="3" t="s">
        <v>155</v>
      </c>
      <c r="AC57" s="3" t="s">
        <v>44</v>
      </c>
      <c r="AD57" s="3" t="s">
        <v>45</v>
      </c>
      <c r="AE57" s="3">
        <v>38.541333000000002</v>
      </c>
      <c r="AF57" s="3">
        <v>-90.309370700000002</v>
      </c>
      <c r="AG57" s="3" t="b">
        <v>0</v>
      </c>
    </row>
    <row r="58" spans="1:33" x14ac:dyDescent="0.25">
      <c r="A58" s="3" t="s">
        <v>33</v>
      </c>
      <c r="B58" s="3" t="s">
        <v>34</v>
      </c>
      <c r="C58" s="3" t="s">
        <v>847</v>
      </c>
      <c r="D58" s="3" t="s">
        <v>82</v>
      </c>
      <c r="E58" s="3" t="s">
        <v>37</v>
      </c>
      <c r="F58" s="3">
        <v>63123</v>
      </c>
      <c r="G58" s="3">
        <v>129900</v>
      </c>
      <c r="H58" s="3">
        <v>2</v>
      </c>
      <c r="I58" s="3">
        <v>2</v>
      </c>
      <c r="J58" s="3" t="s">
        <v>731</v>
      </c>
      <c r="K58" s="3">
        <v>1000</v>
      </c>
      <c r="L58" s="3">
        <v>6578</v>
      </c>
      <c r="M58" s="3">
        <v>1954</v>
      </c>
      <c r="N58" s="3">
        <v>1</v>
      </c>
      <c r="P58" s="3">
        <v>12</v>
      </c>
      <c r="Q58" s="3" t="s">
        <v>40</v>
      </c>
      <c r="V58" s="3">
        <v>129900</v>
      </c>
      <c r="Y58" s="3" t="s">
        <v>848</v>
      </c>
      <c r="Z58" s="3" t="s">
        <v>42</v>
      </c>
      <c r="AA58" s="3">
        <v>16040094</v>
      </c>
      <c r="AB58" s="3" t="s">
        <v>155</v>
      </c>
      <c r="AC58" s="3" t="s">
        <v>44</v>
      </c>
      <c r="AD58" s="3" t="s">
        <v>45</v>
      </c>
      <c r="AE58" s="3">
        <v>38.558681</v>
      </c>
      <c r="AF58" s="3">
        <v>-90.290948999999998</v>
      </c>
      <c r="AG58" s="3" t="b">
        <v>0</v>
      </c>
    </row>
    <row r="59" spans="1:33" x14ac:dyDescent="0.25">
      <c r="A59" s="3" t="s">
        <v>33</v>
      </c>
      <c r="B59" s="3" t="s">
        <v>34</v>
      </c>
      <c r="C59" s="3" t="s">
        <v>730</v>
      </c>
      <c r="D59" s="3" t="s">
        <v>82</v>
      </c>
      <c r="E59" s="3" t="s">
        <v>37</v>
      </c>
      <c r="F59" s="3">
        <v>63123</v>
      </c>
      <c r="G59" s="3">
        <v>89000</v>
      </c>
      <c r="H59" s="3">
        <v>2</v>
      </c>
      <c r="I59" s="3">
        <v>1</v>
      </c>
      <c r="J59" s="3" t="s">
        <v>731</v>
      </c>
      <c r="K59" s="3">
        <v>768</v>
      </c>
      <c r="L59" s="3">
        <v>6621</v>
      </c>
      <c r="M59" s="3">
        <v>1951</v>
      </c>
      <c r="N59" s="3">
        <v>0</v>
      </c>
      <c r="P59" s="3">
        <v>1</v>
      </c>
      <c r="Q59" s="3" t="s">
        <v>40</v>
      </c>
      <c r="V59" s="3">
        <v>89000</v>
      </c>
      <c r="W59" s="3">
        <v>41592</v>
      </c>
      <c r="X59" s="3">
        <v>43000</v>
      </c>
      <c r="Y59" s="3" t="s">
        <v>732</v>
      </c>
      <c r="Z59" s="3" t="s">
        <v>42</v>
      </c>
      <c r="AA59" s="3">
        <v>16042267</v>
      </c>
      <c r="AB59" s="3" t="s">
        <v>586</v>
      </c>
      <c r="AC59" s="3" t="s">
        <v>44</v>
      </c>
      <c r="AD59" s="3" t="s">
        <v>45</v>
      </c>
      <c r="AE59" s="3">
        <v>38.554684000000002</v>
      </c>
      <c r="AF59" s="3">
        <v>-90.273128999999997</v>
      </c>
      <c r="AG59" s="3" t="b">
        <v>0</v>
      </c>
    </row>
    <row r="60" spans="1:33" x14ac:dyDescent="0.25">
      <c r="A60" s="3" t="s">
        <v>33</v>
      </c>
      <c r="B60" s="3" t="s">
        <v>34</v>
      </c>
      <c r="C60" s="3" t="s">
        <v>939</v>
      </c>
      <c r="D60" s="3" t="s">
        <v>82</v>
      </c>
      <c r="E60" s="3" t="s">
        <v>37</v>
      </c>
      <c r="F60" s="3">
        <v>63123</v>
      </c>
      <c r="G60" s="3">
        <v>125000</v>
      </c>
      <c r="H60" s="3">
        <v>2</v>
      </c>
      <c r="I60" s="3">
        <v>1</v>
      </c>
      <c r="J60" s="3" t="s">
        <v>720</v>
      </c>
      <c r="K60" s="3">
        <v>864</v>
      </c>
      <c r="L60" s="3">
        <v>6621</v>
      </c>
      <c r="M60" s="3">
        <v>1952</v>
      </c>
      <c r="N60" s="3">
        <v>1</v>
      </c>
      <c r="O60" s="3" t="s">
        <v>39</v>
      </c>
      <c r="P60" s="3">
        <v>41</v>
      </c>
      <c r="Q60" s="3" t="s">
        <v>40</v>
      </c>
      <c r="U60" s="3">
        <v>42528</v>
      </c>
      <c r="V60" s="3">
        <v>128900</v>
      </c>
      <c r="W60" s="3">
        <v>42452</v>
      </c>
      <c r="X60" s="3">
        <v>72500</v>
      </c>
      <c r="Y60" s="3" t="s">
        <v>940</v>
      </c>
      <c r="Z60" s="3" t="s">
        <v>42</v>
      </c>
      <c r="AA60" s="3">
        <v>16033530</v>
      </c>
      <c r="AB60" s="3" t="s">
        <v>941</v>
      </c>
      <c r="AC60" s="3" t="s">
        <v>44</v>
      </c>
      <c r="AD60" s="3" t="s">
        <v>45</v>
      </c>
      <c r="AE60" s="3">
        <v>38.536538999999998</v>
      </c>
      <c r="AF60" s="3">
        <v>-90.321749999999994</v>
      </c>
      <c r="AG60" s="3" t="b">
        <v>0</v>
      </c>
    </row>
    <row r="61" spans="1:33" x14ac:dyDescent="0.25">
      <c r="A61" s="3" t="s">
        <v>33</v>
      </c>
      <c r="B61" s="3" t="s">
        <v>34</v>
      </c>
      <c r="C61" s="3" t="s">
        <v>845</v>
      </c>
      <c r="D61" s="3" t="s">
        <v>82</v>
      </c>
      <c r="E61" s="3" t="s">
        <v>37</v>
      </c>
      <c r="F61" s="3">
        <v>63123</v>
      </c>
      <c r="G61" s="3">
        <v>105000</v>
      </c>
      <c r="H61" s="3">
        <v>3</v>
      </c>
      <c r="I61" s="3">
        <v>3</v>
      </c>
      <c r="J61" s="3" t="s">
        <v>716</v>
      </c>
      <c r="K61" s="3">
        <v>1040</v>
      </c>
      <c r="L61" s="3">
        <v>6621</v>
      </c>
      <c r="M61" s="3">
        <v>1956</v>
      </c>
      <c r="N61" s="3">
        <v>0</v>
      </c>
      <c r="P61" s="3">
        <v>12</v>
      </c>
      <c r="Q61" s="3" t="s">
        <v>40</v>
      </c>
      <c r="U61" s="3">
        <v>42541</v>
      </c>
      <c r="V61" s="3">
        <v>125000</v>
      </c>
      <c r="W61" s="3">
        <v>39133</v>
      </c>
      <c r="X61" s="3">
        <v>137125</v>
      </c>
      <c r="Y61" s="3" t="s">
        <v>846</v>
      </c>
      <c r="Z61" s="3" t="s">
        <v>42</v>
      </c>
      <c r="AA61" s="3">
        <v>16041606</v>
      </c>
      <c r="AB61" s="3" t="s">
        <v>155</v>
      </c>
      <c r="AC61" s="3" t="s">
        <v>44</v>
      </c>
      <c r="AD61" s="3" t="s">
        <v>45</v>
      </c>
      <c r="AE61" s="3">
        <v>38.539672000000003</v>
      </c>
      <c r="AF61" s="3">
        <v>-90.308631000000005</v>
      </c>
      <c r="AG61" s="3" t="b">
        <v>1</v>
      </c>
    </row>
    <row r="62" spans="1:33" x14ac:dyDescent="0.25">
      <c r="A62" s="3" t="s">
        <v>33</v>
      </c>
      <c r="B62" s="3" t="s">
        <v>34</v>
      </c>
      <c r="C62" s="3" t="s">
        <v>969</v>
      </c>
      <c r="D62" s="3" t="s">
        <v>82</v>
      </c>
      <c r="E62" s="3" t="s">
        <v>37</v>
      </c>
      <c r="F62" s="3">
        <v>63123</v>
      </c>
      <c r="G62" s="3">
        <v>119900</v>
      </c>
      <c r="H62" s="3">
        <v>3</v>
      </c>
      <c r="I62" s="3">
        <v>1</v>
      </c>
      <c r="J62" s="3" t="s">
        <v>720</v>
      </c>
      <c r="L62" s="3">
        <v>6621</v>
      </c>
      <c r="M62" s="3">
        <v>1952</v>
      </c>
      <c r="N62" s="3">
        <v>1</v>
      </c>
      <c r="O62" s="3" t="s">
        <v>39</v>
      </c>
      <c r="P62" s="3">
        <v>53</v>
      </c>
      <c r="Q62" s="3" t="s">
        <v>40</v>
      </c>
      <c r="V62" s="3">
        <v>119900</v>
      </c>
      <c r="W62" s="3">
        <v>39259</v>
      </c>
      <c r="X62" s="3">
        <v>124000</v>
      </c>
      <c r="Y62" s="3" t="s">
        <v>970</v>
      </c>
      <c r="Z62" s="3" t="s">
        <v>42</v>
      </c>
      <c r="AA62" s="3">
        <v>16029970</v>
      </c>
      <c r="AB62" s="3" t="s">
        <v>971</v>
      </c>
      <c r="AC62" s="3" t="s">
        <v>44</v>
      </c>
      <c r="AD62" s="3" t="s">
        <v>45</v>
      </c>
      <c r="AE62" s="3">
        <v>38.536555999999997</v>
      </c>
      <c r="AF62" s="3">
        <v>-90.322169000000002</v>
      </c>
      <c r="AG62" s="3" t="b">
        <v>0</v>
      </c>
    </row>
    <row r="63" spans="1:33" x14ac:dyDescent="0.25">
      <c r="A63" s="3" t="s">
        <v>33</v>
      </c>
      <c r="B63" s="3" t="s">
        <v>34</v>
      </c>
      <c r="C63" s="3" t="s">
        <v>1081</v>
      </c>
      <c r="D63" s="3" t="s">
        <v>82</v>
      </c>
      <c r="E63" s="3" t="s">
        <v>37</v>
      </c>
      <c r="F63" s="3">
        <v>63123</v>
      </c>
      <c r="G63" s="3">
        <v>109900</v>
      </c>
      <c r="H63" s="3">
        <v>2</v>
      </c>
      <c r="I63" s="3">
        <v>12</v>
      </c>
      <c r="J63" s="3" t="s">
        <v>720</v>
      </c>
      <c r="K63" s="3">
        <v>816</v>
      </c>
      <c r="L63" s="3">
        <v>6752</v>
      </c>
      <c r="M63" s="3">
        <v>1955</v>
      </c>
      <c r="N63" s="3">
        <v>0</v>
      </c>
      <c r="P63" s="3">
        <v>235</v>
      </c>
      <c r="Q63" s="3" t="s">
        <v>40</v>
      </c>
      <c r="U63" s="3">
        <v>42344</v>
      </c>
      <c r="V63" s="3">
        <v>114900</v>
      </c>
      <c r="W63" s="3">
        <v>40869</v>
      </c>
      <c r="X63" s="3">
        <v>107000</v>
      </c>
      <c r="Y63" s="3" t="s">
        <v>1082</v>
      </c>
      <c r="Z63" s="3" t="s">
        <v>42</v>
      </c>
      <c r="AA63" s="3">
        <v>15061382</v>
      </c>
      <c r="AB63" s="3" t="s">
        <v>1018</v>
      </c>
      <c r="AC63" s="3" t="s">
        <v>44</v>
      </c>
      <c r="AD63" s="3" t="s">
        <v>45</v>
      </c>
      <c r="AE63" s="3">
        <v>38.566293000000002</v>
      </c>
      <c r="AF63" s="3">
        <v>-90.312314999999998</v>
      </c>
      <c r="AG63" s="3" t="b">
        <v>0</v>
      </c>
    </row>
    <row r="64" spans="1:33" x14ac:dyDescent="0.25">
      <c r="A64" s="3" t="s">
        <v>33</v>
      </c>
      <c r="B64" s="3" t="s">
        <v>34</v>
      </c>
      <c r="C64" s="3" t="s">
        <v>856</v>
      </c>
      <c r="D64" s="3" t="s">
        <v>82</v>
      </c>
      <c r="E64" s="3" t="s">
        <v>37</v>
      </c>
      <c r="F64" s="3">
        <v>63123</v>
      </c>
      <c r="G64" s="3">
        <v>46900</v>
      </c>
      <c r="H64" s="3">
        <v>2</v>
      </c>
      <c r="I64" s="3">
        <v>1</v>
      </c>
      <c r="J64" s="3" t="s">
        <v>716</v>
      </c>
      <c r="K64" s="3">
        <v>830</v>
      </c>
      <c r="L64" s="3">
        <v>6752</v>
      </c>
      <c r="M64" s="3">
        <v>1953</v>
      </c>
      <c r="N64" s="3">
        <v>0</v>
      </c>
      <c r="P64" s="3">
        <v>15</v>
      </c>
      <c r="Q64" s="3" t="s">
        <v>40</v>
      </c>
      <c r="V64" s="3">
        <v>46900</v>
      </c>
      <c r="Y64" s="3" t="s">
        <v>857</v>
      </c>
      <c r="Z64" s="3" t="s">
        <v>42</v>
      </c>
      <c r="AA64" s="3">
        <v>16041007</v>
      </c>
      <c r="AB64" s="3" t="s">
        <v>352</v>
      </c>
      <c r="AC64" s="3" t="s">
        <v>44</v>
      </c>
      <c r="AD64" s="3" t="s">
        <v>45</v>
      </c>
      <c r="AE64" s="3">
        <v>38.570245999999997</v>
      </c>
      <c r="AF64" s="3">
        <v>-90.306988000000004</v>
      </c>
      <c r="AG64" s="3" t="b">
        <v>0</v>
      </c>
    </row>
    <row r="65" spans="1:33" x14ac:dyDescent="0.25">
      <c r="A65" s="3" t="s">
        <v>33</v>
      </c>
      <c r="B65" s="3" t="s">
        <v>34</v>
      </c>
      <c r="C65" s="3" t="s">
        <v>1066</v>
      </c>
      <c r="D65" s="3" t="s">
        <v>82</v>
      </c>
      <c r="E65" s="3" t="s">
        <v>37</v>
      </c>
      <c r="F65" s="3">
        <v>63123</v>
      </c>
      <c r="G65" s="3">
        <v>130000</v>
      </c>
      <c r="H65" s="3">
        <v>3</v>
      </c>
      <c r="I65" s="3">
        <v>2</v>
      </c>
      <c r="J65" s="3" t="s">
        <v>720</v>
      </c>
      <c r="K65" s="3">
        <v>1074</v>
      </c>
      <c r="L65" s="3">
        <v>6752</v>
      </c>
      <c r="M65" s="3">
        <v>1962</v>
      </c>
      <c r="N65" s="3">
        <v>0</v>
      </c>
      <c r="P65" s="3">
        <v>163</v>
      </c>
      <c r="Q65" s="3" t="s">
        <v>40</v>
      </c>
      <c r="U65" s="3">
        <v>42518</v>
      </c>
      <c r="V65" s="3">
        <v>135000</v>
      </c>
      <c r="Y65" s="3" t="s">
        <v>1067</v>
      </c>
      <c r="Z65" s="3" t="s">
        <v>42</v>
      </c>
      <c r="AA65" s="3">
        <v>16000564</v>
      </c>
      <c r="AB65" s="3" t="s">
        <v>155</v>
      </c>
      <c r="AC65" s="3" t="s">
        <v>44</v>
      </c>
      <c r="AD65" s="3" t="s">
        <v>45</v>
      </c>
      <c r="AE65" s="3">
        <v>38.570827999999999</v>
      </c>
      <c r="AF65" s="3">
        <v>-90.309905999999998</v>
      </c>
      <c r="AG65" s="3" t="b">
        <v>0</v>
      </c>
    </row>
    <row r="66" spans="1:33" x14ac:dyDescent="0.25">
      <c r="A66" s="3" t="s">
        <v>33</v>
      </c>
      <c r="B66" s="3" t="s">
        <v>34</v>
      </c>
      <c r="C66" s="3" t="s">
        <v>1016</v>
      </c>
      <c r="D66" s="3" t="s">
        <v>82</v>
      </c>
      <c r="E66" s="3" t="s">
        <v>37</v>
      </c>
      <c r="F66" s="3">
        <v>63123</v>
      </c>
      <c r="G66" s="3">
        <v>124900</v>
      </c>
      <c r="H66" s="3">
        <v>3</v>
      </c>
      <c r="I66" s="3">
        <v>2</v>
      </c>
      <c r="J66" s="3" t="s">
        <v>720</v>
      </c>
      <c r="K66" s="3">
        <v>1100</v>
      </c>
      <c r="L66" s="3">
        <v>6752</v>
      </c>
      <c r="M66" s="3">
        <v>1948</v>
      </c>
      <c r="N66" s="3">
        <v>0</v>
      </c>
      <c r="P66" s="3">
        <v>84</v>
      </c>
      <c r="Q66" s="3" t="s">
        <v>40</v>
      </c>
      <c r="V66" s="3">
        <v>124900</v>
      </c>
      <c r="W66" s="3">
        <v>42076</v>
      </c>
      <c r="X66" s="3">
        <v>40480</v>
      </c>
      <c r="Y66" s="3" t="s">
        <v>1017</v>
      </c>
      <c r="Z66" s="3" t="s">
        <v>42</v>
      </c>
      <c r="AA66" s="3">
        <v>16021322</v>
      </c>
      <c r="AB66" s="3" t="s">
        <v>1018</v>
      </c>
      <c r="AC66" s="3" t="s">
        <v>44</v>
      </c>
      <c r="AD66" s="3" t="s">
        <v>45</v>
      </c>
      <c r="AE66" s="3">
        <v>38.568416900000003</v>
      </c>
      <c r="AF66" s="3">
        <v>-90.309628000000004</v>
      </c>
      <c r="AG66" s="3" t="b">
        <v>0</v>
      </c>
    </row>
    <row r="67" spans="1:33" x14ac:dyDescent="0.25">
      <c r="A67" s="3" t="s">
        <v>33</v>
      </c>
      <c r="B67" s="3" t="s">
        <v>34</v>
      </c>
      <c r="C67" s="3" t="s">
        <v>756</v>
      </c>
      <c r="D67" s="3" t="s">
        <v>82</v>
      </c>
      <c r="E67" s="3" t="s">
        <v>37</v>
      </c>
      <c r="F67" s="3">
        <v>63123</v>
      </c>
      <c r="G67" s="3">
        <v>139700</v>
      </c>
      <c r="H67" s="3">
        <v>3</v>
      </c>
      <c r="I67" s="3">
        <v>2</v>
      </c>
      <c r="J67" s="3" t="s">
        <v>720</v>
      </c>
      <c r="K67" s="3">
        <v>1120</v>
      </c>
      <c r="L67" s="3">
        <v>6752</v>
      </c>
      <c r="M67" s="3">
        <v>1960</v>
      </c>
      <c r="N67" s="3">
        <v>0</v>
      </c>
      <c r="P67" s="3">
        <v>2</v>
      </c>
      <c r="Q67" s="3" t="s">
        <v>40</v>
      </c>
      <c r="V67" s="3">
        <v>139700</v>
      </c>
      <c r="Y67" s="3" t="s">
        <v>757</v>
      </c>
      <c r="Z67" s="3" t="s">
        <v>42</v>
      </c>
      <c r="AA67" s="3">
        <v>16041733</v>
      </c>
      <c r="AB67" s="3" t="s">
        <v>737</v>
      </c>
      <c r="AC67" s="3" t="s">
        <v>44</v>
      </c>
      <c r="AD67" s="3" t="s">
        <v>45</v>
      </c>
      <c r="AE67" s="3">
        <v>38.550012000000002</v>
      </c>
      <c r="AF67" s="3">
        <v>-90.318734000000006</v>
      </c>
      <c r="AG67" s="3" t="b">
        <v>0</v>
      </c>
    </row>
    <row r="68" spans="1:33" x14ac:dyDescent="0.25">
      <c r="A68" s="3" t="s">
        <v>33</v>
      </c>
      <c r="B68" s="3" t="s">
        <v>34</v>
      </c>
      <c r="C68" s="3" t="s">
        <v>342</v>
      </c>
      <c r="D68" s="3" t="s">
        <v>82</v>
      </c>
      <c r="E68" s="3" t="s">
        <v>37</v>
      </c>
      <c r="F68" s="3">
        <v>63123</v>
      </c>
      <c r="G68" s="3">
        <v>85500</v>
      </c>
      <c r="H68" s="3">
        <v>3</v>
      </c>
      <c r="I68" s="3">
        <v>2</v>
      </c>
      <c r="J68" s="3" t="s">
        <v>343</v>
      </c>
      <c r="K68" s="3">
        <v>1780</v>
      </c>
      <c r="L68" s="3">
        <v>6752</v>
      </c>
      <c r="M68" s="3">
        <v>1947</v>
      </c>
      <c r="N68" s="3">
        <v>0</v>
      </c>
      <c r="P68" s="3">
        <v>46</v>
      </c>
      <c r="Q68" s="3" t="s">
        <v>40</v>
      </c>
      <c r="U68" s="3">
        <v>42521</v>
      </c>
      <c r="V68" s="3">
        <v>90000</v>
      </c>
      <c r="Y68" s="3" t="s">
        <v>956</v>
      </c>
      <c r="Z68" s="3" t="s">
        <v>42</v>
      </c>
      <c r="AA68" s="3">
        <v>16031067</v>
      </c>
      <c r="AB68" s="3" t="s">
        <v>957</v>
      </c>
      <c r="AC68" s="3" t="s">
        <v>44</v>
      </c>
      <c r="AD68" s="3" t="s">
        <v>45</v>
      </c>
      <c r="AG68" s="3" t="b">
        <v>0</v>
      </c>
    </row>
    <row r="69" spans="1:33" x14ac:dyDescent="0.25">
      <c r="A69" s="3" t="s">
        <v>33</v>
      </c>
      <c r="B69" s="3" t="s">
        <v>34</v>
      </c>
      <c r="C69" s="3" t="s">
        <v>1062</v>
      </c>
      <c r="D69" s="3" t="s">
        <v>82</v>
      </c>
      <c r="E69" s="3" t="s">
        <v>37</v>
      </c>
      <c r="F69" s="3">
        <v>63123</v>
      </c>
      <c r="G69" s="3">
        <v>104900</v>
      </c>
      <c r="H69" s="3">
        <v>2</v>
      </c>
      <c r="I69" s="3">
        <v>1</v>
      </c>
      <c r="J69" s="3" t="s">
        <v>716</v>
      </c>
      <c r="L69" s="3">
        <v>6752</v>
      </c>
      <c r="M69" s="3">
        <v>1912</v>
      </c>
      <c r="N69" s="3">
        <v>0</v>
      </c>
      <c r="P69" s="3">
        <v>134</v>
      </c>
      <c r="Q69" s="3" t="s">
        <v>40</v>
      </c>
      <c r="U69" s="3">
        <v>42543</v>
      </c>
      <c r="V69" s="3">
        <v>124900</v>
      </c>
      <c r="W69" s="3">
        <v>42321</v>
      </c>
      <c r="X69" s="3">
        <v>42000</v>
      </c>
      <c r="Y69" s="3" t="s">
        <v>1063</v>
      </c>
      <c r="Z69" s="3" t="s">
        <v>42</v>
      </c>
      <c r="AA69" s="3">
        <v>16008382</v>
      </c>
      <c r="AB69" s="3" t="s">
        <v>740</v>
      </c>
      <c r="AC69" s="3" t="s">
        <v>44</v>
      </c>
      <c r="AD69" s="3" t="s">
        <v>45</v>
      </c>
      <c r="AE69" s="3">
        <v>38.5681832</v>
      </c>
      <c r="AF69" s="3">
        <v>-90.305104400000005</v>
      </c>
      <c r="AG69" s="3" t="b">
        <v>0</v>
      </c>
    </row>
    <row r="70" spans="1:33" x14ac:dyDescent="0.25">
      <c r="A70" s="3" t="s">
        <v>33</v>
      </c>
      <c r="B70" s="3" t="s">
        <v>34</v>
      </c>
      <c r="C70" s="3" t="s">
        <v>1072</v>
      </c>
      <c r="D70" s="3" t="s">
        <v>82</v>
      </c>
      <c r="E70" s="3" t="s">
        <v>37</v>
      </c>
      <c r="F70" s="3">
        <v>63123</v>
      </c>
      <c r="G70" s="3">
        <v>119500</v>
      </c>
      <c r="H70" s="3">
        <v>2</v>
      </c>
      <c r="I70" s="3">
        <v>1</v>
      </c>
      <c r="J70" s="3" t="s">
        <v>720</v>
      </c>
      <c r="L70" s="3">
        <v>6752</v>
      </c>
      <c r="M70" s="3">
        <v>1951</v>
      </c>
      <c r="N70" s="3">
        <v>1</v>
      </c>
      <c r="P70" s="3">
        <v>204</v>
      </c>
      <c r="Q70" s="3" t="s">
        <v>40</v>
      </c>
      <c r="U70" s="3">
        <v>42405</v>
      </c>
      <c r="V70" s="3">
        <v>125000</v>
      </c>
      <c r="Y70" s="3" t="s">
        <v>1073</v>
      </c>
      <c r="Z70" s="3" t="s">
        <v>42</v>
      </c>
      <c r="AA70" s="3">
        <v>15065743</v>
      </c>
      <c r="AB70" s="3" t="s">
        <v>1074</v>
      </c>
      <c r="AC70" s="3" t="s">
        <v>44</v>
      </c>
      <c r="AD70" s="3" t="s">
        <v>45</v>
      </c>
      <c r="AE70" s="3">
        <v>38.569662000000001</v>
      </c>
      <c r="AF70" s="3">
        <v>-90.308251999999996</v>
      </c>
      <c r="AG70" s="3" t="b">
        <v>0</v>
      </c>
    </row>
    <row r="71" spans="1:33" x14ac:dyDescent="0.25">
      <c r="A71" s="3" t="s">
        <v>33</v>
      </c>
      <c r="B71" s="3" t="s">
        <v>34</v>
      </c>
      <c r="C71" s="3" t="s">
        <v>725</v>
      </c>
      <c r="D71" s="3" t="s">
        <v>82</v>
      </c>
      <c r="E71" s="3" t="s">
        <v>37</v>
      </c>
      <c r="F71" s="3">
        <v>63123</v>
      </c>
      <c r="G71" s="3">
        <v>216900</v>
      </c>
      <c r="H71" s="3">
        <v>3</v>
      </c>
      <c r="I71" s="3">
        <v>2</v>
      </c>
      <c r="J71" s="3" t="s">
        <v>726</v>
      </c>
      <c r="L71" s="3">
        <v>6795</v>
      </c>
      <c r="M71" s="3">
        <v>1969</v>
      </c>
      <c r="N71" s="3">
        <v>2</v>
      </c>
      <c r="O71" s="3" t="s">
        <v>39</v>
      </c>
      <c r="P71" s="3">
        <v>1</v>
      </c>
      <c r="Q71" s="3" t="s">
        <v>40</v>
      </c>
      <c r="R71" s="3">
        <v>42547</v>
      </c>
      <c r="S71" s="3">
        <v>0.54166666666666663</v>
      </c>
      <c r="T71" s="3">
        <v>0.625</v>
      </c>
      <c r="V71" s="3">
        <v>216900</v>
      </c>
      <c r="Y71" s="3" t="s">
        <v>727</v>
      </c>
      <c r="Z71" s="3" t="s">
        <v>42</v>
      </c>
      <c r="AA71" s="3">
        <v>16044352</v>
      </c>
      <c r="AB71" s="3" t="s">
        <v>332</v>
      </c>
      <c r="AC71" s="3" t="s">
        <v>44</v>
      </c>
      <c r="AD71" s="3" t="s">
        <v>45</v>
      </c>
      <c r="AE71" s="3">
        <v>38.544688000000001</v>
      </c>
      <c r="AF71" s="3">
        <v>-90.354208</v>
      </c>
      <c r="AG71" s="3" t="b">
        <v>0</v>
      </c>
    </row>
    <row r="72" spans="1:33" x14ac:dyDescent="0.25">
      <c r="A72" s="3" t="s">
        <v>33</v>
      </c>
      <c r="B72" s="3" t="s">
        <v>34</v>
      </c>
      <c r="C72" s="3" t="s">
        <v>776</v>
      </c>
      <c r="D72" s="3" t="s">
        <v>82</v>
      </c>
      <c r="E72" s="3" t="s">
        <v>37</v>
      </c>
      <c r="F72" s="3">
        <v>63123</v>
      </c>
      <c r="G72" s="3">
        <v>150000</v>
      </c>
      <c r="H72" s="3">
        <v>3</v>
      </c>
      <c r="I72" s="3">
        <v>2</v>
      </c>
      <c r="J72" s="3" t="s">
        <v>720</v>
      </c>
      <c r="K72" s="3">
        <v>1000</v>
      </c>
      <c r="L72" s="3">
        <v>6882</v>
      </c>
      <c r="M72" s="3">
        <v>1954</v>
      </c>
      <c r="N72" s="3">
        <v>1</v>
      </c>
      <c r="O72" s="3" t="s">
        <v>39</v>
      </c>
      <c r="P72" s="3">
        <v>4</v>
      </c>
      <c r="Q72" s="3" t="s">
        <v>40</v>
      </c>
      <c r="R72" s="3">
        <v>42547</v>
      </c>
      <c r="S72" s="3">
        <v>0.54166666666666663</v>
      </c>
      <c r="T72" s="3">
        <v>0.625</v>
      </c>
      <c r="V72" s="3">
        <v>150000</v>
      </c>
      <c r="W72" s="3">
        <v>38912</v>
      </c>
      <c r="X72" s="3">
        <v>171000</v>
      </c>
      <c r="Y72" s="3" t="s">
        <v>777</v>
      </c>
      <c r="Z72" s="3" t="s">
        <v>42</v>
      </c>
      <c r="AA72" s="3">
        <v>16043569</v>
      </c>
      <c r="AB72" s="3" t="s">
        <v>778</v>
      </c>
      <c r="AC72" s="3" t="s">
        <v>44</v>
      </c>
      <c r="AD72" s="3" t="s">
        <v>45</v>
      </c>
      <c r="AE72" s="3">
        <v>38.569400000000002</v>
      </c>
      <c r="AF72" s="3">
        <v>-90.3348929</v>
      </c>
      <c r="AG72" s="3" t="b">
        <v>0</v>
      </c>
    </row>
    <row r="73" spans="1:33" x14ac:dyDescent="0.25">
      <c r="A73" s="3" t="s">
        <v>33</v>
      </c>
      <c r="B73" s="3" t="s">
        <v>34</v>
      </c>
      <c r="C73" s="3" t="s">
        <v>933</v>
      </c>
      <c r="D73" s="3" t="s">
        <v>720</v>
      </c>
      <c r="E73" s="3" t="s">
        <v>37</v>
      </c>
      <c r="F73" s="3">
        <v>63123</v>
      </c>
      <c r="G73" s="3">
        <v>134900</v>
      </c>
      <c r="H73" s="3">
        <v>4</v>
      </c>
      <c r="I73" s="3">
        <v>1</v>
      </c>
      <c r="J73" s="3" t="s">
        <v>720</v>
      </c>
      <c r="K73" s="3">
        <v>1370</v>
      </c>
      <c r="L73" s="3">
        <v>6882</v>
      </c>
      <c r="M73" s="3">
        <v>1939</v>
      </c>
      <c r="N73" s="3">
        <v>0</v>
      </c>
      <c r="P73" s="3">
        <v>37</v>
      </c>
      <c r="Q73" s="3" t="s">
        <v>40</v>
      </c>
      <c r="V73" s="3">
        <v>134900</v>
      </c>
      <c r="W73" s="3">
        <v>38737</v>
      </c>
      <c r="X73" s="3">
        <v>94000</v>
      </c>
      <c r="Y73" s="3" t="s">
        <v>934</v>
      </c>
      <c r="Z73" s="3" t="s">
        <v>42</v>
      </c>
      <c r="AA73" s="3">
        <v>16034910</v>
      </c>
      <c r="AB73" s="3" t="s">
        <v>49</v>
      </c>
      <c r="AC73" s="3" t="s">
        <v>44</v>
      </c>
      <c r="AD73" s="3" t="s">
        <v>45</v>
      </c>
      <c r="AE73" s="3">
        <v>38.556655900000003</v>
      </c>
      <c r="AF73" s="3">
        <v>-90.322211899999999</v>
      </c>
      <c r="AG73" s="3" t="b">
        <v>0</v>
      </c>
    </row>
    <row r="74" spans="1:33" x14ac:dyDescent="0.25">
      <c r="A74" s="3" t="s">
        <v>33</v>
      </c>
      <c r="B74" s="3" t="s">
        <v>34</v>
      </c>
      <c r="C74" s="3" t="s">
        <v>1052</v>
      </c>
      <c r="D74" s="3" t="s">
        <v>82</v>
      </c>
      <c r="E74" s="3" t="s">
        <v>37</v>
      </c>
      <c r="F74" s="3">
        <v>63123</v>
      </c>
      <c r="G74" s="3">
        <v>129900</v>
      </c>
      <c r="H74" s="3">
        <v>3</v>
      </c>
      <c r="I74" s="3">
        <v>2</v>
      </c>
      <c r="J74" s="3" t="s">
        <v>720</v>
      </c>
      <c r="K74" s="3">
        <v>864</v>
      </c>
      <c r="L74" s="3">
        <v>6970</v>
      </c>
      <c r="N74" s="3">
        <v>3</v>
      </c>
      <c r="O74" s="3" t="s">
        <v>39</v>
      </c>
      <c r="P74" s="3">
        <v>113</v>
      </c>
      <c r="Q74" s="3" t="s">
        <v>40</v>
      </c>
      <c r="U74" s="3">
        <v>42494</v>
      </c>
      <c r="V74" s="3">
        <v>135000</v>
      </c>
      <c r="W74" s="3">
        <v>42289</v>
      </c>
      <c r="X74" s="3">
        <v>76975</v>
      </c>
      <c r="Y74" s="3" t="s">
        <v>1053</v>
      </c>
      <c r="Z74" s="3" t="s">
        <v>42</v>
      </c>
      <c r="AA74" s="3">
        <v>16012413</v>
      </c>
      <c r="AB74" s="3" t="s">
        <v>52</v>
      </c>
      <c r="AC74" s="3" t="s">
        <v>44</v>
      </c>
      <c r="AD74" s="3" t="s">
        <v>45</v>
      </c>
      <c r="AE74" s="3">
        <v>38.563329000000003</v>
      </c>
      <c r="AF74" s="3">
        <v>-90.318734000000006</v>
      </c>
      <c r="AG74" s="3" t="b">
        <v>0</v>
      </c>
    </row>
    <row r="75" spans="1:33" x14ac:dyDescent="0.25">
      <c r="A75" s="3" t="s">
        <v>33</v>
      </c>
      <c r="B75" s="3" t="s">
        <v>34</v>
      </c>
      <c r="C75" s="3" t="s">
        <v>905</v>
      </c>
      <c r="D75" s="3" t="s">
        <v>82</v>
      </c>
      <c r="E75" s="3" t="s">
        <v>37</v>
      </c>
      <c r="F75" s="3">
        <v>63123</v>
      </c>
      <c r="G75" s="3">
        <v>124900</v>
      </c>
      <c r="H75" s="3">
        <v>3</v>
      </c>
      <c r="I75" s="3">
        <v>1</v>
      </c>
      <c r="J75" s="3" t="s">
        <v>731</v>
      </c>
      <c r="K75" s="3">
        <v>936</v>
      </c>
      <c r="L75" s="3">
        <v>6970</v>
      </c>
      <c r="M75" s="3">
        <v>1906</v>
      </c>
      <c r="N75" s="3">
        <v>0</v>
      </c>
      <c r="P75" s="3">
        <v>25</v>
      </c>
      <c r="Q75" s="3" t="s">
        <v>40</v>
      </c>
      <c r="V75" s="3">
        <v>124900</v>
      </c>
      <c r="W75" s="3">
        <v>38663</v>
      </c>
      <c r="X75" s="3">
        <v>98000</v>
      </c>
      <c r="Y75" s="3" t="s">
        <v>906</v>
      </c>
      <c r="Z75" s="3" t="s">
        <v>42</v>
      </c>
      <c r="AA75" s="3">
        <v>16037607</v>
      </c>
      <c r="AB75" s="3" t="s">
        <v>737</v>
      </c>
      <c r="AC75" s="3" t="s">
        <v>44</v>
      </c>
      <c r="AD75" s="3" t="s">
        <v>45</v>
      </c>
      <c r="AE75" s="3">
        <v>38.561275999999999</v>
      </c>
      <c r="AF75" s="3">
        <v>-90.295139000000006</v>
      </c>
      <c r="AG75" s="3" t="b">
        <v>0</v>
      </c>
    </row>
    <row r="76" spans="1:33" x14ac:dyDescent="0.25">
      <c r="A76" s="3" t="s">
        <v>33</v>
      </c>
      <c r="B76" s="3" t="s">
        <v>34</v>
      </c>
      <c r="C76" s="3" t="s">
        <v>747</v>
      </c>
      <c r="D76" s="3" t="s">
        <v>82</v>
      </c>
      <c r="E76" s="3" t="s">
        <v>37</v>
      </c>
      <c r="F76" s="3">
        <v>63123</v>
      </c>
      <c r="G76" s="3">
        <v>199900</v>
      </c>
      <c r="H76" s="3">
        <v>3</v>
      </c>
      <c r="I76" s="3">
        <v>3</v>
      </c>
      <c r="J76" s="3" t="s">
        <v>716</v>
      </c>
      <c r="K76" s="3">
        <v>1314</v>
      </c>
      <c r="L76" s="3">
        <v>6970</v>
      </c>
      <c r="M76" s="3">
        <v>1970</v>
      </c>
      <c r="N76" s="3">
        <v>2</v>
      </c>
      <c r="O76" s="3" t="s">
        <v>39</v>
      </c>
      <c r="P76" s="3">
        <v>2</v>
      </c>
      <c r="Q76" s="3" t="s">
        <v>40</v>
      </c>
      <c r="V76" s="3">
        <v>199900</v>
      </c>
      <c r="Y76" s="3" t="s">
        <v>748</v>
      </c>
      <c r="Z76" s="3" t="s">
        <v>42</v>
      </c>
      <c r="AA76" s="3">
        <v>16044427</v>
      </c>
      <c r="AB76" s="3" t="s">
        <v>749</v>
      </c>
      <c r="AC76" s="3" t="s">
        <v>44</v>
      </c>
      <c r="AD76" s="3" t="s">
        <v>45</v>
      </c>
      <c r="AE76" s="3">
        <v>38.549347300000001</v>
      </c>
      <c r="AF76" s="3">
        <v>-90.297916000000001</v>
      </c>
      <c r="AG76" s="3" t="b">
        <v>0</v>
      </c>
    </row>
    <row r="77" spans="1:33" x14ac:dyDescent="0.25">
      <c r="A77" s="3" t="s">
        <v>33</v>
      </c>
      <c r="B77" s="3" t="s">
        <v>34</v>
      </c>
      <c r="C77" s="3" t="s">
        <v>796</v>
      </c>
      <c r="D77" s="3" t="s">
        <v>82</v>
      </c>
      <c r="E77" s="3" t="s">
        <v>37</v>
      </c>
      <c r="F77" s="3">
        <v>63123</v>
      </c>
      <c r="G77" s="3">
        <v>229900</v>
      </c>
      <c r="H77" s="3">
        <v>3</v>
      </c>
      <c r="I77" s="3">
        <v>4</v>
      </c>
      <c r="J77" s="3" t="s">
        <v>765</v>
      </c>
      <c r="K77" s="3">
        <v>1622</v>
      </c>
      <c r="L77" s="3">
        <v>6970</v>
      </c>
      <c r="M77" s="3">
        <v>1997</v>
      </c>
      <c r="N77" s="3">
        <v>2</v>
      </c>
      <c r="O77" s="3" t="s">
        <v>39</v>
      </c>
      <c r="P77" s="3">
        <v>8</v>
      </c>
      <c r="Q77" s="3" t="s">
        <v>40</v>
      </c>
      <c r="R77" s="3">
        <v>42547</v>
      </c>
      <c r="S77" s="3">
        <v>0.54166666666666663</v>
      </c>
      <c r="T77" s="3">
        <v>0.625</v>
      </c>
      <c r="V77" s="3">
        <v>229900</v>
      </c>
      <c r="Y77" s="3" t="s">
        <v>797</v>
      </c>
      <c r="Z77" s="3" t="s">
        <v>42</v>
      </c>
      <c r="AA77" s="3">
        <v>16042254</v>
      </c>
      <c r="AB77" s="3" t="s">
        <v>155</v>
      </c>
      <c r="AC77" s="3" t="s">
        <v>44</v>
      </c>
      <c r="AD77" s="3" t="s">
        <v>45</v>
      </c>
      <c r="AE77" s="3">
        <v>38.520516000000001</v>
      </c>
      <c r="AF77" s="3">
        <v>-90.337968000000004</v>
      </c>
      <c r="AG77" s="3" t="b">
        <v>0</v>
      </c>
    </row>
    <row r="78" spans="1:33" x14ac:dyDescent="0.25">
      <c r="A78" s="3" t="s">
        <v>33</v>
      </c>
      <c r="B78" s="3" t="s">
        <v>34</v>
      </c>
      <c r="C78" s="3" t="s">
        <v>1075</v>
      </c>
      <c r="D78" s="3" t="s">
        <v>82</v>
      </c>
      <c r="E78" s="3" t="s">
        <v>37</v>
      </c>
      <c r="F78" s="3">
        <v>63123</v>
      </c>
      <c r="G78" s="3">
        <v>319900</v>
      </c>
      <c r="H78" s="3">
        <v>4</v>
      </c>
      <c r="I78" s="3">
        <v>3</v>
      </c>
      <c r="J78" s="3" t="s">
        <v>765</v>
      </c>
      <c r="L78" s="3">
        <v>6970</v>
      </c>
      <c r="N78" s="3">
        <v>2</v>
      </c>
      <c r="O78" s="3" t="s">
        <v>39</v>
      </c>
      <c r="P78" s="3">
        <v>205</v>
      </c>
      <c r="Q78" s="3" t="s">
        <v>40</v>
      </c>
      <c r="U78" s="3">
        <v>42431</v>
      </c>
      <c r="V78" s="3">
        <v>354825</v>
      </c>
      <c r="Y78" s="3" t="s">
        <v>1076</v>
      </c>
      <c r="Z78" s="3" t="s">
        <v>42</v>
      </c>
      <c r="AA78" s="3">
        <v>15065454</v>
      </c>
      <c r="AB78" s="3" t="s">
        <v>49</v>
      </c>
      <c r="AC78" s="3" t="s">
        <v>44</v>
      </c>
      <c r="AD78" s="3" t="s">
        <v>45</v>
      </c>
      <c r="AE78" s="3">
        <v>38.523949999999999</v>
      </c>
      <c r="AF78" s="3">
        <v>-90.335948999999999</v>
      </c>
      <c r="AG78" s="3" t="b">
        <v>0</v>
      </c>
    </row>
    <row r="79" spans="1:33" x14ac:dyDescent="0.25">
      <c r="A79" s="3" t="s">
        <v>33</v>
      </c>
      <c r="B79" s="3" t="s">
        <v>34</v>
      </c>
      <c r="C79" s="3" t="s">
        <v>871</v>
      </c>
      <c r="D79" s="3" t="s">
        <v>82</v>
      </c>
      <c r="E79" s="3" t="s">
        <v>37</v>
      </c>
      <c r="F79" s="3">
        <v>63123</v>
      </c>
      <c r="G79" s="3">
        <v>124900</v>
      </c>
      <c r="H79" s="3">
        <v>3</v>
      </c>
      <c r="I79" s="3">
        <v>2</v>
      </c>
      <c r="J79" s="3" t="s">
        <v>731</v>
      </c>
      <c r="K79" s="3">
        <v>1230</v>
      </c>
      <c r="L79" s="3">
        <v>7100</v>
      </c>
      <c r="M79" s="3">
        <v>1950</v>
      </c>
      <c r="N79" s="3">
        <v>1</v>
      </c>
      <c r="P79" s="3">
        <v>18</v>
      </c>
      <c r="Q79" s="3" t="s">
        <v>40</v>
      </c>
      <c r="U79" s="3">
        <v>42543</v>
      </c>
      <c r="V79" s="3">
        <v>130000</v>
      </c>
      <c r="W79" s="3">
        <v>41023</v>
      </c>
      <c r="X79" s="3">
        <v>157633</v>
      </c>
      <c r="Y79" s="3" t="s">
        <v>872</v>
      </c>
      <c r="Z79" s="3" t="s">
        <v>42</v>
      </c>
      <c r="AA79" s="3">
        <v>16039346</v>
      </c>
      <c r="AB79" s="3" t="s">
        <v>49</v>
      </c>
      <c r="AC79" s="3" t="s">
        <v>44</v>
      </c>
      <c r="AD79" s="3" t="s">
        <v>45</v>
      </c>
      <c r="AE79" s="3">
        <v>38.556130000000003</v>
      </c>
      <c r="AF79" s="3">
        <v>-90.281959000000001</v>
      </c>
      <c r="AG79" s="3" t="b">
        <v>0</v>
      </c>
    </row>
    <row r="80" spans="1:33" x14ac:dyDescent="0.25">
      <c r="A80" s="3" t="s">
        <v>33</v>
      </c>
      <c r="B80" s="3" t="s">
        <v>34</v>
      </c>
      <c r="C80" s="3" t="s">
        <v>330</v>
      </c>
      <c r="D80" s="3" t="s">
        <v>290</v>
      </c>
      <c r="E80" s="3" t="s">
        <v>37</v>
      </c>
      <c r="F80" s="3">
        <v>63017</v>
      </c>
      <c r="G80" s="3">
        <v>649900</v>
      </c>
      <c r="H80" s="3">
        <v>4</v>
      </c>
      <c r="I80" s="3">
        <v>4</v>
      </c>
      <c r="J80" s="3" t="s">
        <v>47</v>
      </c>
      <c r="K80" s="3">
        <v>2968</v>
      </c>
      <c r="L80" s="3">
        <v>7144</v>
      </c>
      <c r="M80" s="3">
        <v>2014</v>
      </c>
      <c r="N80" s="3">
        <v>3</v>
      </c>
      <c r="O80" s="3" t="s">
        <v>39</v>
      </c>
      <c r="P80" s="3">
        <v>2</v>
      </c>
      <c r="Q80" s="3" t="s">
        <v>40</v>
      </c>
      <c r="R80" s="3">
        <v>42547</v>
      </c>
      <c r="S80" s="3">
        <v>0.54166666666666663</v>
      </c>
      <c r="T80" s="3">
        <v>0.625</v>
      </c>
      <c r="V80" s="3">
        <v>649900</v>
      </c>
      <c r="W80" s="3">
        <v>41788</v>
      </c>
      <c r="X80" s="3">
        <v>563804</v>
      </c>
      <c r="Y80" s="3" t="s">
        <v>331</v>
      </c>
      <c r="Z80" s="3" t="s">
        <v>42</v>
      </c>
      <c r="AA80" s="3">
        <v>16043481</v>
      </c>
      <c r="AB80" s="3" t="s">
        <v>332</v>
      </c>
      <c r="AC80" s="3" t="s">
        <v>44</v>
      </c>
      <c r="AD80" s="3" t="s">
        <v>45</v>
      </c>
      <c r="AE80" s="3">
        <v>38.620829999999998</v>
      </c>
      <c r="AF80" s="3">
        <v>-90.520210399999996</v>
      </c>
      <c r="AG80" s="3" t="b">
        <v>0</v>
      </c>
    </row>
    <row r="81" spans="1:33" x14ac:dyDescent="0.25">
      <c r="A81" s="3" t="s">
        <v>33</v>
      </c>
      <c r="B81" s="3" t="s">
        <v>34</v>
      </c>
      <c r="C81" s="3" t="s">
        <v>963</v>
      </c>
      <c r="D81" s="3" t="s">
        <v>82</v>
      </c>
      <c r="E81" s="3" t="s">
        <v>37</v>
      </c>
      <c r="F81" s="3">
        <v>63123</v>
      </c>
      <c r="G81" s="3">
        <v>55900</v>
      </c>
      <c r="H81" s="3">
        <v>1</v>
      </c>
      <c r="I81" s="3">
        <v>1</v>
      </c>
      <c r="J81" s="3" t="s">
        <v>716</v>
      </c>
      <c r="K81" s="3">
        <v>848</v>
      </c>
      <c r="L81" s="3">
        <v>7187</v>
      </c>
      <c r="M81" s="3">
        <v>1917</v>
      </c>
      <c r="N81" s="3">
        <v>0</v>
      </c>
      <c r="P81" s="3">
        <v>50</v>
      </c>
      <c r="Q81" s="3" t="s">
        <v>40</v>
      </c>
      <c r="V81" s="3">
        <v>55900</v>
      </c>
      <c r="W81" s="3">
        <v>42299</v>
      </c>
      <c r="X81" s="3">
        <v>31137</v>
      </c>
      <c r="Y81" s="3" t="s">
        <v>964</v>
      </c>
      <c r="Z81" s="3" t="s">
        <v>42</v>
      </c>
      <c r="AA81" s="3">
        <v>16031232</v>
      </c>
      <c r="AB81" s="3" t="s">
        <v>282</v>
      </c>
      <c r="AC81" s="3" t="s">
        <v>44</v>
      </c>
      <c r="AD81" s="3" t="s">
        <v>45</v>
      </c>
      <c r="AE81" s="3">
        <v>38.560515100000003</v>
      </c>
      <c r="AF81" s="3">
        <v>-90.308278799999997</v>
      </c>
      <c r="AG81" s="3" t="b">
        <v>0</v>
      </c>
    </row>
    <row r="82" spans="1:33" x14ac:dyDescent="0.25">
      <c r="A82" s="3" t="s">
        <v>33</v>
      </c>
      <c r="B82" s="3" t="s">
        <v>34</v>
      </c>
      <c r="C82" s="3" t="s">
        <v>800</v>
      </c>
      <c r="D82" s="3" t="s">
        <v>82</v>
      </c>
      <c r="E82" s="3" t="s">
        <v>37</v>
      </c>
      <c r="F82" s="3">
        <v>63123</v>
      </c>
      <c r="G82" s="3">
        <v>49900</v>
      </c>
      <c r="H82" s="3">
        <v>2</v>
      </c>
      <c r="I82" s="3">
        <v>2</v>
      </c>
      <c r="J82" s="3" t="s">
        <v>716</v>
      </c>
      <c r="K82" s="3">
        <v>1653</v>
      </c>
      <c r="L82" s="3">
        <v>7187</v>
      </c>
      <c r="M82" s="3">
        <v>1914</v>
      </c>
      <c r="N82" s="3">
        <v>2</v>
      </c>
      <c r="P82" s="3">
        <v>8</v>
      </c>
      <c r="Q82" s="3" t="s">
        <v>40</v>
      </c>
      <c r="V82" s="3">
        <v>49900</v>
      </c>
      <c r="Y82" s="3" t="s">
        <v>801</v>
      </c>
      <c r="Z82" s="3" t="s">
        <v>42</v>
      </c>
      <c r="AA82" s="3">
        <v>16043008</v>
      </c>
      <c r="AB82" s="3" t="s">
        <v>802</v>
      </c>
      <c r="AC82" s="3" t="s">
        <v>44</v>
      </c>
      <c r="AD82" s="3" t="s">
        <v>45</v>
      </c>
      <c r="AE82" s="3">
        <v>38.560184999999997</v>
      </c>
      <c r="AF82" s="3">
        <v>-90.295221999999995</v>
      </c>
      <c r="AG82" s="3" t="b">
        <v>0</v>
      </c>
    </row>
    <row r="83" spans="1:33" x14ac:dyDescent="0.25">
      <c r="A83" s="3" t="s">
        <v>33</v>
      </c>
      <c r="B83" s="3" t="s">
        <v>34</v>
      </c>
      <c r="C83" s="3" t="s">
        <v>982</v>
      </c>
      <c r="D83" s="3" t="s">
        <v>82</v>
      </c>
      <c r="E83" s="3" t="s">
        <v>37</v>
      </c>
      <c r="F83" s="3">
        <v>63123</v>
      </c>
      <c r="G83" s="3">
        <v>134500</v>
      </c>
      <c r="H83" s="3">
        <v>3</v>
      </c>
      <c r="I83" s="3">
        <v>2</v>
      </c>
      <c r="J83" s="3" t="s">
        <v>720</v>
      </c>
      <c r="L83" s="3">
        <v>7187</v>
      </c>
      <c r="M83" s="3">
        <v>1961</v>
      </c>
      <c r="N83" s="3">
        <v>0</v>
      </c>
      <c r="P83" s="3">
        <v>60</v>
      </c>
      <c r="Q83" s="3" t="s">
        <v>40</v>
      </c>
      <c r="U83" s="3">
        <v>42514</v>
      </c>
      <c r="V83" s="3">
        <v>134900</v>
      </c>
      <c r="W83" s="3">
        <v>42282</v>
      </c>
      <c r="X83" s="3">
        <v>30000</v>
      </c>
      <c r="Y83" s="3" t="s">
        <v>983</v>
      </c>
      <c r="Z83" s="3" t="s">
        <v>42</v>
      </c>
      <c r="AA83" s="3">
        <v>16027784</v>
      </c>
      <c r="AB83" s="3" t="s">
        <v>839</v>
      </c>
      <c r="AC83" s="3" t="s">
        <v>44</v>
      </c>
      <c r="AD83" s="3" t="s">
        <v>45</v>
      </c>
      <c r="AE83" s="3">
        <v>38.557363500000001</v>
      </c>
      <c r="AF83" s="3">
        <v>-90.316934099999997</v>
      </c>
      <c r="AG83" s="3" t="b">
        <v>0</v>
      </c>
    </row>
    <row r="84" spans="1:33" x14ac:dyDescent="0.25">
      <c r="A84" s="3" t="s">
        <v>33</v>
      </c>
      <c r="B84" s="3" t="s">
        <v>34</v>
      </c>
      <c r="C84" s="3" t="s">
        <v>883</v>
      </c>
      <c r="D84" s="3" t="s">
        <v>82</v>
      </c>
      <c r="E84" s="3" t="s">
        <v>37</v>
      </c>
      <c r="F84" s="3">
        <v>63123</v>
      </c>
      <c r="G84" s="3">
        <v>179900</v>
      </c>
      <c r="H84" s="3">
        <v>3</v>
      </c>
      <c r="I84" s="3">
        <v>3</v>
      </c>
      <c r="J84" s="3" t="s">
        <v>716</v>
      </c>
      <c r="K84" s="3">
        <v>1136</v>
      </c>
      <c r="L84" s="3">
        <v>7231</v>
      </c>
      <c r="M84" s="3">
        <v>1965</v>
      </c>
      <c r="N84" s="3">
        <v>2</v>
      </c>
      <c r="O84" s="3" t="s">
        <v>39</v>
      </c>
      <c r="P84" s="3">
        <v>22</v>
      </c>
      <c r="Q84" s="3" t="s">
        <v>40</v>
      </c>
      <c r="R84" s="3">
        <v>42547</v>
      </c>
      <c r="S84" s="3">
        <v>0.54166666666666663</v>
      </c>
      <c r="T84" s="3">
        <v>0.625</v>
      </c>
      <c r="V84" s="3">
        <v>179900</v>
      </c>
      <c r="W84" s="3">
        <v>41914</v>
      </c>
      <c r="X84" s="3">
        <v>165000</v>
      </c>
      <c r="Y84" s="3" t="s">
        <v>884</v>
      </c>
      <c r="Z84" s="3" t="s">
        <v>42</v>
      </c>
      <c r="AA84" s="3">
        <v>16037886</v>
      </c>
      <c r="AB84" s="3" t="s">
        <v>586</v>
      </c>
      <c r="AC84" s="3" t="s">
        <v>44</v>
      </c>
      <c r="AD84" s="3" t="s">
        <v>45</v>
      </c>
      <c r="AE84" s="3">
        <v>38.551603999999998</v>
      </c>
      <c r="AF84" s="3">
        <v>-90.302661999999998</v>
      </c>
      <c r="AG84" s="3" t="b">
        <v>0</v>
      </c>
    </row>
    <row r="85" spans="1:33" x14ac:dyDescent="0.25">
      <c r="A85" s="3" t="s">
        <v>33</v>
      </c>
      <c r="B85" s="3" t="s">
        <v>34</v>
      </c>
      <c r="C85" s="3" t="s">
        <v>986</v>
      </c>
      <c r="D85" s="3" t="s">
        <v>82</v>
      </c>
      <c r="E85" s="3" t="s">
        <v>37</v>
      </c>
      <c r="F85" s="3">
        <v>63123</v>
      </c>
      <c r="G85" s="3">
        <v>214900</v>
      </c>
      <c r="H85" s="3">
        <v>3</v>
      </c>
      <c r="I85" s="3">
        <v>2</v>
      </c>
      <c r="J85" s="3" t="s">
        <v>726</v>
      </c>
      <c r="K85" s="3">
        <v>1323</v>
      </c>
      <c r="L85" s="3">
        <v>7318</v>
      </c>
      <c r="M85" s="3">
        <v>1975</v>
      </c>
      <c r="N85" s="3">
        <v>2</v>
      </c>
      <c r="O85" s="3" t="s">
        <v>39</v>
      </c>
      <c r="P85" s="3">
        <v>61</v>
      </c>
      <c r="Q85" s="3" t="s">
        <v>40</v>
      </c>
      <c r="U85" s="3">
        <v>42513</v>
      </c>
      <c r="V85" s="3">
        <v>220000</v>
      </c>
      <c r="Y85" s="3" t="s">
        <v>987</v>
      </c>
      <c r="Z85" s="3" t="s">
        <v>42</v>
      </c>
      <c r="AA85" s="3">
        <v>16027722</v>
      </c>
      <c r="AB85" s="3" t="s">
        <v>52</v>
      </c>
      <c r="AC85" s="3" t="s">
        <v>44</v>
      </c>
      <c r="AD85" s="3" t="s">
        <v>45</v>
      </c>
      <c r="AE85" s="3">
        <v>38.544069</v>
      </c>
      <c r="AF85" s="3">
        <v>-90.356210000000004</v>
      </c>
      <c r="AG85" s="3" t="b">
        <v>0</v>
      </c>
    </row>
    <row r="86" spans="1:33" x14ac:dyDescent="0.25">
      <c r="A86" s="3" t="s">
        <v>33</v>
      </c>
      <c r="B86" s="3" t="s">
        <v>34</v>
      </c>
      <c r="C86" s="3" t="s">
        <v>1033</v>
      </c>
      <c r="D86" s="3" t="s">
        <v>82</v>
      </c>
      <c r="E86" s="3" t="s">
        <v>37</v>
      </c>
      <c r="F86" s="3">
        <v>63123</v>
      </c>
      <c r="G86" s="3">
        <v>154900</v>
      </c>
      <c r="H86" s="3">
        <v>3</v>
      </c>
      <c r="I86" s="3">
        <v>1</v>
      </c>
      <c r="J86" s="3" t="s">
        <v>720</v>
      </c>
      <c r="K86" s="3">
        <v>1213</v>
      </c>
      <c r="L86" s="3">
        <v>7362</v>
      </c>
      <c r="M86" s="3">
        <v>1955</v>
      </c>
      <c r="N86" s="3">
        <v>0</v>
      </c>
      <c r="P86" s="3">
        <v>98</v>
      </c>
      <c r="Q86" s="3" t="s">
        <v>40</v>
      </c>
      <c r="V86" s="3">
        <v>154900</v>
      </c>
      <c r="W86" s="3">
        <v>40655</v>
      </c>
      <c r="X86" s="3">
        <v>88000</v>
      </c>
      <c r="Y86" s="3" t="s">
        <v>1034</v>
      </c>
      <c r="Z86" s="3" t="s">
        <v>42</v>
      </c>
      <c r="AA86" s="3">
        <v>16016679</v>
      </c>
      <c r="AB86" s="3" t="s">
        <v>1035</v>
      </c>
      <c r="AC86" s="3" t="s">
        <v>44</v>
      </c>
      <c r="AD86" s="3" t="s">
        <v>45</v>
      </c>
      <c r="AE86" s="3">
        <v>38.559477000000001</v>
      </c>
      <c r="AF86" s="3">
        <v>-90.326938999999996</v>
      </c>
      <c r="AG86" s="3" t="b">
        <v>0</v>
      </c>
    </row>
    <row r="87" spans="1:33" x14ac:dyDescent="0.25">
      <c r="A87" s="3" t="s">
        <v>33</v>
      </c>
      <c r="B87" s="3" t="s">
        <v>34</v>
      </c>
      <c r="C87" s="3" t="s">
        <v>758</v>
      </c>
      <c r="D87" s="3" t="s">
        <v>82</v>
      </c>
      <c r="E87" s="3" t="s">
        <v>37</v>
      </c>
      <c r="F87" s="3">
        <v>63123</v>
      </c>
      <c r="G87" s="3">
        <v>131000</v>
      </c>
      <c r="H87" s="3">
        <v>2</v>
      </c>
      <c r="I87" s="3">
        <v>2</v>
      </c>
      <c r="J87" s="3" t="s">
        <v>716</v>
      </c>
      <c r="K87" s="3">
        <v>912</v>
      </c>
      <c r="L87" s="3">
        <v>7405</v>
      </c>
      <c r="M87" s="3">
        <v>1956</v>
      </c>
      <c r="N87" s="3">
        <v>1</v>
      </c>
      <c r="O87" s="3" t="s">
        <v>39</v>
      </c>
      <c r="P87" s="3">
        <v>3</v>
      </c>
      <c r="Q87" s="3" t="s">
        <v>40</v>
      </c>
      <c r="R87" s="3">
        <v>42547</v>
      </c>
      <c r="S87" s="3">
        <v>0.54166666666666663</v>
      </c>
      <c r="T87" s="3">
        <v>0.625</v>
      </c>
      <c r="V87" s="3">
        <v>131000</v>
      </c>
      <c r="Y87" s="3" t="s">
        <v>759</v>
      </c>
      <c r="Z87" s="3" t="s">
        <v>42</v>
      </c>
      <c r="AA87" s="3">
        <v>16043919</v>
      </c>
      <c r="AB87" s="3" t="s">
        <v>59</v>
      </c>
      <c r="AC87" s="3" t="s">
        <v>44</v>
      </c>
      <c r="AD87" s="3" t="s">
        <v>45</v>
      </c>
      <c r="AE87" s="3">
        <v>38.551495000000003</v>
      </c>
      <c r="AF87" s="3">
        <v>-90.284308899999999</v>
      </c>
      <c r="AG87" s="3" t="b">
        <v>0</v>
      </c>
    </row>
    <row r="88" spans="1:33" x14ac:dyDescent="0.25">
      <c r="A88" s="3" t="s">
        <v>33</v>
      </c>
      <c r="B88" s="3" t="s">
        <v>34</v>
      </c>
      <c r="C88" s="3" t="s">
        <v>1007</v>
      </c>
      <c r="D88" s="3" t="s">
        <v>82</v>
      </c>
      <c r="E88" s="3" t="s">
        <v>37</v>
      </c>
      <c r="F88" s="3">
        <v>63123</v>
      </c>
      <c r="G88" s="3">
        <v>129900</v>
      </c>
      <c r="H88" s="3">
        <v>3</v>
      </c>
      <c r="I88" s="3">
        <v>2</v>
      </c>
      <c r="J88" s="3" t="s">
        <v>765</v>
      </c>
      <c r="K88" s="3">
        <v>1008</v>
      </c>
      <c r="L88" s="3">
        <v>7405</v>
      </c>
      <c r="M88" s="3">
        <v>1963</v>
      </c>
      <c r="N88" s="3">
        <v>1</v>
      </c>
      <c r="O88" s="3" t="s">
        <v>39</v>
      </c>
      <c r="P88" s="3">
        <v>79</v>
      </c>
      <c r="Q88" s="3" t="s">
        <v>40</v>
      </c>
      <c r="U88" s="3">
        <v>42543</v>
      </c>
      <c r="V88" s="3">
        <v>139900</v>
      </c>
      <c r="W88" s="3">
        <v>39087</v>
      </c>
      <c r="X88" s="3">
        <v>125000</v>
      </c>
      <c r="Y88" s="3" t="s">
        <v>1008</v>
      </c>
      <c r="Z88" s="3" t="s">
        <v>42</v>
      </c>
      <c r="AA88" s="3">
        <v>16022883</v>
      </c>
      <c r="AB88" s="3" t="s">
        <v>49</v>
      </c>
      <c r="AC88" s="3" t="s">
        <v>44</v>
      </c>
      <c r="AD88" s="3" t="s">
        <v>45</v>
      </c>
      <c r="AE88" s="3">
        <v>38.532659000000002</v>
      </c>
      <c r="AF88" s="3">
        <v>-90.313883000000004</v>
      </c>
      <c r="AG88" s="3" t="b">
        <v>0</v>
      </c>
    </row>
    <row r="89" spans="1:33" x14ac:dyDescent="0.25">
      <c r="A89" s="3" t="s">
        <v>33</v>
      </c>
      <c r="B89" s="3" t="s">
        <v>34</v>
      </c>
      <c r="C89" s="3" t="s">
        <v>261</v>
      </c>
      <c r="D89" s="3" t="s">
        <v>36</v>
      </c>
      <c r="E89" s="3" t="s">
        <v>37</v>
      </c>
      <c r="F89" s="3">
        <v>63011</v>
      </c>
      <c r="G89" s="3">
        <v>997000</v>
      </c>
      <c r="H89" s="3">
        <v>3</v>
      </c>
      <c r="I89" s="3">
        <v>4</v>
      </c>
      <c r="J89" s="3" t="s">
        <v>47</v>
      </c>
      <c r="K89" s="3">
        <v>1784</v>
      </c>
      <c r="L89" s="3">
        <v>7405</v>
      </c>
      <c r="M89" s="3">
        <v>2013</v>
      </c>
      <c r="N89" s="3">
        <v>2</v>
      </c>
      <c r="O89" s="3" t="s">
        <v>39</v>
      </c>
      <c r="P89" s="3">
        <v>107</v>
      </c>
      <c r="Q89" s="3" t="s">
        <v>40</v>
      </c>
      <c r="V89" s="3">
        <v>997000</v>
      </c>
      <c r="W89" s="4">
        <v>41981</v>
      </c>
      <c r="X89" s="3">
        <v>971067</v>
      </c>
      <c r="Y89" s="3" t="s">
        <v>262</v>
      </c>
      <c r="Z89" s="3" t="s">
        <v>42</v>
      </c>
      <c r="AA89" s="3">
        <v>16014176</v>
      </c>
      <c r="AB89" s="3" t="s">
        <v>49</v>
      </c>
      <c r="AC89" s="3" t="s">
        <v>44</v>
      </c>
      <c r="AD89" s="3" t="s">
        <v>45</v>
      </c>
      <c r="AE89" s="3">
        <v>38.624098099999998</v>
      </c>
      <c r="AF89" s="3">
        <v>-90.5665403</v>
      </c>
      <c r="AG89" s="3" t="b">
        <v>0</v>
      </c>
    </row>
    <row r="90" spans="1:33" x14ac:dyDescent="0.25">
      <c r="A90" s="3" t="s">
        <v>33</v>
      </c>
      <c r="B90" s="3" t="s">
        <v>34</v>
      </c>
      <c r="C90" s="3" t="s">
        <v>261</v>
      </c>
      <c r="D90" s="3" t="s">
        <v>36</v>
      </c>
      <c r="E90" s="3" t="s">
        <v>37</v>
      </c>
      <c r="F90" s="3">
        <v>63011</v>
      </c>
      <c r="G90" s="3">
        <v>997000</v>
      </c>
      <c r="H90" s="3">
        <v>3</v>
      </c>
      <c r="I90" s="3">
        <v>4</v>
      </c>
      <c r="J90" s="3" t="s">
        <v>47</v>
      </c>
      <c r="K90" s="3">
        <v>1784</v>
      </c>
      <c r="L90" s="3">
        <v>7405</v>
      </c>
      <c r="M90" s="3">
        <v>2013</v>
      </c>
      <c r="N90" s="3">
        <v>2</v>
      </c>
      <c r="O90" s="3" t="s">
        <v>39</v>
      </c>
      <c r="P90" s="3">
        <v>107</v>
      </c>
      <c r="Q90" s="3" t="s">
        <v>40</v>
      </c>
      <c r="V90" s="3">
        <v>997000</v>
      </c>
      <c r="W90" s="3">
        <v>41981</v>
      </c>
      <c r="X90" s="3">
        <v>971067</v>
      </c>
      <c r="Y90" s="3" t="s">
        <v>262</v>
      </c>
      <c r="Z90" s="3" t="s">
        <v>42</v>
      </c>
      <c r="AA90" s="3">
        <v>16014176</v>
      </c>
      <c r="AB90" s="3" t="s">
        <v>49</v>
      </c>
      <c r="AC90" s="3" t="s">
        <v>44</v>
      </c>
      <c r="AD90" s="3" t="s">
        <v>45</v>
      </c>
      <c r="AE90" s="3">
        <v>38.624098099999998</v>
      </c>
      <c r="AF90" s="3">
        <v>-90.5665403</v>
      </c>
      <c r="AG90" s="3" t="b">
        <v>0</v>
      </c>
    </row>
    <row r="91" spans="1:33" x14ac:dyDescent="0.25">
      <c r="A91" s="3" t="s">
        <v>33</v>
      </c>
      <c r="B91" s="3" t="s">
        <v>34</v>
      </c>
      <c r="C91" s="3" t="s">
        <v>445</v>
      </c>
      <c r="D91" s="3" t="s">
        <v>290</v>
      </c>
      <c r="E91" s="3" t="s">
        <v>37</v>
      </c>
      <c r="F91" s="3">
        <v>63017</v>
      </c>
      <c r="G91" s="3">
        <v>599000</v>
      </c>
      <c r="H91" s="3">
        <v>4</v>
      </c>
      <c r="I91" s="3">
        <v>3</v>
      </c>
      <c r="J91" s="3" t="s">
        <v>47</v>
      </c>
      <c r="K91" s="3">
        <v>3248</v>
      </c>
      <c r="L91" s="3">
        <v>7405</v>
      </c>
      <c r="M91" s="3">
        <v>2014</v>
      </c>
      <c r="N91" s="3">
        <v>3</v>
      </c>
      <c r="O91" s="3" t="s">
        <v>39</v>
      </c>
      <c r="P91" s="3">
        <v>29</v>
      </c>
      <c r="Q91" s="3" t="s">
        <v>40</v>
      </c>
      <c r="V91" s="3">
        <v>599000</v>
      </c>
      <c r="W91" s="3">
        <v>41908</v>
      </c>
      <c r="X91" s="3">
        <v>523583</v>
      </c>
      <c r="Y91" s="3" t="s">
        <v>446</v>
      </c>
      <c r="Z91" s="3" t="s">
        <v>42</v>
      </c>
      <c r="AA91" s="3">
        <v>16034647</v>
      </c>
      <c r="AB91" s="3" t="s">
        <v>59</v>
      </c>
      <c r="AC91" s="3" t="s">
        <v>44</v>
      </c>
      <c r="AD91" s="3" t="s">
        <v>45</v>
      </c>
      <c r="AE91" s="3">
        <v>38.620829999999998</v>
      </c>
      <c r="AF91" s="3">
        <v>-90.520210399999996</v>
      </c>
      <c r="AG91" s="3" t="b">
        <v>0</v>
      </c>
    </row>
    <row r="92" spans="1:33" x14ac:dyDescent="0.25">
      <c r="A92" s="3" t="s">
        <v>33</v>
      </c>
      <c r="B92" s="3" t="s">
        <v>34</v>
      </c>
      <c r="C92" s="3" t="s">
        <v>788</v>
      </c>
      <c r="D92" s="3" t="s">
        <v>82</v>
      </c>
      <c r="E92" s="3" t="s">
        <v>37</v>
      </c>
      <c r="F92" s="3">
        <v>63123</v>
      </c>
      <c r="G92" s="3">
        <v>134900</v>
      </c>
      <c r="H92" s="3">
        <v>2</v>
      </c>
      <c r="I92" s="3">
        <v>1</v>
      </c>
      <c r="J92" s="3" t="s">
        <v>726</v>
      </c>
      <c r="K92" s="3">
        <v>864</v>
      </c>
      <c r="L92" s="3">
        <v>7492</v>
      </c>
      <c r="M92" s="3">
        <v>1957</v>
      </c>
      <c r="N92" s="3">
        <v>0</v>
      </c>
      <c r="P92" s="3">
        <v>5</v>
      </c>
      <c r="Q92" s="3" t="s">
        <v>40</v>
      </c>
      <c r="V92" s="3">
        <v>134900</v>
      </c>
      <c r="Y92" s="3" t="s">
        <v>789</v>
      </c>
      <c r="Z92" s="3" t="s">
        <v>42</v>
      </c>
      <c r="AA92" s="3">
        <v>16043424</v>
      </c>
      <c r="AB92" s="3" t="s">
        <v>49</v>
      </c>
      <c r="AC92" s="3" t="s">
        <v>44</v>
      </c>
      <c r="AD92" s="3" t="s">
        <v>45</v>
      </c>
      <c r="AE92" s="3">
        <v>38.532660999999997</v>
      </c>
      <c r="AF92" s="3">
        <v>-90.346172899999999</v>
      </c>
      <c r="AG92" s="3" t="b">
        <v>0</v>
      </c>
    </row>
    <row r="93" spans="1:33" x14ac:dyDescent="0.25">
      <c r="A93" s="3" t="s">
        <v>33</v>
      </c>
      <c r="B93" s="3" t="s">
        <v>34</v>
      </c>
      <c r="C93" s="3" t="s">
        <v>869</v>
      </c>
      <c r="D93" s="3" t="s">
        <v>82</v>
      </c>
      <c r="E93" s="3" t="s">
        <v>37</v>
      </c>
      <c r="F93" s="3">
        <v>63123</v>
      </c>
      <c r="G93" s="3">
        <v>149900</v>
      </c>
      <c r="H93" s="3">
        <v>3</v>
      </c>
      <c r="I93" s="3">
        <v>1</v>
      </c>
      <c r="J93" s="3" t="s">
        <v>726</v>
      </c>
      <c r="K93" s="3">
        <v>960</v>
      </c>
      <c r="L93" s="3">
        <v>7492</v>
      </c>
      <c r="M93" s="3">
        <v>1956</v>
      </c>
      <c r="N93" s="3">
        <v>0</v>
      </c>
      <c r="P93" s="3">
        <v>17</v>
      </c>
      <c r="Q93" s="3" t="s">
        <v>40</v>
      </c>
      <c r="U93" s="3">
        <v>42538</v>
      </c>
      <c r="V93" s="3">
        <v>154900</v>
      </c>
      <c r="Y93" s="3" t="s">
        <v>870</v>
      </c>
      <c r="Z93" s="3" t="s">
        <v>42</v>
      </c>
      <c r="AA93" s="3">
        <v>16040068</v>
      </c>
      <c r="AB93" s="3" t="s">
        <v>49</v>
      </c>
      <c r="AC93" s="3" t="s">
        <v>44</v>
      </c>
      <c r="AD93" s="3" t="s">
        <v>45</v>
      </c>
      <c r="AE93" s="3">
        <v>38.5319948</v>
      </c>
      <c r="AF93" s="3">
        <v>-90.357305100000005</v>
      </c>
      <c r="AG93" s="3" t="b">
        <v>0</v>
      </c>
    </row>
    <row r="94" spans="1:33" x14ac:dyDescent="0.25">
      <c r="A94" s="3" t="s">
        <v>33</v>
      </c>
      <c r="B94" s="3" t="s">
        <v>34</v>
      </c>
      <c r="C94" s="3" t="s">
        <v>826</v>
      </c>
      <c r="D94" s="3" t="s">
        <v>720</v>
      </c>
      <c r="E94" s="3" t="s">
        <v>37</v>
      </c>
      <c r="F94" s="3">
        <v>63123</v>
      </c>
      <c r="G94" s="3">
        <v>189900</v>
      </c>
      <c r="H94" s="3">
        <v>3</v>
      </c>
      <c r="I94" s="3">
        <v>2</v>
      </c>
      <c r="J94" s="3" t="s">
        <v>720</v>
      </c>
      <c r="K94" s="3">
        <v>1562</v>
      </c>
      <c r="L94" s="3">
        <v>7492</v>
      </c>
      <c r="M94" s="3">
        <v>1960</v>
      </c>
      <c r="N94" s="3">
        <v>1</v>
      </c>
      <c r="O94" s="3" t="s">
        <v>39</v>
      </c>
      <c r="P94" s="3">
        <v>9</v>
      </c>
      <c r="Q94" s="3" t="s">
        <v>40</v>
      </c>
      <c r="V94" s="3">
        <v>189900</v>
      </c>
      <c r="Y94" s="3" t="s">
        <v>827</v>
      </c>
      <c r="Z94" s="3" t="s">
        <v>42</v>
      </c>
      <c r="AA94" s="3">
        <v>16040813</v>
      </c>
      <c r="AB94" s="3" t="s">
        <v>59</v>
      </c>
      <c r="AC94" s="3" t="s">
        <v>44</v>
      </c>
      <c r="AD94" s="3" t="s">
        <v>45</v>
      </c>
      <c r="AE94" s="3">
        <v>38.559629999999999</v>
      </c>
      <c r="AF94" s="3">
        <v>-90.340537999999995</v>
      </c>
      <c r="AG94" s="3" t="b">
        <v>0</v>
      </c>
    </row>
    <row r="95" spans="1:33" x14ac:dyDescent="0.25">
      <c r="A95" s="3" t="s">
        <v>33</v>
      </c>
      <c r="B95" s="3" t="s">
        <v>34</v>
      </c>
      <c r="C95" s="3" t="s">
        <v>952</v>
      </c>
      <c r="D95" s="3" t="s">
        <v>82</v>
      </c>
      <c r="E95" s="3" t="s">
        <v>37</v>
      </c>
      <c r="F95" s="3">
        <v>63123</v>
      </c>
      <c r="G95" s="3">
        <v>219900</v>
      </c>
      <c r="H95" s="3">
        <v>3</v>
      </c>
      <c r="I95" s="3">
        <v>2</v>
      </c>
      <c r="J95" s="3" t="s">
        <v>726</v>
      </c>
      <c r="K95" s="3">
        <v>1608</v>
      </c>
      <c r="L95" s="3">
        <v>7492</v>
      </c>
      <c r="M95" s="3">
        <v>1969</v>
      </c>
      <c r="N95" s="3">
        <v>2</v>
      </c>
      <c r="O95" s="3" t="s">
        <v>39</v>
      </c>
      <c r="P95" s="3">
        <v>44</v>
      </c>
      <c r="Q95" s="3" t="s">
        <v>40</v>
      </c>
      <c r="U95" s="3">
        <v>42516</v>
      </c>
      <c r="V95" s="3">
        <v>224900</v>
      </c>
      <c r="Y95" s="3" t="s">
        <v>953</v>
      </c>
      <c r="Z95" s="3" t="s">
        <v>42</v>
      </c>
      <c r="AA95" s="3">
        <v>16032599</v>
      </c>
      <c r="AB95" s="3" t="s">
        <v>52</v>
      </c>
      <c r="AC95" s="3" t="s">
        <v>44</v>
      </c>
      <c r="AD95" s="3" t="s">
        <v>45</v>
      </c>
      <c r="AE95" s="3">
        <v>38.542605000000002</v>
      </c>
      <c r="AF95" s="3">
        <v>-90.352602000000005</v>
      </c>
      <c r="AG95" s="3" t="b">
        <v>0</v>
      </c>
    </row>
    <row r="96" spans="1:33" x14ac:dyDescent="0.25">
      <c r="A96" s="3" t="s">
        <v>33</v>
      </c>
      <c r="B96" s="3" t="s">
        <v>34</v>
      </c>
      <c r="C96" s="3" t="s">
        <v>499</v>
      </c>
      <c r="D96" s="3" t="s">
        <v>290</v>
      </c>
      <c r="E96" s="3" t="s">
        <v>37</v>
      </c>
      <c r="F96" s="3">
        <v>63017</v>
      </c>
      <c r="G96" s="3">
        <v>599900</v>
      </c>
      <c r="H96" s="3">
        <v>4</v>
      </c>
      <c r="I96" s="3">
        <v>4</v>
      </c>
      <c r="J96" s="3" t="s">
        <v>47</v>
      </c>
      <c r="K96" s="3">
        <v>2687</v>
      </c>
      <c r="L96" s="3">
        <v>7492</v>
      </c>
      <c r="M96" s="3">
        <v>2015</v>
      </c>
      <c r="N96" s="3">
        <v>3</v>
      </c>
      <c r="O96" s="3" t="s">
        <v>39</v>
      </c>
      <c r="P96" s="3">
        <v>45</v>
      </c>
      <c r="Q96" s="3" t="s">
        <v>40</v>
      </c>
      <c r="U96" s="3">
        <v>42535</v>
      </c>
      <c r="V96" s="3">
        <v>624900</v>
      </c>
      <c r="Y96" s="3" t="s">
        <v>500</v>
      </c>
      <c r="Z96" s="3" t="s">
        <v>42</v>
      </c>
      <c r="AA96" s="3">
        <v>16028736</v>
      </c>
      <c r="AB96" s="3" t="s">
        <v>501</v>
      </c>
      <c r="AC96" s="3" t="s">
        <v>44</v>
      </c>
      <c r="AD96" s="3" t="s">
        <v>45</v>
      </c>
      <c r="AE96" s="3">
        <v>38.620829999999998</v>
      </c>
      <c r="AF96" s="3">
        <v>-90.520210399999996</v>
      </c>
      <c r="AG96" s="3" t="b">
        <v>0</v>
      </c>
    </row>
    <row r="97" spans="1:33" x14ac:dyDescent="0.25">
      <c r="A97" s="3" t="s">
        <v>33</v>
      </c>
      <c r="B97" s="3" t="s">
        <v>34</v>
      </c>
      <c r="C97" s="3" t="s">
        <v>821</v>
      </c>
      <c r="D97" s="3" t="s">
        <v>82</v>
      </c>
      <c r="E97" s="3" t="s">
        <v>37</v>
      </c>
      <c r="F97" s="3">
        <v>63123</v>
      </c>
      <c r="G97" s="3">
        <v>144900</v>
      </c>
      <c r="H97" s="3">
        <v>2</v>
      </c>
      <c r="I97" s="3">
        <v>1</v>
      </c>
      <c r="J97" s="3" t="s">
        <v>720</v>
      </c>
      <c r="L97" s="3">
        <v>7492</v>
      </c>
      <c r="M97" s="3">
        <v>1954</v>
      </c>
      <c r="N97" s="3">
        <v>1</v>
      </c>
      <c r="O97" s="3" t="s">
        <v>39</v>
      </c>
      <c r="P97" s="3">
        <v>9</v>
      </c>
      <c r="Q97" s="3" t="s">
        <v>40</v>
      </c>
      <c r="R97" s="3">
        <v>42547</v>
      </c>
      <c r="S97" s="3">
        <v>0.54166666666666663</v>
      </c>
      <c r="T97" s="3">
        <v>0.625</v>
      </c>
      <c r="U97" s="3">
        <v>42544</v>
      </c>
      <c r="V97" s="3">
        <v>149900</v>
      </c>
      <c r="Y97" s="3" t="s">
        <v>822</v>
      </c>
      <c r="Z97" s="3" t="s">
        <v>42</v>
      </c>
      <c r="AA97" s="3">
        <v>16042582</v>
      </c>
      <c r="AB97" s="3" t="s">
        <v>823</v>
      </c>
      <c r="AC97" s="3" t="s">
        <v>44</v>
      </c>
      <c r="AD97" s="3" t="s">
        <v>45</v>
      </c>
      <c r="AE97" s="3">
        <v>38.552925000000002</v>
      </c>
      <c r="AF97" s="3">
        <v>-90.312112999999997</v>
      </c>
      <c r="AG97" s="3" t="b">
        <v>0</v>
      </c>
    </row>
    <row r="98" spans="1:33" x14ac:dyDescent="0.25">
      <c r="A98" s="3" t="s">
        <v>33</v>
      </c>
      <c r="B98" s="3" t="s">
        <v>34</v>
      </c>
      <c r="C98" s="3" t="s">
        <v>901</v>
      </c>
      <c r="D98" s="3" t="s">
        <v>82</v>
      </c>
      <c r="E98" s="3" t="s">
        <v>37</v>
      </c>
      <c r="F98" s="3">
        <v>63123</v>
      </c>
      <c r="G98" s="3">
        <v>123900</v>
      </c>
      <c r="H98" s="3">
        <v>2</v>
      </c>
      <c r="I98" s="3">
        <v>1</v>
      </c>
      <c r="J98" s="3" t="s">
        <v>720</v>
      </c>
      <c r="L98" s="3">
        <v>7492</v>
      </c>
      <c r="M98" s="3">
        <v>1953</v>
      </c>
      <c r="N98" s="3">
        <v>1</v>
      </c>
      <c r="O98" s="3" t="s">
        <v>39</v>
      </c>
      <c r="P98" s="3">
        <v>25</v>
      </c>
      <c r="Q98" s="3" t="s">
        <v>40</v>
      </c>
      <c r="V98" s="3">
        <v>123900</v>
      </c>
      <c r="W98" s="3">
        <v>40745</v>
      </c>
      <c r="X98" s="3">
        <v>131000</v>
      </c>
      <c r="Y98" s="3" t="s">
        <v>902</v>
      </c>
      <c r="Z98" s="3" t="s">
        <v>42</v>
      </c>
      <c r="AA98" s="3">
        <v>16024451</v>
      </c>
      <c r="AB98" s="3" t="s">
        <v>332</v>
      </c>
      <c r="AC98" s="3" t="s">
        <v>44</v>
      </c>
      <c r="AD98" s="3" t="s">
        <v>45</v>
      </c>
      <c r="AE98" s="3">
        <v>38.537906999999997</v>
      </c>
      <c r="AF98" s="3">
        <v>-90.321584999999999</v>
      </c>
      <c r="AG98" s="3" t="b">
        <v>0</v>
      </c>
    </row>
    <row r="99" spans="1:33" x14ac:dyDescent="0.25">
      <c r="A99" s="3" t="s">
        <v>33</v>
      </c>
      <c r="B99" s="3" t="s">
        <v>34</v>
      </c>
      <c r="C99" s="3" t="s">
        <v>876</v>
      </c>
      <c r="D99" s="3" t="s">
        <v>82</v>
      </c>
      <c r="E99" s="3" t="s">
        <v>37</v>
      </c>
      <c r="F99" s="3">
        <v>63123</v>
      </c>
      <c r="G99" s="3">
        <v>119900</v>
      </c>
      <c r="H99" s="3">
        <v>3</v>
      </c>
      <c r="I99" s="3">
        <v>1</v>
      </c>
      <c r="J99" s="3" t="s">
        <v>716</v>
      </c>
      <c r="L99" s="3">
        <v>7536</v>
      </c>
      <c r="M99" s="3">
        <v>1955</v>
      </c>
      <c r="N99" s="3">
        <v>0</v>
      </c>
      <c r="P99" s="3">
        <v>19</v>
      </c>
      <c r="Q99" s="3" t="s">
        <v>40</v>
      </c>
      <c r="U99" s="3">
        <v>42545</v>
      </c>
      <c r="V99" s="3">
        <v>124900</v>
      </c>
      <c r="W99" s="3">
        <v>42216</v>
      </c>
      <c r="X99" s="3">
        <v>75000</v>
      </c>
      <c r="Y99" s="3" t="s">
        <v>877</v>
      </c>
      <c r="Z99" s="3" t="s">
        <v>42</v>
      </c>
      <c r="AA99" s="3">
        <v>16039260</v>
      </c>
      <c r="AB99" s="3" t="s">
        <v>878</v>
      </c>
      <c r="AC99" s="3" t="s">
        <v>44</v>
      </c>
      <c r="AD99" s="3" t="s">
        <v>45</v>
      </c>
      <c r="AE99" s="3">
        <v>38.5521739</v>
      </c>
      <c r="AF99" s="3">
        <v>-90.294858099999999</v>
      </c>
      <c r="AG99" s="3" t="b">
        <v>0</v>
      </c>
    </row>
    <row r="100" spans="1:33" x14ac:dyDescent="0.25">
      <c r="A100" s="3" t="s">
        <v>33</v>
      </c>
      <c r="B100" s="3" t="s">
        <v>34</v>
      </c>
      <c r="C100" s="3" t="s">
        <v>768</v>
      </c>
      <c r="D100" s="3" t="s">
        <v>82</v>
      </c>
      <c r="E100" s="3" t="s">
        <v>37</v>
      </c>
      <c r="F100" s="3">
        <v>63123</v>
      </c>
      <c r="G100" s="3">
        <v>279000</v>
      </c>
      <c r="H100" s="3">
        <v>4</v>
      </c>
      <c r="I100" s="3">
        <v>3</v>
      </c>
      <c r="J100" s="3" t="s">
        <v>726</v>
      </c>
      <c r="K100" s="3">
        <v>1958</v>
      </c>
      <c r="L100" s="3">
        <v>7623</v>
      </c>
      <c r="M100" s="3">
        <v>1968</v>
      </c>
      <c r="N100" s="3">
        <v>2</v>
      </c>
      <c r="O100" s="3" t="s">
        <v>39</v>
      </c>
      <c r="P100" s="3">
        <v>3</v>
      </c>
      <c r="Q100" s="3" t="s">
        <v>40</v>
      </c>
      <c r="R100" s="3">
        <v>42546</v>
      </c>
      <c r="S100" s="3">
        <v>0.54166666666666663</v>
      </c>
      <c r="T100" s="3">
        <v>0.625</v>
      </c>
      <c r="V100" s="3">
        <v>279000</v>
      </c>
      <c r="W100" s="3">
        <v>40700</v>
      </c>
      <c r="X100" s="3">
        <v>155500</v>
      </c>
      <c r="Y100" s="3" t="s">
        <v>769</v>
      </c>
      <c r="Z100" s="3" t="s">
        <v>42</v>
      </c>
      <c r="AA100" s="3">
        <v>16042845</v>
      </c>
      <c r="AB100" s="3" t="s">
        <v>226</v>
      </c>
      <c r="AC100" s="3" t="s">
        <v>44</v>
      </c>
      <c r="AD100" s="3" t="s">
        <v>45</v>
      </c>
      <c r="AE100" s="3">
        <v>38.558795099999998</v>
      </c>
      <c r="AF100" s="3">
        <v>-90.360312300000004</v>
      </c>
      <c r="AG100" s="3" t="b">
        <v>0</v>
      </c>
    </row>
    <row r="101" spans="1:33" x14ac:dyDescent="0.25">
      <c r="A101" s="3" t="s">
        <v>33</v>
      </c>
      <c r="B101" s="3" t="s">
        <v>34</v>
      </c>
      <c r="C101" s="3" t="s">
        <v>978</v>
      </c>
      <c r="D101" s="3" t="s">
        <v>82</v>
      </c>
      <c r="E101" s="3" t="s">
        <v>37</v>
      </c>
      <c r="F101" s="3">
        <v>63123</v>
      </c>
      <c r="G101" s="3">
        <v>129900</v>
      </c>
      <c r="H101" s="3">
        <v>3</v>
      </c>
      <c r="I101" s="3">
        <v>1</v>
      </c>
      <c r="J101" s="3" t="s">
        <v>765</v>
      </c>
      <c r="K101" s="3">
        <v>950</v>
      </c>
      <c r="L101" s="3">
        <v>7710</v>
      </c>
      <c r="M101" s="3">
        <v>1964</v>
      </c>
      <c r="N101" s="3">
        <v>0</v>
      </c>
      <c r="P101" s="3">
        <v>59</v>
      </c>
      <c r="Q101" s="3" t="s">
        <v>40</v>
      </c>
      <c r="U101" s="3">
        <v>42524</v>
      </c>
      <c r="V101" s="3">
        <v>137900</v>
      </c>
      <c r="W101" s="3">
        <v>39387</v>
      </c>
      <c r="X101" s="3">
        <v>145000</v>
      </c>
      <c r="Y101" s="3" t="s">
        <v>979</v>
      </c>
      <c r="Z101" s="3" t="s">
        <v>42</v>
      </c>
      <c r="AA101" s="3">
        <v>16023125</v>
      </c>
      <c r="AB101" s="3" t="s">
        <v>260</v>
      </c>
      <c r="AC101" s="3" t="s">
        <v>44</v>
      </c>
      <c r="AD101" s="3" t="s">
        <v>45</v>
      </c>
      <c r="AE101" s="3">
        <v>38.525393000000001</v>
      </c>
      <c r="AF101" s="3">
        <v>-90.336774000000005</v>
      </c>
      <c r="AG101" s="3" t="b">
        <v>0</v>
      </c>
    </row>
    <row r="102" spans="1:33" x14ac:dyDescent="0.25">
      <c r="A102" s="3" t="s">
        <v>33</v>
      </c>
      <c r="B102" s="3" t="s">
        <v>34</v>
      </c>
      <c r="C102" s="3" t="s">
        <v>224</v>
      </c>
      <c r="D102" s="3" t="s">
        <v>36</v>
      </c>
      <c r="E102" s="3" t="s">
        <v>37</v>
      </c>
      <c r="F102" s="3">
        <v>63011</v>
      </c>
      <c r="G102" s="3">
        <v>635000</v>
      </c>
      <c r="H102" s="3">
        <v>2</v>
      </c>
      <c r="I102" s="3">
        <v>3</v>
      </c>
      <c r="J102" s="3" t="s">
        <v>47</v>
      </c>
      <c r="K102" s="3">
        <v>2178</v>
      </c>
      <c r="L102" s="3">
        <v>7841</v>
      </c>
      <c r="M102" s="3">
        <v>2006</v>
      </c>
      <c r="N102" s="3">
        <v>2</v>
      </c>
      <c r="O102" s="3" t="s">
        <v>39</v>
      </c>
      <c r="P102" s="3">
        <v>57</v>
      </c>
      <c r="Q102" s="3" t="s">
        <v>40</v>
      </c>
      <c r="U102" s="4">
        <v>42525</v>
      </c>
      <c r="V102" s="3">
        <v>665000</v>
      </c>
      <c r="Y102" s="3" t="s">
        <v>225</v>
      </c>
      <c r="Z102" s="3" t="s">
        <v>42</v>
      </c>
      <c r="AA102" s="3">
        <v>16029174</v>
      </c>
      <c r="AB102" s="3" t="s">
        <v>226</v>
      </c>
      <c r="AC102" s="3" t="s">
        <v>44</v>
      </c>
      <c r="AD102" s="3" t="s">
        <v>45</v>
      </c>
      <c r="AE102" s="3">
        <v>38.619936000000003</v>
      </c>
      <c r="AF102" s="3">
        <v>-90.522295999999997</v>
      </c>
      <c r="AG102" s="3" t="b">
        <v>0</v>
      </c>
    </row>
    <row r="103" spans="1:33" x14ac:dyDescent="0.25">
      <c r="A103" s="3" t="s">
        <v>33</v>
      </c>
      <c r="B103" s="3" t="s">
        <v>34</v>
      </c>
      <c r="C103" s="3" t="s">
        <v>224</v>
      </c>
      <c r="D103" s="3" t="s">
        <v>36</v>
      </c>
      <c r="E103" s="3" t="s">
        <v>37</v>
      </c>
      <c r="F103" s="3">
        <v>63011</v>
      </c>
      <c r="G103" s="3">
        <v>635000</v>
      </c>
      <c r="H103" s="3">
        <v>2</v>
      </c>
      <c r="I103" s="3">
        <v>3</v>
      </c>
      <c r="J103" s="3" t="s">
        <v>47</v>
      </c>
      <c r="K103" s="3">
        <v>2178</v>
      </c>
      <c r="L103" s="3">
        <v>7841</v>
      </c>
      <c r="M103" s="3">
        <v>2006</v>
      </c>
      <c r="N103" s="3">
        <v>2</v>
      </c>
      <c r="O103" s="3" t="s">
        <v>39</v>
      </c>
      <c r="P103" s="3">
        <v>57</v>
      </c>
      <c r="Q103" s="3" t="s">
        <v>40</v>
      </c>
      <c r="U103" s="3">
        <v>42525</v>
      </c>
      <c r="V103" s="3">
        <v>665000</v>
      </c>
      <c r="Y103" s="3" t="s">
        <v>225</v>
      </c>
      <c r="Z103" s="3" t="s">
        <v>42</v>
      </c>
      <c r="AA103" s="3">
        <v>16029174</v>
      </c>
      <c r="AB103" s="3" t="s">
        <v>226</v>
      </c>
      <c r="AC103" s="3" t="s">
        <v>44</v>
      </c>
      <c r="AD103" s="3" t="s">
        <v>45</v>
      </c>
      <c r="AE103" s="3">
        <v>38.619936000000003</v>
      </c>
      <c r="AF103" s="3">
        <v>-90.522295999999997</v>
      </c>
      <c r="AG103" s="3" t="b">
        <v>0</v>
      </c>
    </row>
    <row r="104" spans="1:33" x14ac:dyDescent="0.25">
      <c r="A104" s="3" t="s">
        <v>33</v>
      </c>
      <c r="B104" s="3" t="s">
        <v>34</v>
      </c>
      <c r="C104" s="3" t="s">
        <v>927</v>
      </c>
      <c r="D104" s="3" t="s">
        <v>82</v>
      </c>
      <c r="E104" s="3" t="s">
        <v>37</v>
      </c>
      <c r="F104" s="3">
        <v>63123</v>
      </c>
      <c r="G104" s="3">
        <v>279000</v>
      </c>
      <c r="H104" s="3">
        <v>4</v>
      </c>
      <c r="I104" s="3">
        <v>3</v>
      </c>
      <c r="J104" s="3" t="s">
        <v>765</v>
      </c>
      <c r="K104" s="3">
        <v>2200</v>
      </c>
      <c r="L104" s="3">
        <v>7841</v>
      </c>
      <c r="M104" s="3">
        <v>1991</v>
      </c>
      <c r="N104" s="3">
        <v>2</v>
      </c>
      <c r="O104" s="3" t="s">
        <v>39</v>
      </c>
      <c r="P104" s="3">
        <v>36</v>
      </c>
      <c r="Q104" s="3" t="s">
        <v>40</v>
      </c>
      <c r="V104" s="3">
        <v>279000</v>
      </c>
      <c r="Y104" s="3" t="s">
        <v>928</v>
      </c>
      <c r="Z104" s="3" t="s">
        <v>42</v>
      </c>
      <c r="AA104" s="3">
        <v>16034057</v>
      </c>
      <c r="AB104" s="3" t="s">
        <v>432</v>
      </c>
      <c r="AC104" s="3" t="s">
        <v>44</v>
      </c>
      <c r="AD104" s="3" t="s">
        <v>45</v>
      </c>
      <c r="AE104" s="3">
        <v>38.534134000000002</v>
      </c>
      <c r="AF104" s="3">
        <v>-90.335227000000003</v>
      </c>
      <c r="AG104" s="3" t="b">
        <v>0</v>
      </c>
    </row>
    <row r="105" spans="1:33" x14ac:dyDescent="0.25">
      <c r="A105" s="3" t="s">
        <v>33</v>
      </c>
      <c r="B105" s="3" t="s">
        <v>34</v>
      </c>
      <c r="C105" s="3" t="s">
        <v>443</v>
      </c>
      <c r="D105" s="3" t="s">
        <v>290</v>
      </c>
      <c r="E105" s="3" t="s">
        <v>37</v>
      </c>
      <c r="F105" s="3">
        <v>63017</v>
      </c>
      <c r="G105" s="3">
        <v>634900</v>
      </c>
      <c r="H105" s="3">
        <v>4</v>
      </c>
      <c r="I105" s="3">
        <v>3</v>
      </c>
      <c r="J105" s="3" t="s">
        <v>47</v>
      </c>
      <c r="K105" s="3">
        <v>2997</v>
      </c>
      <c r="L105" s="3">
        <v>7841</v>
      </c>
      <c r="M105" s="3">
        <v>2015</v>
      </c>
      <c r="N105" s="3">
        <v>3</v>
      </c>
      <c r="O105" s="3" t="s">
        <v>39</v>
      </c>
      <c r="P105" s="3">
        <v>29</v>
      </c>
      <c r="Q105" s="3" t="s">
        <v>40</v>
      </c>
      <c r="V105" s="3">
        <v>634900</v>
      </c>
      <c r="W105" s="3">
        <v>41960</v>
      </c>
      <c r="X105" s="3">
        <v>604866</v>
      </c>
      <c r="Y105" s="3" t="s">
        <v>444</v>
      </c>
      <c r="Z105" s="3" t="s">
        <v>42</v>
      </c>
      <c r="AA105" s="3">
        <v>16037152</v>
      </c>
      <c r="AB105" s="3" t="s">
        <v>171</v>
      </c>
      <c r="AC105" s="3" t="s">
        <v>44</v>
      </c>
      <c r="AD105" s="3" t="s">
        <v>45</v>
      </c>
      <c r="AE105" s="3">
        <v>38.620829999999998</v>
      </c>
      <c r="AF105" s="3">
        <v>-90.520210399999996</v>
      </c>
      <c r="AG105" s="3" t="b">
        <v>0</v>
      </c>
    </row>
    <row r="106" spans="1:33" x14ac:dyDescent="0.25">
      <c r="A106" s="3" t="s">
        <v>33</v>
      </c>
      <c r="B106" s="3" t="s">
        <v>34</v>
      </c>
      <c r="C106" s="3" t="s">
        <v>781</v>
      </c>
      <c r="D106" s="3" t="s">
        <v>82</v>
      </c>
      <c r="E106" s="3" t="s">
        <v>37</v>
      </c>
      <c r="F106" s="3">
        <v>63123</v>
      </c>
      <c r="G106" s="3">
        <v>139900</v>
      </c>
      <c r="H106" s="3">
        <v>3</v>
      </c>
      <c r="I106" s="3">
        <v>2</v>
      </c>
      <c r="J106" s="3" t="s">
        <v>720</v>
      </c>
      <c r="K106" s="3">
        <v>1212</v>
      </c>
      <c r="L106" s="3">
        <v>8059</v>
      </c>
      <c r="M106" s="3">
        <v>1956</v>
      </c>
      <c r="N106" s="3">
        <v>0</v>
      </c>
      <c r="P106" s="3">
        <v>4</v>
      </c>
      <c r="Q106" s="3" t="s">
        <v>40</v>
      </c>
      <c r="R106" s="3">
        <v>42547</v>
      </c>
      <c r="S106" s="3">
        <v>0.54166666666666663</v>
      </c>
      <c r="T106" s="3">
        <v>0.625</v>
      </c>
      <c r="V106" s="3">
        <v>139900</v>
      </c>
      <c r="Y106" s="3" t="s">
        <v>782</v>
      </c>
      <c r="Z106" s="3" t="s">
        <v>42</v>
      </c>
      <c r="AA106" s="3">
        <v>16043621</v>
      </c>
      <c r="AB106" s="3" t="s">
        <v>783</v>
      </c>
      <c r="AC106" s="3" t="s">
        <v>44</v>
      </c>
      <c r="AD106" s="3" t="s">
        <v>45</v>
      </c>
      <c r="AE106" s="3">
        <v>38.542299</v>
      </c>
      <c r="AF106" s="3">
        <v>-90.307672999999994</v>
      </c>
      <c r="AG106" s="3" t="b">
        <v>0</v>
      </c>
    </row>
    <row r="107" spans="1:33" x14ac:dyDescent="0.25">
      <c r="A107" s="3" t="s">
        <v>33</v>
      </c>
      <c r="B107" s="3" t="s">
        <v>34</v>
      </c>
      <c r="C107" s="3" t="s">
        <v>809</v>
      </c>
      <c r="D107" s="3" t="s">
        <v>82</v>
      </c>
      <c r="E107" s="3" t="s">
        <v>37</v>
      </c>
      <c r="F107" s="3">
        <v>63123</v>
      </c>
      <c r="G107" s="3">
        <v>130000</v>
      </c>
      <c r="H107" s="3">
        <v>3</v>
      </c>
      <c r="I107" s="3">
        <v>1</v>
      </c>
      <c r="J107" s="3" t="s">
        <v>731</v>
      </c>
      <c r="K107" s="3">
        <v>1395</v>
      </c>
      <c r="L107" s="3">
        <v>8102</v>
      </c>
      <c r="M107" s="3">
        <v>1950</v>
      </c>
      <c r="N107" s="3">
        <v>1</v>
      </c>
      <c r="O107" s="3" t="s">
        <v>39</v>
      </c>
      <c r="P107" s="3">
        <v>8</v>
      </c>
      <c r="Q107" s="3" t="s">
        <v>40</v>
      </c>
      <c r="R107" s="3">
        <v>42547</v>
      </c>
      <c r="S107" s="3">
        <v>0.54166666666666663</v>
      </c>
      <c r="T107" s="3">
        <v>0.625</v>
      </c>
      <c r="V107" s="3">
        <v>130000</v>
      </c>
      <c r="Y107" s="3" t="s">
        <v>810</v>
      </c>
      <c r="Z107" s="3" t="s">
        <v>42</v>
      </c>
      <c r="AA107" s="3">
        <v>16042840</v>
      </c>
      <c r="AB107" s="3" t="s">
        <v>68</v>
      </c>
      <c r="AC107" s="3" t="s">
        <v>44</v>
      </c>
      <c r="AD107" s="3" t="s">
        <v>45</v>
      </c>
      <c r="AE107" s="3">
        <v>38.556750700000002</v>
      </c>
      <c r="AF107" s="3">
        <v>-90.284057500000003</v>
      </c>
      <c r="AG107" s="3" t="b">
        <v>0</v>
      </c>
    </row>
    <row r="108" spans="1:33" x14ac:dyDescent="0.25">
      <c r="A108" s="3" t="s">
        <v>33</v>
      </c>
      <c r="B108" s="3" t="s">
        <v>34</v>
      </c>
      <c r="C108" s="3" t="s">
        <v>537</v>
      </c>
      <c r="D108" s="3" t="s">
        <v>66</v>
      </c>
      <c r="E108" s="3" t="s">
        <v>37</v>
      </c>
      <c r="F108" s="3">
        <v>63017</v>
      </c>
      <c r="G108" s="3">
        <v>284500</v>
      </c>
      <c r="H108" s="3">
        <v>4</v>
      </c>
      <c r="I108" s="3">
        <v>3</v>
      </c>
      <c r="J108" s="3" t="s">
        <v>57</v>
      </c>
      <c r="K108" s="3">
        <v>1872</v>
      </c>
      <c r="L108" s="3">
        <v>8146</v>
      </c>
      <c r="M108" s="3">
        <v>1974</v>
      </c>
      <c r="N108" s="3">
        <v>4</v>
      </c>
      <c r="O108" s="3" t="s">
        <v>39</v>
      </c>
      <c r="P108" s="3">
        <v>60</v>
      </c>
      <c r="Q108" s="3" t="s">
        <v>40</v>
      </c>
      <c r="U108" s="3">
        <v>42541</v>
      </c>
      <c r="V108" s="3">
        <v>300000</v>
      </c>
      <c r="Y108" s="3" t="s">
        <v>538</v>
      </c>
      <c r="Z108" s="3" t="s">
        <v>42</v>
      </c>
      <c r="AA108" s="3">
        <v>16025522</v>
      </c>
      <c r="AB108" s="3" t="s">
        <v>160</v>
      </c>
      <c r="AC108" s="3" t="s">
        <v>44</v>
      </c>
      <c r="AD108" s="3" t="s">
        <v>45</v>
      </c>
      <c r="AE108" s="3">
        <v>38.618780000000001</v>
      </c>
      <c r="AF108" s="3">
        <v>-90.572246000000007</v>
      </c>
      <c r="AG108" s="3" t="b">
        <v>0</v>
      </c>
    </row>
    <row r="109" spans="1:33" x14ac:dyDescent="0.25">
      <c r="A109" s="3" t="s">
        <v>33</v>
      </c>
      <c r="B109" s="3" t="s">
        <v>34</v>
      </c>
      <c r="C109" s="3" t="s">
        <v>750</v>
      </c>
      <c r="D109" s="3" t="s">
        <v>82</v>
      </c>
      <c r="E109" s="3" t="s">
        <v>37</v>
      </c>
      <c r="F109" s="3">
        <v>63123</v>
      </c>
      <c r="G109" s="3">
        <v>164900</v>
      </c>
      <c r="H109" s="3">
        <v>2</v>
      </c>
      <c r="I109" s="3">
        <v>1</v>
      </c>
      <c r="J109" s="3" t="s">
        <v>720</v>
      </c>
      <c r="L109" s="3">
        <v>8146</v>
      </c>
      <c r="M109" s="3">
        <v>1954</v>
      </c>
      <c r="N109" s="3">
        <v>1</v>
      </c>
      <c r="O109" s="3" t="s">
        <v>39</v>
      </c>
      <c r="P109" s="3">
        <v>2</v>
      </c>
      <c r="Q109" s="3" t="s">
        <v>40</v>
      </c>
      <c r="V109" s="3">
        <v>164900</v>
      </c>
      <c r="Y109" s="3" t="s">
        <v>751</v>
      </c>
      <c r="Z109" s="3" t="s">
        <v>42</v>
      </c>
      <c r="AA109" s="3">
        <v>16043969</v>
      </c>
      <c r="AB109" s="3" t="s">
        <v>740</v>
      </c>
      <c r="AC109" s="3" t="s">
        <v>44</v>
      </c>
      <c r="AD109" s="3" t="s">
        <v>45</v>
      </c>
      <c r="AE109" s="3">
        <v>38.565195000000003</v>
      </c>
      <c r="AF109" s="3">
        <v>-90.346530000000001</v>
      </c>
      <c r="AG109" s="3" t="b">
        <v>0</v>
      </c>
    </row>
    <row r="110" spans="1:33" x14ac:dyDescent="0.25">
      <c r="A110" s="3" t="s">
        <v>33</v>
      </c>
      <c r="B110" s="3" t="s">
        <v>34</v>
      </c>
      <c r="C110" s="3" t="s">
        <v>931</v>
      </c>
      <c r="D110" s="3" t="s">
        <v>82</v>
      </c>
      <c r="E110" s="3" t="s">
        <v>37</v>
      </c>
      <c r="F110" s="3">
        <v>63123</v>
      </c>
      <c r="G110" s="3">
        <v>214500</v>
      </c>
      <c r="H110" s="3">
        <v>3</v>
      </c>
      <c r="I110" s="3">
        <v>3</v>
      </c>
      <c r="J110" s="3" t="s">
        <v>726</v>
      </c>
      <c r="K110" s="3">
        <v>1361</v>
      </c>
      <c r="L110" s="3">
        <v>8233</v>
      </c>
      <c r="M110" s="3">
        <v>1961</v>
      </c>
      <c r="N110" s="3">
        <v>2</v>
      </c>
      <c r="O110" s="3" t="s">
        <v>39</v>
      </c>
      <c r="P110" s="3">
        <v>37</v>
      </c>
      <c r="Q110" s="3" t="s">
        <v>40</v>
      </c>
      <c r="R110" s="3">
        <v>42547</v>
      </c>
      <c r="S110" s="3">
        <v>0.54166666666666663</v>
      </c>
      <c r="T110" s="3">
        <v>0.625</v>
      </c>
      <c r="U110" s="3">
        <v>42543</v>
      </c>
      <c r="V110" s="3">
        <v>219900</v>
      </c>
      <c r="Y110" s="3" t="s">
        <v>932</v>
      </c>
      <c r="Z110" s="3" t="s">
        <v>42</v>
      </c>
      <c r="AA110" s="3">
        <v>16034119</v>
      </c>
      <c r="AB110" s="3" t="s">
        <v>878</v>
      </c>
      <c r="AC110" s="3" t="s">
        <v>44</v>
      </c>
      <c r="AD110" s="3" t="s">
        <v>45</v>
      </c>
      <c r="AE110" s="3">
        <v>38.543396999999999</v>
      </c>
      <c r="AF110" s="3">
        <v>-90.357449000000003</v>
      </c>
      <c r="AG110" s="3" t="b">
        <v>0</v>
      </c>
    </row>
    <row r="111" spans="1:33" x14ac:dyDescent="0.25">
      <c r="A111" s="3" t="s">
        <v>33</v>
      </c>
      <c r="B111" s="3" t="s">
        <v>34</v>
      </c>
      <c r="C111" s="3" t="s">
        <v>817</v>
      </c>
      <c r="D111" s="3" t="s">
        <v>82</v>
      </c>
      <c r="E111" s="3" t="s">
        <v>37</v>
      </c>
      <c r="F111" s="3">
        <v>63123</v>
      </c>
      <c r="G111" s="3">
        <v>84000</v>
      </c>
      <c r="H111" s="3">
        <v>2</v>
      </c>
      <c r="I111" s="3">
        <v>1</v>
      </c>
      <c r="J111" s="3" t="s">
        <v>720</v>
      </c>
      <c r="K111" s="3">
        <v>936</v>
      </c>
      <c r="L111" s="3">
        <v>8276</v>
      </c>
      <c r="M111" s="3">
        <v>1949</v>
      </c>
      <c r="N111" s="3">
        <v>0</v>
      </c>
      <c r="P111" s="3">
        <v>9</v>
      </c>
      <c r="Q111" s="3" t="s">
        <v>40</v>
      </c>
      <c r="V111" s="3">
        <v>84000</v>
      </c>
      <c r="Y111" s="3" t="s">
        <v>818</v>
      </c>
      <c r="Z111" s="3" t="s">
        <v>42</v>
      </c>
      <c r="AA111" s="3">
        <v>16042701</v>
      </c>
      <c r="AB111" s="3" t="s">
        <v>102</v>
      </c>
      <c r="AC111" s="3" t="s">
        <v>44</v>
      </c>
      <c r="AD111" s="3" t="s">
        <v>45</v>
      </c>
      <c r="AE111" s="3">
        <v>38.544781</v>
      </c>
      <c r="AF111" s="3">
        <v>-90.324263000000002</v>
      </c>
      <c r="AG111" s="3" t="b">
        <v>0</v>
      </c>
    </row>
    <row r="112" spans="1:33" x14ac:dyDescent="0.25">
      <c r="A112" s="3" t="s">
        <v>33</v>
      </c>
      <c r="B112" s="3" t="s">
        <v>34</v>
      </c>
      <c r="C112" s="3" t="s">
        <v>735</v>
      </c>
      <c r="D112" s="3" t="s">
        <v>228</v>
      </c>
      <c r="E112" s="3" t="s">
        <v>37</v>
      </c>
      <c r="F112" s="3">
        <v>63123</v>
      </c>
      <c r="G112" s="3">
        <v>109000</v>
      </c>
      <c r="H112" s="3">
        <v>2</v>
      </c>
      <c r="I112" s="3">
        <v>1</v>
      </c>
      <c r="J112" s="3" t="s">
        <v>720</v>
      </c>
      <c r="K112" s="3">
        <v>1080</v>
      </c>
      <c r="L112" s="3">
        <v>8276</v>
      </c>
      <c r="M112" s="3">
        <v>1950</v>
      </c>
      <c r="N112" s="3">
        <v>4</v>
      </c>
      <c r="O112" s="3" t="s">
        <v>39</v>
      </c>
      <c r="P112" s="3">
        <v>1</v>
      </c>
      <c r="Q112" s="3" t="s">
        <v>40</v>
      </c>
      <c r="V112" s="3">
        <v>109000</v>
      </c>
      <c r="Y112" s="3" t="s">
        <v>736</v>
      </c>
      <c r="Z112" s="3" t="s">
        <v>42</v>
      </c>
      <c r="AA112" s="3">
        <v>16044091</v>
      </c>
      <c r="AB112" s="3" t="s">
        <v>737</v>
      </c>
      <c r="AC112" s="3" t="s">
        <v>44</v>
      </c>
      <c r="AD112" s="3" t="s">
        <v>45</v>
      </c>
      <c r="AE112" s="3">
        <v>38.547241</v>
      </c>
      <c r="AF112" s="3">
        <v>-90.324145999999999</v>
      </c>
      <c r="AG112" s="3" t="b">
        <v>0</v>
      </c>
    </row>
    <row r="113" spans="1:33" x14ac:dyDescent="0.25">
      <c r="A113" s="3" t="s">
        <v>33</v>
      </c>
      <c r="B113" s="3" t="s">
        <v>34</v>
      </c>
      <c r="C113" s="3" t="s">
        <v>174</v>
      </c>
      <c r="D113" s="3" t="s">
        <v>36</v>
      </c>
      <c r="E113" s="3" t="s">
        <v>37</v>
      </c>
      <c r="F113" s="3">
        <v>63011</v>
      </c>
      <c r="G113" s="3">
        <v>267000</v>
      </c>
      <c r="H113" s="3">
        <v>4</v>
      </c>
      <c r="I113" s="3">
        <v>3</v>
      </c>
      <c r="J113" s="3" t="s">
        <v>38</v>
      </c>
      <c r="K113" s="3">
        <v>2098</v>
      </c>
      <c r="L113" s="3">
        <v>8276</v>
      </c>
      <c r="M113" s="3">
        <v>1993</v>
      </c>
      <c r="N113" s="3">
        <v>2</v>
      </c>
      <c r="O113" s="3" t="s">
        <v>39</v>
      </c>
      <c r="P113" s="3">
        <v>37</v>
      </c>
      <c r="Q113" s="3" t="s">
        <v>40</v>
      </c>
      <c r="U113" s="4">
        <v>42543</v>
      </c>
      <c r="V113" s="3">
        <v>272000</v>
      </c>
      <c r="W113" s="4">
        <v>41564</v>
      </c>
      <c r="X113" s="3">
        <v>245000</v>
      </c>
      <c r="Y113" s="3" t="s">
        <v>175</v>
      </c>
      <c r="Z113" s="3" t="s">
        <v>42</v>
      </c>
      <c r="AA113" s="3">
        <v>16034348</v>
      </c>
      <c r="AB113" s="3" t="s">
        <v>49</v>
      </c>
      <c r="AC113" s="3" t="s">
        <v>44</v>
      </c>
      <c r="AD113" s="3" t="s">
        <v>45</v>
      </c>
      <c r="AE113" s="3">
        <v>38.593496999999999</v>
      </c>
      <c r="AF113" s="3">
        <v>-90.638659000000004</v>
      </c>
      <c r="AG113" s="3" t="b">
        <v>0</v>
      </c>
    </row>
    <row r="114" spans="1:33" x14ac:dyDescent="0.25">
      <c r="A114" s="3" t="s">
        <v>33</v>
      </c>
      <c r="B114" s="3" t="s">
        <v>34</v>
      </c>
      <c r="C114" s="3" t="s">
        <v>337</v>
      </c>
      <c r="D114" s="3" t="s">
        <v>66</v>
      </c>
      <c r="E114" s="3" t="s">
        <v>37</v>
      </c>
      <c r="F114" s="3">
        <v>63017</v>
      </c>
      <c r="G114" s="3">
        <v>329900</v>
      </c>
      <c r="H114" s="3">
        <v>4</v>
      </c>
      <c r="I114" s="3">
        <v>3</v>
      </c>
      <c r="J114" s="3" t="s">
        <v>57</v>
      </c>
      <c r="K114" s="3">
        <v>1908</v>
      </c>
      <c r="L114" s="3">
        <v>8494</v>
      </c>
      <c r="M114" s="3">
        <v>1975</v>
      </c>
      <c r="N114" s="3">
        <v>2</v>
      </c>
      <c r="O114" s="3" t="s">
        <v>39</v>
      </c>
      <c r="P114" s="3">
        <v>3</v>
      </c>
      <c r="Q114" s="3" t="s">
        <v>40</v>
      </c>
      <c r="V114" s="3">
        <v>329900</v>
      </c>
      <c r="Y114" s="3" t="s">
        <v>338</v>
      </c>
      <c r="Z114" s="3" t="s">
        <v>42</v>
      </c>
      <c r="AA114" s="3">
        <v>16043992</v>
      </c>
      <c r="AB114" s="3" t="s">
        <v>339</v>
      </c>
      <c r="AC114" s="3" t="s">
        <v>44</v>
      </c>
      <c r="AD114" s="3" t="s">
        <v>45</v>
      </c>
      <c r="AE114" s="3">
        <v>38.618318000000002</v>
      </c>
      <c r="AF114" s="3">
        <v>-90.574866</v>
      </c>
      <c r="AG114" s="3" t="b">
        <v>0</v>
      </c>
    </row>
    <row r="115" spans="1:33" x14ac:dyDescent="0.25">
      <c r="A115" s="3" t="s">
        <v>33</v>
      </c>
      <c r="B115" s="3" t="s">
        <v>34</v>
      </c>
      <c r="C115" s="3" t="s">
        <v>840</v>
      </c>
      <c r="D115" s="3" t="s">
        <v>82</v>
      </c>
      <c r="E115" s="3" t="s">
        <v>37</v>
      </c>
      <c r="F115" s="3">
        <v>63123</v>
      </c>
      <c r="G115" s="3">
        <v>112500</v>
      </c>
      <c r="H115" s="3">
        <v>3</v>
      </c>
      <c r="I115" s="3">
        <v>1</v>
      </c>
      <c r="J115" s="3" t="s">
        <v>731</v>
      </c>
      <c r="K115" s="3">
        <v>845</v>
      </c>
      <c r="L115" s="3">
        <v>8712</v>
      </c>
      <c r="M115" s="3">
        <v>1954</v>
      </c>
      <c r="N115" s="3">
        <v>2</v>
      </c>
      <c r="P115" s="3">
        <v>11</v>
      </c>
      <c r="Q115" s="3" t="s">
        <v>40</v>
      </c>
      <c r="V115" s="3">
        <v>112500</v>
      </c>
      <c r="Y115" s="3" t="s">
        <v>841</v>
      </c>
      <c r="Z115" s="3" t="s">
        <v>42</v>
      </c>
      <c r="AA115" s="3">
        <v>16041792</v>
      </c>
      <c r="AB115" s="3" t="s">
        <v>155</v>
      </c>
      <c r="AC115" s="3" t="s">
        <v>44</v>
      </c>
      <c r="AD115" s="3" t="s">
        <v>45</v>
      </c>
      <c r="AE115" s="3">
        <v>38.555152</v>
      </c>
      <c r="AF115" s="3">
        <v>-90.276482000000001</v>
      </c>
      <c r="AG115" s="3" t="b">
        <v>0</v>
      </c>
    </row>
    <row r="116" spans="1:33" x14ac:dyDescent="0.25">
      <c r="A116" s="3" t="s">
        <v>33</v>
      </c>
      <c r="B116" s="3" t="s">
        <v>34</v>
      </c>
      <c r="C116" s="3" t="s">
        <v>842</v>
      </c>
      <c r="D116" s="3" t="s">
        <v>82</v>
      </c>
      <c r="E116" s="3" t="s">
        <v>37</v>
      </c>
      <c r="F116" s="3">
        <v>63123</v>
      </c>
      <c r="G116" s="3">
        <v>159900</v>
      </c>
      <c r="H116" s="3">
        <v>3</v>
      </c>
      <c r="I116" s="3">
        <v>2</v>
      </c>
      <c r="J116" s="3" t="s">
        <v>720</v>
      </c>
      <c r="K116" s="3">
        <v>1102</v>
      </c>
      <c r="L116" s="3">
        <v>8843</v>
      </c>
      <c r="M116" s="3">
        <v>1972</v>
      </c>
      <c r="N116" s="3">
        <v>2</v>
      </c>
      <c r="O116" s="3" t="s">
        <v>39</v>
      </c>
      <c r="P116" s="3">
        <v>11</v>
      </c>
      <c r="Q116" s="3" t="s">
        <v>40</v>
      </c>
      <c r="R116" s="3">
        <v>42547</v>
      </c>
      <c r="S116" s="3">
        <v>0.54166666666666663</v>
      </c>
      <c r="T116" s="3">
        <v>0.625</v>
      </c>
      <c r="V116" s="3">
        <v>159900</v>
      </c>
      <c r="Y116" s="3" t="s">
        <v>843</v>
      </c>
      <c r="Z116" s="3" t="s">
        <v>42</v>
      </c>
      <c r="AA116" s="3">
        <v>16040786</v>
      </c>
      <c r="AB116" s="3" t="s">
        <v>844</v>
      </c>
      <c r="AC116" s="3" t="s">
        <v>44</v>
      </c>
      <c r="AD116" s="3" t="s">
        <v>45</v>
      </c>
      <c r="AE116" s="3">
        <v>38.552080599999996</v>
      </c>
      <c r="AF116" s="3">
        <v>-90.319261400000002</v>
      </c>
      <c r="AG116" s="3" t="b">
        <v>0</v>
      </c>
    </row>
    <row r="117" spans="1:33" x14ac:dyDescent="0.25">
      <c r="A117" s="3" t="s">
        <v>33</v>
      </c>
      <c r="B117" s="3" t="s">
        <v>34</v>
      </c>
      <c r="C117" s="3" t="s">
        <v>728</v>
      </c>
      <c r="D117" s="3" t="s">
        <v>82</v>
      </c>
      <c r="E117" s="3" t="s">
        <v>37</v>
      </c>
      <c r="F117" s="3">
        <v>63123</v>
      </c>
      <c r="G117" s="3">
        <v>275000</v>
      </c>
      <c r="H117" s="3">
        <v>3</v>
      </c>
      <c r="I117" s="3">
        <v>2</v>
      </c>
      <c r="J117" s="3" t="s">
        <v>726</v>
      </c>
      <c r="K117" s="3">
        <v>1400</v>
      </c>
      <c r="L117" s="3">
        <v>8843</v>
      </c>
      <c r="M117" s="3">
        <v>1971</v>
      </c>
      <c r="N117" s="3">
        <v>2</v>
      </c>
      <c r="O117" s="3" t="s">
        <v>39</v>
      </c>
      <c r="P117" s="3">
        <v>1</v>
      </c>
      <c r="Q117" s="3" t="s">
        <v>40</v>
      </c>
      <c r="V117" s="3">
        <v>275000</v>
      </c>
      <c r="W117" s="3">
        <v>39188</v>
      </c>
      <c r="X117" s="3">
        <v>190000</v>
      </c>
      <c r="Y117" s="3" t="s">
        <v>729</v>
      </c>
      <c r="Z117" s="3" t="s">
        <v>42</v>
      </c>
      <c r="AA117" s="3">
        <v>16040243</v>
      </c>
      <c r="AB117" s="3" t="s">
        <v>260</v>
      </c>
      <c r="AC117" s="3" t="s">
        <v>44</v>
      </c>
      <c r="AD117" s="3" t="s">
        <v>45</v>
      </c>
      <c r="AE117" s="3">
        <v>38.529782400000002</v>
      </c>
      <c r="AF117" s="3">
        <v>-90.353580500000007</v>
      </c>
      <c r="AG117" s="3" t="b">
        <v>0</v>
      </c>
    </row>
    <row r="118" spans="1:33" x14ac:dyDescent="0.25">
      <c r="A118" s="3" t="s">
        <v>33</v>
      </c>
      <c r="B118" s="3" t="s">
        <v>34</v>
      </c>
      <c r="C118" s="3" t="s">
        <v>858</v>
      </c>
      <c r="D118" s="3" t="s">
        <v>82</v>
      </c>
      <c r="E118" s="3" t="s">
        <v>37</v>
      </c>
      <c r="F118" s="3">
        <v>63123</v>
      </c>
      <c r="G118" s="3">
        <v>175000</v>
      </c>
      <c r="H118" s="3">
        <v>3</v>
      </c>
      <c r="I118" s="3">
        <v>3</v>
      </c>
      <c r="J118" s="3" t="s">
        <v>716</v>
      </c>
      <c r="K118" s="3">
        <v>1674</v>
      </c>
      <c r="L118" s="3">
        <v>8843</v>
      </c>
      <c r="M118" s="3">
        <v>1940</v>
      </c>
      <c r="N118" s="3">
        <v>1</v>
      </c>
      <c r="O118" s="3" t="s">
        <v>39</v>
      </c>
      <c r="P118" s="3">
        <v>15</v>
      </c>
      <c r="Q118" s="3" t="s">
        <v>40</v>
      </c>
      <c r="V118" s="3">
        <v>175000</v>
      </c>
      <c r="W118" s="3">
        <v>38996</v>
      </c>
      <c r="X118" s="3">
        <v>150000</v>
      </c>
      <c r="Y118" s="3" t="s">
        <v>859</v>
      </c>
      <c r="Z118" s="3" t="s">
        <v>42</v>
      </c>
      <c r="AA118" s="3">
        <v>16040822</v>
      </c>
      <c r="AB118" s="3" t="s">
        <v>52</v>
      </c>
      <c r="AC118" s="3" t="s">
        <v>44</v>
      </c>
      <c r="AD118" s="3" t="s">
        <v>45</v>
      </c>
      <c r="AE118" s="3">
        <v>38.551141999999999</v>
      </c>
      <c r="AF118" s="3">
        <v>-90.308899999999994</v>
      </c>
      <c r="AG118" s="3" t="b">
        <v>0</v>
      </c>
    </row>
    <row r="119" spans="1:33" x14ac:dyDescent="0.25">
      <c r="A119" s="3" t="s">
        <v>33</v>
      </c>
      <c r="B119" s="3" t="s">
        <v>34</v>
      </c>
      <c r="C119" s="3" t="s">
        <v>1045</v>
      </c>
      <c r="D119" s="3" t="s">
        <v>82</v>
      </c>
      <c r="E119" s="3" t="s">
        <v>37</v>
      </c>
      <c r="F119" s="3">
        <v>63123</v>
      </c>
      <c r="G119" s="3">
        <v>95000</v>
      </c>
      <c r="H119" s="3">
        <v>2</v>
      </c>
      <c r="I119" s="3">
        <v>1</v>
      </c>
      <c r="J119" s="3" t="s">
        <v>720</v>
      </c>
      <c r="K119" s="3">
        <v>949</v>
      </c>
      <c r="L119" s="3">
        <v>9017</v>
      </c>
      <c r="M119" s="3">
        <v>1938</v>
      </c>
      <c r="N119" s="3">
        <v>0</v>
      </c>
      <c r="P119" s="3">
        <v>109</v>
      </c>
      <c r="Q119" s="3" t="s">
        <v>40</v>
      </c>
      <c r="V119" s="3">
        <v>95000</v>
      </c>
      <c r="Y119" s="3" t="s">
        <v>1046</v>
      </c>
      <c r="Z119" s="3" t="s">
        <v>42</v>
      </c>
      <c r="AA119" s="3">
        <v>16013446</v>
      </c>
      <c r="AB119" s="3" t="s">
        <v>52</v>
      </c>
      <c r="AC119" s="3" t="s">
        <v>44</v>
      </c>
      <c r="AD119" s="3" t="s">
        <v>45</v>
      </c>
      <c r="AE119" s="3">
        <v>38.555931000000001</v>
      </c>
      <c r="AF119" s="3">
        <v>-90.315264999999997</v>
      </c>
      <c r="AG119" s="3" t="b">
        <v>0</v>
      </c>
    </row>
    <row r="120" spans="1:33" x14ac:dyDescent="0.25">
      <c r="A120" s="3" t="s">
        <v>33</v>
      </c>
      <c r="B120" s="3" t="s">
        <v>34</v>
      </c>
      <c r="C120" s="3" t="s">
        <v>1011</v>
      </c>
      <c r="D120" s="3" t="s">
        <v>82</v>
      </c>
      <c r="E120" s="3" t="s">
        <v>37</v>
      </c>
      <c r="F120" s="3">
        <v>63123</v>
      </c>
      <c r="G120" s="3">
        <v>139999</v>
      </c>
      <c r="H120" s="3">
        <v>2</v>
      </c>
      <c r="I120" s="3">
        <v>1</v>
      </c>
      <c r="J120" s="3" t="s">
        <v>720</v>
      </c>
      <c r="K120" s="3">
        <v>1216</v>
      </c>
      <c r="L120" s="3">
        <v>9148</v>
      </c>
      <c r="M120" s="3">
        <v>1940</v>
      </c>
      <c r="N120" s="3">
        <v>0</v>
      </c>
      <c r="P120" s="3">
        <v>81</v>
      </c>
      <c r="Q120" s="3" t="s">
        <v>40</v>
      </c>
      <c r="U120" s="3">
        <v>42513</v>
      </c>
      <c r="V120" s="3">
        <v>142000</v>
      </c>
      <c r="Y120" s="3" t="s">
        <v>1012</v>
      </c>
      <c r="Z120" s="3" t="s">
        <v>42</v>
      </c>
      <c r="AA120" s="3">
        <v>16021961</v>
      </c>
      <c r="AB120" s="3" t="s">
        <v>1013</v>
      </c>
      <c r="AC120" s="3" t="s">
        <v>44</v>
      </c>
      <c r="AD120" s="3" t="s">
        <v>45</v>
      </c>
      <c r="AE120" s="3">
        <v>38.557352999999999</v>
      </c>
      <c r="AF120" s="3">
        <v>-90.319795999999997</v>
      </c>
      <c r="AG120" s="3" t="b">
        <v>0</v>
      </c>
    </row>
    <row r="121" spans="1:33" x14ac:dyDescent="0.25">
      <c r="A121" s="3" t="s">
        <v>33</v>
      </c>
      <c r="B121" s="3" t="s">
        <v>34</v>
      </c>
      <c r="C121" s="3" t="s">
        <v>53</v>
      </c>
      <c r="D121" s="3" t="s">
        <v>36</v>
      </c>
      <c r="E121" s="3" t="s">
        <v>37</v>
      </c>
      <c r="F121" s="3">
        <v>63011</v>
      </c>
      <c r="G121" s="3">
        <v>234900</v>
      </c>
      <c r="H121" s="3">
        <v>3</v>
      </c>
      <c r="I121" s="3">
        <v>3</v>
      </c>
      <c r="J121" s="3" t="s">
        <v>47</v>
      </c>
      <c r="K121" s="3">
        <v>1234</v>
      </c>
      <c r="L121" s="3">
        <v>9148</v>
      </c>
      <c r="M121" s="3">
        <v>1968</v>
      </c>
      <c r="N121" s="3">
        <v>1</v>
      </c>
      <c r="O121" s="3" t="s">
        <v>39</v>
      </c>
      <c r="P121" s="3">
        <v>2</v>
      </c>
      <c r="Q121" s="3" t="s">
        <v>40</v>
      </c>
      <c r="V121" s="3">
        <v>234900</v>
      </c>
      <c r="Y121" s="3" t="s">
        <v>54</v>
      </c>
      <c r="Z121" s="3" t="s">
        <v>42</v>
      </c>
      <c r="AA121" s="3">
        <v>16044455</v>
      </c>
      <c r="AB121" s="3" t="s">
        <v>55</v>
      </c>
      <c r="AC121" s="3" t="s">
        <v>44</v>
      </c>
      <c r="AD121" s="3" t="s">
        <v>45</v>
      </c>
      <c r="AE121" s="3">
        <v>38.6006663</v>
      </c>
      <c r="AF121" s="3">
        <v>-90.495984800000002</v>
      </c>
      <c r="AG121" s="3" t="b">
        <v>0</v>
      </c>
    </row>
    <row r="122" spans="1:33" x14ac:dyDescent="0.25">
      <c r="A122" s="3" t="s">
        <v>33</v>
      </c>
      <c r="B122" s="3" t="s">
        <v>34</v>
      </c>
      <c r="C122" s="3" t="s">
        <v>216</v>
      </c>
      <c r="D122" s="3" t="s">
        <v>36</v>
      </c>
      <c r="E122" s="3" t="s">
        <v>37</v>
      </c>
      <c r="F122" s="3">
        <v>63011</v>
      </c>
      <c r="G122" s="3">
        <v>254900</v>
      </c>
      <c r="H122" s="3">
        <v>4</v>
      </c>
      <c r="I122" s="3">
        <v>3</v>
      </c>
      <c r="J122" s="3" t="s">
        <v>38</v>
      </c>
      <c r="K122" s="3">
        <v>1536</v>
      </c>
      <c r="L122" s="3">
        <v>9148</v>
      </c>
      <c r="M122" s="3">
        <v>1985</v>
      </c>
      <c r="N122" s="3">
        <v>2</v>
      </c>
      <c r="O122" s="3" t="s">
        <v>39</v>
      </c>
      <c r="P122" s="3">
        <v>52</v>
      </c>
      <c r="Q122" s="3" t="s">
        <v>40</v>
      </c>
      <c r="R122" s="4">
        <v>42547</v>
      </c>
      <c r="S122" s="5">
        <v>0.54166666666666663</v>
      </c>
      <c r="T122" s="5">
        <v>0.625</v>
      </c>
      <c r="U122" s="4">
        <v>42541</v>
      </c>
      <c r="V122" s="3">
        <v>259000</v>
      </c>
      <c r="Y122" s="3" t="s">
        <v>217</v>
      </c>
      <c r="Z122" s="3" t="s">
        <v>42</v>
      </c>
      <c r="AA122" s="3">
        <v>16030221</v>
      </c>
      <c r="AB122" s="3" t="s">
        <v>52</v>
      </c>
      <c r="AC122" s="3" t="s">
        <v>44</v>
      </c>
      <c r="AD122" s="3" t="s">
        <v>45</v>
      </c>
      <c r="AE122" s="3">
        <v>38.588898999999998</v>
      </c>
      <c r="AF122" s="3">
        <v>-90.625714000000002</v>
      </c>
      <c r="AG122" s="3" t="b">
        <v>0</v>
      </c>
    </row>
    <row r="123" spans="1:33" x14ac:dyDescent="0.25">
      <c r="A123" s="3" t="s">
        <v>33</v>
      </c>
      <c r="B123" s="3" t="s">
        <v>34</v>
      </c>
      <c r="C123" s="3" t="s">
        <v>181</v>
      </c>
      <c r="D123" s="3" t="s">
        <v>36</v>
      </c>
      <c r="E123" s="3" t="s">
        <v>37</v>
      </c>
      <c r="F123" s="3">
        <v>63011</v>
      </c>
      <c r="G123" s="3">
        <v>272000</v>
      </c>
      <c r="H123" s="3">
        <v>4</v>
      </c>
      <c r="I123" s="3">
        <v>3</v>
      </c>
      <c r="J123" s="3" t="s">
        <v>38</v>
      </c>
      <c r="K123" s="3">
        <v>1832</v>
      </c>
      <c r="L123" s="3">
        <v>9148</v>
      </c>
      <c r="M123" s="3">
        <v>1984</v>
      </c>
      <c r="N123" s="3">
        <v>2</v>
      </c>
      <c r="O123" s="3" t="s">
        <v>39</v>
      </c>
      <c r="P123" s="3">
        <v>39</v>
      </c>
      <c r="Q123" s="3" t="s">
        <v>40</v>
      </c>
      <c r="V123" s="3">
        <v>272000</v>
      </c>
      <c r="Y123" s="3" t="s">
        <v>182</v>
      </c>
      <c r="Z123" s="3" t="s">
        <v>42</v>
      </c>
      <c r="AA123" s="3">
        <v>16032760</v>
      </c>
      <c r="AB123" s="3" t="s">
        <v>49</v>
      </c>
      <c r="AC123" s="3" t="s">
        <v>44</v>
      </c>
      <c r="AD123" s="3" t="s">
        <v>45</v>
      </c>
      <c r="AE123" s="3">
        <v>38.588937999999999</v>
      </c>
      <c r="AF123" s="3">
        <v>-90.624557899999999</v>
      </c>
      <c r="AG123" s="3" t="b">
        <v>0</v>
      </c>
    </row>
    <row r="124" spans="1:33" x14ac:dyDescent="0.25">
      <c r="A124" s="3" t="s">
        <v>33</v>
      </c>
      <c r="B124" s="3" t="s">
        <v>34</v>
      </c>
      <c r="C124" s="3" t="s">
        <v>227</v>
      </c>
      <c r="D124" s="3" t="s">
        <v>228</v>
      </c>
      <c r="E124" s="3" t="s">
        <v>37</v>
      </c>
      <c r="F124" s="3">
        <v>63011</v>
      </c>
      <c r="G124" s="3">
        <v>256780</v>
      </c>
      <c r="H124" s="3">
        <v>3</v>
      </c>
      <c r="I124" s="3">
        <v>3</v>
      </c>
      <c r="J124" s="3" t="s">
        <v>47</v>
      </c>
      <c r="K124" s="3">
        <v>1872</v>
      </c>
      <c r="L124" s="3">
        <v>9148</v>
      </c>
      <c r="M124" s="3">
        <v>1970</v>
      </c>
      <c r="N124" s="3">
        <v>2</v>
      </c>
      <c r="O124" s="3" t="s">
        <v>39</v>
      </c>
      <c r="P124" s="3">
        <v>58</v>
      </c>
      <c r="Q124" s="3" t="s">
        <v>40</v>
      </c>
      <c r="U124" s="4">
        <v>42541</v>
      </c>
      <c r="V124" s="3">
        <v>267800</v>
      </c>
      <c r="Y124" s="3" t="s">
        <v>229</v>
      </c>
      <c r="Z124" s="3" t="s">
        <v>42</v>
      </c>
      <c r="AA124" s="3">
        <v>16028749</v>
      </c>
      <c r="AB124" s="3" t="s">
        <v>230</v>
      </c>
      <c r="AC124" s="3" t="s">
        <v>44</v>
      </c>
      <c r="AD124" s="3" t="s">
        <v>45</v>
      </c>
      <c r="AE124" s="3">
        <v>38.612043999999997</v>
      </c>
      <c r="AF124" s="3">
        <v>-90.502865999999997</v>
      </c>
      <c r="AG124" s="3" t="b">
        <v>0</v>
      </c>
    </row>
    <row r="125" spans="1:33" x14ac:dyDescent="0.25">
      <c r="A125" s="3" t="s">
        <v>33</v>
      </c>
      <c r="B125" s="3" t="s">
        <v>34</v>
      </c>
      <c r="C125" s="3" t="s">
        <v>1068</v>
      </c>
      <c r="D125" s="3" t="s">
        <v>82</v>
      </c>
      <c r="E125" s="3" t="s">
        <v>37</v>
      </c>
      <c r="F125" s="3">
        <v>63123</v>
      </c>
      <c r="G125" s="3">
        <v>244900</v>
      </c>
      <c r="H125" s="3">
        <v>4</v>
      </c>
      <c r="I125" s="3">
        <v>4</v>
      </c>
      <c r="J125" s="3" t="s">
        <v>765</v>
      </c>
      <c r="K125" s="3">
        <v>2024</v>
      </c>
      <c r="L125" s="3">
        <v>9148</v>
      </c>
      <c r="M125" s="3">
        <v>1993</v>
      </c>
      <c r="N125" s="3">
        <v>2</v>
      </c>
      <c r="O125" s="3" t="s">
        <v>39</v>
      </c>
      <c r="P125" s="3">
        <v>169</v>
      </c>
      <c r="Q125" s="3" t="s">
        <v>40</v>
      </c>
      <c r="U125" s="3">
        <v>42472</v>
      </c>
      <c r="V125" s="3">
        <v>249900</v>
      </c>
      <c r="Y125" s="3" t="s">
        <v>1069</v>
      </c>
      <c r="Z125" s="3" t="s">
        <v>42</v>
      </c>
      <c r="AA125" s="3">
        <v>16000381</v>
      </c>
      <c r="AB125" s="3" t="s">
        <v>233</v>
      </c>
      <c r="AC125" s="3" t="s">
        <v>44</v>
      </c>
      <c r="AD125" s="3" t="s">
        <v>45</v>
      </c>
      <c r="AE125" s="3">
        <v>38.534979999999997</v>
      </c>
      <c r="AF125" s="3">
        <v>-90.328064999999995</v>
      </c>
      <c r="AG125" s="3" t="b">
        <v>0</v>
      </c>
    </row>
    <row r="126" spans="1:33" x14ac:dyDescent="0.25">
      <c r="A126" s="3" t="s">
        <v>33</v>
      </c>
      <c r="B126" s="3" t="s">
        <v>34</v>
      </c>
      <c r="C126" s="3" t="s">
        <v>109</v>
      </c>
      <c r="D126" s="3" t="s">
        <v>36</v>
      </c>
      <c r="E126" s="3" t="s">
        <v>37</v>
      </c>
      <c r="F126" s="3">
        <v>63011</v>
      </c>
      <c r="G126" s="3">
        <v>954000</v>
      </c>
      <c r="H126" s="3">
        <v>4</v>
      </c>
      <c r="I126" s="3">
        <v>5</v>
      </c>
      <c r="J126" s="3" t="s">
        <v>47</v>
      </c>
      <c r="K126" s="3">
        <v>4250</v>
      </c>
      <c r="L126" s="3">
        <v>9148</v>
      </c>
      <c r="M126" s="3">
        <v>2015</v>
      </c>
      <c r="N126" s="3">
        <v>3</v>
      </c>
      <c r="O126" s="3" t="s">
        <v>39</v>
      </c>
      <c r="P126" s="3">
        <v>15</v>
      </c>
      <c r="Q126" s="3" t="s">
        <v>40</v>
      </c>
      <c r="U126" s="4">
        <v>42544</v>
      </c>
      <c r="V126" s="3">
        <v>965000</v>
      </c>
      <c r="Y126" s="3" t="s">
        <v>110</v>
      </c>
      <c r="Z126" s="3" t="s">
        <v>42</v>
      </c>
      <c r="AA126" s="3">
        <v>16040178</v>
      </c>
      <c r="AB126" s="3" t="s">
        <v>111</v>
      </c>
      <c r="AC126" s="3" t="s">
        <v>44</v>
      </c>
      <c r="AD126" s="3" t="s">
        <v>45</v>
      </c>
      <c r="AE126" s="3">
        <v>38.620251000000003</v>
      </c>
      <c r="AF126" s="3">
        <v>-90.566376000000005</v>
      </c>
      <c r="AG126" s="3" t="b">
        <v>0</v>
      </c>
    </row>
    <row r="127" spans="1:33" x14ac:dyDescent="0.25">
      <c r="A127" s="3" t="s">
        <v>33</v>
      </c>
      <c r="B127" s="3" t="s">
        <v>34</v>
      </c>
      <c r="C127" s="3" t="s">
        <v>109</v>
      </c>
      <c r="D127" s="3" t="s">
        <v>36</v>
      </c>
      <c r="E127" s="3" t="s">
        <v>37</v>
      </c>
      <c r="F127" s="3">
        <v>63011</v>
      </c>
      <c r="G127" s="3">
        <v>954000</v>
      </c>
      <c r="H127" s="3">
        <v>4</v>
      </c>
      <c r="I127" s="3">
        <v>5</v>
      </c>
      <c r="J127" s="3" t="s">
        <v>47</v>
      </c>
      <c r="K127" s="3">
        <v>4250</v>
      </c>
      <c r="L127" s="3">
        <v>9148</v>
      </c>
      <c r="M127" s="3">
        <v>2015</v>
      </c>
      <c r="N127" s="3">
        <v>3</v>
      </c>
      <c r="O127" s="3" t="s">
        <v>39</v>
      </c>
      <c r="P127" s="3">
        <v>15</v>
      </c>
      <c r="Q127" s="3" t="s">
        <v>40</v>
      </c>
      <c r="U127" s="3">
        <v>42544</v>
      </c>
      <c r="V127" s="3">
        <v>965000</v>
      </c>
      <c r="Y127" s="3" t="s">
        <v>110</v>
      </c>
      <c r="Z127" s="3" t="s">
        <v>42</v>
      </c>
      <c r="AA127" s="3">
        <v>16040178</v>
      </c>
      <c r="AB127" s="3" t="s">
        <v>111</v>
      </c>
      <c r="AC127" s="3" t="s">
        <v>44</v>
      </c>
      <c r="AD127" s="3" t="s">
        <v>45</v>
      </c>
      <c r="AE127" s="3">
        <v>38.620251000000003</v>
      </c>
      <c r="AF127" s="3">
        <v>-90.566376000000005</v>
      </c>
      <c r="AG127" s="3" t="b">
        <v>0</v>
      </c>
    </row>
    <row r="128" spans="1:33" x14ac:dyDescent="0.25">
      <c r="A128" s="3" t="s">
        <v>33</v>
      </c>
      <c r="B128" s="3" t="s">
        <v>34</v>
      </c>
      <c r="C128" s="3" t="s">
        <v>738</v>
      </c>
      <c r="D128" s="3" t="s">
        <v>82</v>
      </c>
      <c r="E128" s="3" t="s">
        <v>37</v>
      </c>
      <c r="F128" s="3">
        <v>63123</v>
      </c>
      <c r="G128" s="3">
        <v>155000</v>
      </c>
      <c r="H128" s="3">
        <v>3</v>
      </c>
      <c r="I128" s="3">
        <v>2</v>
      </c>
      <c r="J128" s="3" t="s">
        <v>716</v>
      </c>
      <c r="K128" s="3">
        <v>1300</v>
      </c>
      <c r="L128" s="3">
        <v>9191</v>
      </c>
      <c r="M128" s="3">
        <v>1960</v>
      </c>
      <c r="N128" s="3">
        <v>1</v>
      </c>
      <c r="O128" s="3" t="s">
        <v>39</v>
      </c>
      <c r="P128" s="3">
        <v>1</v>
      </c>
      <c r="Q128" s="3" t="s">
        <v>40</v>
      </c>
      <c r="V128" s="3">
        <v>155000</v>
      </c>
      <c r="Y128" s="3" t="s">
        <v>739</v>
      </c>
      <c r="Z128" s="3" t="s">
        <v>42</v>
      </c>
      <c r="AA128" s="3">
        <v>16042905</v>
      </c>
      <c r="AB128" s="3" t="s">
        <v>740</v>
      </c>
      <c r="AC128" s="3" t="s">
        <v>44</v>
      </c>
      <c r="AD128" s="3" t="s">
        <v>45</v>
      </c>
      <c r="AE128" s="3">
        <v>38.549357999999998</v>
      </c>
      <c r="AF128" s="3">
        <v>-90.302631000000005</v>
      </c>
      <c r="AG128" s="3" t="b">
        <v>0</v>
      </c>
    </row>
    <row r="129" spans="1:33" x14ac:dyDescent="0.25">
      <c r="A129" s="3" t="s">
        <v>33</v>
      </c>
      <c r="B129" s="3" t="s">
        <v>34</v>
      </c>
      <c r="C129" s="3" t="s">
        <v>1002</v>
      </c>
      <c r="D129" s="3" t="s">
        <v>82</v>
      </c>
      <c r="E129" s="3" t="s">
        <v>37</v>
      </c>
      <c r="F129" s="3">
        <v>63123</v>
      </c>
      <c r="G129" s="3">
        <v>102000</v>
      </c>
      <c r="H129" s="3">
        <v>2</v>
      </c>
      <c r="I129" s="3">
        <v>1</v>
      </c>
      <c r="J129" s="3" t="s">
        <v>720</v>
      </c>
      <c r="L129" s="3">
        <v>9322</v>
      </c>
      <c r="M129" s="3">
        <v>1952</v>
      </c>
      <c r="N129" s="3">
        <v>0</v>
      </c>
      <c r="P129" s="3">
        <v>73</v>
      </c>
      <c r="Q129" s="3" t="s">
        <v>40</v>
      </c>
      <c r="U129" s="3">
        <v>42522</v>
      </c>
      <c r="V129" s="3">
        <v>110000</v>
      </c>
      <c r="W129" s="3">
        <v>42307</v>
      </c>
      <c r="X129" s="3">
        <v>55000</v>
      </c>
      <c r="Y129" s="3" t="s">
        <v>1003</v>
      </c>
      <c r="Z129" s="3" t="s">
        <v>42</v>
      </c>
      <c r="AA129" s="3">
        <v>16024371</v>
      </c>
      <c r="AB129" s="3" t="s">
        <v>1004</v>
      </c>
      <c r="AC129" s="3" t="s">
        <v>44</v>
      </c>
      <c r="AD129" s="3" t="s">
        <v>45</v>
      </c>
      <c r="AE129" s="3">
        <v>38.557907</v>
      </c>
      <c r="AF129" s="3">
        <v>-90.326740000000001</v>
      </c>
      <c r="AG129" s="3" t="b">
        <v>0</v>
      </c>
    </row>
    <row r="130" spans="1:33" x14ac:dyDescent="0.25">
      <c r="A130" s="3" t="s">
        <v>33</v>
      </c>
      <c r="B130" s="3" t="s">
        <v>34</v>
      </c>
      <c r="C130" s="3" t="s">
        <v>340</v>
      </c>
      <c r="D130" s="3" t="s">
        <v>66</v>
      </c>
      <c r="E130" s="3" t="s">
        <v>37</v>
      </c>
      <c r="F130" s="3">
        <v>63017</v>
      </c>
      <c r="G130" s="3">
        <v>298900</v>
      </c>
      <c r="H130" s="3">
        <v>4</v>
      </c>
      <c r="I130" s="3">
        <v>4</v>
      </c>
      <c r="J130" s="3" t="s">
        <v>309</v>
      </c>
      <c r="K130" s="3">
        <v>2056</v>
      </c>
      <c r="L130" s="3">
        <v>9365</v>
      </c>
      <c r="M130" s="3">
        <v>1976</v>
      </c>
      <c r="N130" s="3">
        <v>2</v>
      </c>
      <c r="O130" s="3" t="s">
        <v>39</v>
      </c>
      <c r="P130" s="3">
        <v>4</v>
      </c>
      <c r="Q130" s="3" t="s">
        <v>40</v>
      </c>
      <c r="V130" s="3">
        <v>298900</v>
      </c>
      <c r="W130" s="3">
        <v>42079</v>
      </c>
      <c r="X130" s="3">
        <v>275000</v>
      </c>
      <c r="Y130" s="3" t="s">
        <v>341</v>
      </c>
      <c r="Z130" s="3" t="s">
        <v>42</v>
      </c>
      <c r="AA130" s="3">
        <v>16043398</v>
      </c>
      <c r="AB130" s="3" t="s">
        <v>49</v>
      </c>
      <c r="AC130" s="3" t="s">
        <v>44</v>
      </c>
      <c r="AD130" s="3" t="s">
        <v>45</v>
      </c>
      <c r="AE130" s="3">
        <v>38.653374900000003</v>
      </c>
      <c r="AF130" s="3">
        <v>-90.539568000000003</v>
      </c>
      <c r="AG130" s="3" t="b">
        <v>0</v>
      </c>
    </row>
    <row r="131" spans="1:33" x14ac:dyDescent="0.25">
      <c r="A131" s="3" t="s">
        <v>33</v>
      </c>
      <c r="B131" s="3" t="s">
        <v>34</v>
      </c>
      <c r="C131" s="3" t="s">
        <v>183</v>
      </c>
      <c r="D131" s="3" t="s">
        <v>36</v>
      </c>
      <c r="E131" s="3" t="s">
        <v>37</v>
      </c>
      <c r="F131" s="3">
        <v>63011</v>
      </c>
      <c r="G131" s="3">
        <v>259900</v>
      </c>
      <c r="H131" s="3">
        <v>3</v>
      </c>
      <c r="I131" s="3">
        <v>2</v>
      </c>
      <c r="J131" s="3" t="s">
        <v>38</v>
      </c>
      <c r="K131" s="3">
        <v>1469</v>
      </c>
      <c r="L131" s="3">
        <v>9583</v>
      </c>
      <c r="M131" s="3">
        <v>1983</v>
      </c>
      <c r="N131" s="3">
        <v>2</v>
      </c>
      <c r="O131" s="3" t="s">
        <v>39</v>
      </c>
      <c r="P131" s="3">
        <v>39</v>
      </c>
      <c r="Q131" s="3" t="s">
        <v>40</v>
      </c>
      <c r="R131" s="4">
        <v>42547</v>
      </c>
      <c r="S131" s="5">
        <v>0.58333333333333337</v>
      </c>
      <c r="T131" s="5">
        <v>0.66666666666666663</v>
      </c>
      <c r="U131" s="4">
        <v>42541</v>
      </c>
      <c r="V131" s="3">
        <v>275000</v>
      </c>
      <c r="Y131" s="3" t="s">
        <v>184</v>
      </c>
      <c r="Z131" s="3" t="s">
        <v>42</v>
      </c>
      <c r="AA131" s="3">
        <v>16032204</v>
      </c>
      <c r="AB131" s="3" t="s">
        <v>49</v>
      </c>
      <c r="AC131" s="3" t="s">
        <v>44</v>
      </c>
      <c r="AD131" s="3" t="s">
        <v>45</v>
      </c>
      <c r="AE131" s="3">
        <v>38.587529000000004</v>
      </c>
      <c r="AF131" s="3">
        <v>-90.623524000000003</v>
      </c>
      <c r="AG131" s="3" t="b">
        <v>0</v>
      </c>
    </row>
    <row r="132" spans="1:33" x14ac:dyDescent="0.25">
      <c r="A132" s="3" t="s">
        <v>33</v>
      </c>
      <c r="B132" s="3" t="s">
        <v>34</v>
      </c>
      <c r="C132" s="3" t="s">
        <v>256</v>
      </c>
      <c r="D132" s="3" t="s">
        <v>36</v>
      </c>
      <c r="E132" s="3" t="s">
        <v>37</v>
      </c>
      <c r="F132" s="3">
        <v>63011</v>
      </c>
      <c r="G132" s="3">
        <v>283300</v>
      </c>
      <c r="H132" s="3">
        <v>4</v>
      </c>
      <c r="I132" s="3">
        <v>3</v>
      </c>
      <c r="J132" s="3" t="s">
        <v>38</v>
      </c>
      <c r="K132" s="3">
        <v>2142</v>
      </c>
      <c r="L132" s="3">
        <v>9583</v>
      </c>
      <c r="M132" s="3">
        <v>1986</v>
      </c>
      <c r="N132" s="3">
        <v>2</v>
      </c>
      <c r="O132" s="3" t="s">
        <v>39</v>
      </c>
      <c r="P132" s="3">
        <v>106</v>
      </c>
      <c r="Q132" s="3" t="s">
        <v>40</v>
      </c>
      <c r="U132" s="4">
        <v>42516</v>
      </c>
      <c r="V132" s="3">
        <v>284900</v>
      </c>
      <c r="Y132" s="3" t="s">
        <v>257</v>
      </c>
      <c r="Z132" s="3" t="s">
        <v>42</v>
      </c>
      <c r="AA132" s="3">
        <v>16014771</v>
      </c>
      <c r="AB132" s="3" t="s">
        <v>226</v>
      </c>
      <c r="AC132" s="3" t="s">
        <v>44</v>
      </c>
      <c r="AD132" s="3" t="s">
        <v>45</v>
      </c>
      <c r="AE132" s="3">
        <v>38.591214999999998</v>
      </c>
      <c r="AF132" s="3">
        <v>-90.622693999999996</v>
      </c>
      <c r="AG132" s="3" t="b">
        <v>0</v>
      </c>
    </row>
    <row r="133" spans="1:33" x14ac:dyDescent="0.25">
      <c r="A133" s="3" t="s">
        <v>33</v>
      </c>
      <c r="B133" s="3" t="s">
        <v>34</v>
      </c>
      <c r="C133" s="3" t="s">
        <v>764</v>
      </c>
      <c r="D133" s="3" t="s">
        <v>82</v>
      </c>
      <c r="E133" s="3" t="s">
        <v>37</v>
      </c>
      <c r="F133" s="3">
        <v>63123</v>
      </c>
      <c r="G133" s="3">
        <v>159900</v>
      </c>
      <c r="H133" s="3">
        <v>3</v>
      </c>
      <c r="I133" s="3">
        <v>2</v>
      </c>
      <c r="J133" s="3" t="s">
        <v>765</v>
      </c>
      <c r="K133" s="3">
        <v>1196</v>
      </c>
      <c r="L133" s="3">
        <v>9627</v>
      </c>
      <c r="M133" s="3">
        <v>1959</v>
      </c>
      <c r="N133" s="3">
        <v>1</v>
      </c>
      <c r="O133" s="3" t="s">
        <v>39</v>
      </c>
      <c r="P133" s="3">
        <v>3</v>
      </c>
      <c r="Q133" s="3" t="s">
        <v>40</v>
      </c>
      <c r="V133" s="3">
        <v>159900</v>
      </c>
      <c r="W133" s="3">
        <v>40092</v>
      </c>
      <c r="X133" s="3">
        <v>146900</v>
      </c>
      <c r="Y133" s="3" t="s">
        <v>766</v>
      </c>
      <c r="Z133" s="3" t="s">
        <v>42</v>
      </c>
      <c r="AA133" s="3">
        <v>16043912</v>
      </c>
      <c r="AB133" s="3" t="s">
        <v>767</v>
      </c>
      <c r="AC133" s="3" t="s">
        <v>44</v>
      </c>
      <c r="AD133" s="3" t="s">
        <v>45</v>
      </c>
      <c r="AE133" s="3">
        <v>38.521819000000001</v>
      </c>
      <c r="AF133" s="3">
        <v>-90.341140899999999</v>
      </c>
      <c r="AG133" s="3" t="b">
        <v>0</v>
      </c>
    </row>
    <row r="134" spans="1:33" x14ac:dyDescent="0.25">
      <c r="A134" s="3" t="s">
        <v>33</v>
      </c>
      <c r="B134" s="3" t="s">
        <v>34</v>
      </c>
      <c r="C134" s="3" t="s">
        <v>762</v>
      </c>
      <c r="D134" s="3" t="s">
        <v>82</v>
      </c>
      <c r="E134" s="3" t="s">
        <v>37</v>
      </c>
      <c r="F134" s="3">
        <v>63123</v>
      </c>
      <c r="G134" s="3">
        <v>56500</v>
      </c>
      <c r="H134" s="3">
        <v>1</v>
      </c>
      <c r="I134" s="3">
        <v>1</v>
      </c>
      <c r="J134" s="3" t="s">
        <v>720</v>
      </c>
      <c r="K134" s="3">
        <v>780</v>
      </c>
      <c r="L134" s="3">
        <v>9670</v>
      </c>
      <c r="M134" s="3">
        <v>1928</v>
      </c>
      <c r="N134" s="3">
        <v>2</v>
      </c>
      <c r="P134" s="3">
        <v>3</v>
      </c>
      <c r="Q134" s="3" t="s">
        <v>40</v>
      </c>
      <c r="V134" s="3">
        <v>56500</v>
      </c>
      <c r="Y134" s="3" t="s">
        <v>763</v>
      </c>
      <c r="Z134" s="3" t="s">
        <v>42</v>
      </c>
      <c r="AA134" s="3">
        <v>16043965</v>
      </c>
      <c r="AB134" s="3" t="s">
        <v>49</v>
      </c>
      <c r="AC134" s="3" t="s">
        <v>44</v>
      </c>
      <c r="AD134" s="3" t="s">
        <v>45</v>
      </c>
      <c r="AE134" s="3">
        <v>38.5561072</v>
      </c>
      <c r="AF134" s="3">
        <v>-90.315116099999997</v>
      </c>
      <c r="AG134" s="3" t="b">
        <v>0</v>
      </c>
    </row>
    <row r="135" spans="1:33" x14ac:dyDescent="0.25">
      <c r="A135" s="3" t="s">
        <v>33</v>
      </c>
      <c r="B135" s="3" t="s">
        <v>34</v>
      </c>
      <c r="C135" s="3" t="s">
        <v>980</v>
      </c>
      <c r="D135" s="3" t="s">
        <v>82</v>
      </c>
      <c r="E135" s="3" t="s">
        <v>37</v>
      </c>
      <c r="F135" s="3">
        <v>63123</v>
      </c>
      <c r="G135" s="3">
        <v>99000</v>
      </c>
      <c r="H135" s="3">
        <v>2</v>
      </c>
      <c r="I135" s="3">
        <v>1</v>
      </c>
      <c r="J135" s="3" t="s">
        <v>720</v>
      </c>
      <c r="K135" s="3">
        <v>1128</v>
      </c>
      <c r="L135" s="3">
        <v>9714</v>
      </c>
      <c r="M135" s="3">
        <v>1951</v>
      </c>
      <c r="N135" s="3">
        <v>1</v>
      </c>
      <c r="O135" s="3" t="s">
        <v>39</v>
      </c>
      <c r="P135" s="3">
        <v>60</v>
      </c>
      <c r="Q135" s="3" t="s">
        <v>40</v>
      </c>
      <c r="V135" s="3">
        <v>99000</v>
      </c>
      <c r="Y135" s="3" t="s">
        <v>981</v>
      </c>
      <c r="Z135" s="3" t="s">
        <v>42</v>
      </c>
      <c r="AA135" s="3">
        <v>16009398</v>
      </c>
      <c r="AB135" s="3" t="s">
        <v>59</v>
      </c>
      <c r="AC135" s="3" t="s">
        <v>44</v>
      </c>
      <c r="AD135" s="3" t="s">
        <v>45</v>
      </c>
      <c r="AE135" s="3">
        <v>38.550254000000002</v>
      </c>
      <c r="AF135" s="3">
        <v>-90.317618899999999</v>
      </c>
      <c r="AG135" s="3" t="b">
        <v>0</v>
      </c>
    </row>
    <row r="136" spans="1:33" x14ac:dyDescent="0.25">
      <c r="A136" s="3" t="s">
        <v>33</v>
      </c>
      <c r="B136" s="3" t="s">
        <v>34</v>
      </c>
      <c r="C136" s="3" t="s">
        <v>835</v>
      </c>
      <c r="D136" s="3" t="s">
        <v>82</v>
      </c>
      <c r="E136" s="3" t="s">
        <v>37</v>
      </c>
      <c r="F136" s="3">
        <v>63123</v>
      </c>
      <c r="G136" s="3">
        <v>239000</v>
      </c>
      <c r="H136" s="3">
        <v>3</v>
      </c>
      <c r="I136" s="3">
        <v>2</v>
      </c>
      <c r="J136" s="3" t="s">
        <v>726</v>
      </c>
      <c r="K136" s="3">
        <v>1304</v>
      </c>
      <c r="L136" s="3">
        <v>9714</v>
      </c>
      <c r="M136" s="3">
        <v>1956</v>
      </c>
      <c r="N136" s="3">
        <v>0</v>
      </c>
      <c r="P136" s="3">
        <v>10</v>
      </c>
      <c r="Q136" s="3" t="s">
        <v>40</v>
      </c>
      <c r="R136" s="3">
        <v>42547</v>
      </c>
      <c r="S136" s="3">
        <v>0.45833333333333331</v>
      </c>
      <c r="T136" s="3">
        <v>0.54166666666666663</v>
      </c>
      <c r="U136" s="3">
        <v>42543</v>
      </c>
      <c r="V136" s="3">
        <v>250000</v>
      </c>
      <c r="Y136" s="3" t="s">
        <v>836</v>
      </c>
      <c r="Z136" s="3" t="s">
        <v>42</v>
      </c>
      <c r="AA136" s="3">
        <v>16041117</v>
      </c>
      <c r="AB136" s="3" t="s">
        <v>233</v>
      </c>
      <c r="AC136" s="3" t="s">
        <v>44</v>
      </c>
      <c r="AD136" s="3" t="s">
        <v>45</v>
      </c>
      <c r="AE136" s="3">
        <v>38.559547000000002</v>
      </c>
      <c r="AF136" s="3">
        <v>-90.363073999999997</v>
      </c>
      <c r="AG136" s="3" t="b">
        <v>0</v>
      </c>
    </row>
    <row r="137" spans="1:33" x14ac:dyDescent="0.25">
      <c r="A137" s="3" t="s">
        <v>33</v>
      </c>
      <c r="B137" s="3" t="s">
        <v>34</v>
      </c>
      <c r="C137" s="3" t="s">
        <v>860</v>
      </c>
      <c r="D137" s="3" t="s">
        <v>82</v>
      </c>
      <c r="E137" s="3" t="s">
        <v>37</v>
      </c>
      <c r="F137" s="3">
        <v>63123</v>
      </c>
      <c r="G137" s="3">
        <v>159900</v>
      </c>
      <c r="H137" s="3">
        <v>3</v>
      </c>
      <c r="I137" s="3">
        <v>2</v>
      </c>
      <c r="J137" s="3" t="s">
        <v>726</v>
      </c>
      <c r="K137" s="3">
        <v>1462</v>
      </c>
      <c r="L137" s="3">
        <v>9757</v>
      </c>
      <c r="M137" s="3">
        <v>1961</v>
      </c>
      <c r="N137" s="3">
        <v>1</v>
      </c>
      <c r="O137" s="3" t="s">
        <v>39</v>
      </c>
      <c r="P137" s="3">
        <v>15</v>
      </c>
      <c r="Q137" s="3" t="s">
        <v>40</v>
      </c>
      <c r="V137" s="3">
        <v>159900</v>
      </c>
      <c r="Y137" s="3" t="s">
        <v>861</v>
      </c>
      <c r="Z137" s="3" t="s">
        <v>42</v>
      </c>
      <c r="AA137" s="3">
        <v>16040853</v>
      </c>
      <c r="AB137" s="3" t="s">
        <v>49</v>
      </c>
      <c r="AC137" s="3" t="s">
        <v>44</v>
      </c>
      <c r="AD137" s="3" t="s">
        <v>45</v>
      </c>
      <c r="AE137" s="3">
        <v>38.534680999999999</v>
      </c>
      <c r="AF137" s="3">
        <v>-90.349486999999996</v>
      </c>
      <c r="AG137" s="3" t="b">
        <v>0</v>
      </c>
    </row>
    <row r="138" spans="1:33" x14ac:dyDescent="0.25">
      <c r="A138" s="3" t="s">
        <v>33</v>
      </c>
      <c r="B138" s="3" t="s">
        <v>34</v>
      </c>
      <c r="C138" s="3" t="s">
        <v>378</v>
      </c>
      <c r="D138" s="3" t="s">
        <v>66</v>
      </c>
      <c r="E138" s="3" t="s">
        <v>37</v>
      </c>
      <c r="F138" s="3">
        <v>63017</v>
      </c>
      <c r="G138" s="3">
        <v>225000</v>
      </c>
      <c r="H138" s="3">
        <v>3</v>
      </c>
      <c r="I138" s="3">
        <v>3</v>
      </c>
      <c r="J138" s="3" t="s">
        <v>309</v>
      </c>
      <c r="K138" s="3">
        <v>1338</v>
      </c>
      <c r="L138" s="3">
        <v>10019</v>
      </c>
      <c r="M138" s="3">
        <v>1967</v>
      </c>
      <c r="N138" s="3">
        <v>2</v>
      </c>
      <c r="O138" s="3" t="s">
        <v>39</v>
      </c>
      <c r="P138" s="3">
        <v>11</v>
      </c>
      <c r="Q138" s="3" t="s">
        <v>40</v>
      </c>
      <c r="V138" s="3">
        <v>225000</v>
      </c>
      <c r="Y138" s="3" t="s">
        <v>379</v>
      </c>
      <c r="Z138" s="3" t="s">
        <v>42</v>
      </c>
      <c r="AA138" s="3">
        <v>16041880</v>
      </c>
      <c r="AB138" s="3" t="s">
        <v>49</v>
      </c>
      <c r="AC138" s="3" t="s">
        <v>44</v>
      </c>
      <c r="AD138" s="3" t="s">
        <v>45</v>
      </c>
      <c r="AE138" s="3">
        <v>38.658289000000003</v>
      </c>
      <c r="AF138" s="3">
        <v>-90.549767000000003</v>
      </c>
      <c r="AG138" s="3" t="b">
        <v>0</v>
      </c>
    </row>
    <row r="139" spans="1:33" x14ac:dyDescent="0.25">
      <c r="A139" s="3" t="s">
        <v>33</v>
      </c>
      <c r="B139" s="3" t="s">
        <v>34</v>
      </c>
      <c r="C139" s="3" t="s">
        <v>1028</v>
      </c>
      <c r="D139" s="3" t="s">
        <v>82</v>
      </c>
      <c r="E139" s="3" t="s">
        <v>37</v>
      </c>
      <c r="F139" s="3">
        <v>63123</v>
      </c>
      <c r="G139" s="3">
        <v>234900</v>
      </c>
      <c r="H139" s="3">
        <v>3</v>
      </c>
      <c r="I139" s="3">
        <v>2</v>
      </c>
      <c r="J139" s="3" t="s">
        <v>726</v>
      </c>
      <c r="K139" s="3">
        <v>1526</v>
      </c>
      <c r="L139" s="3">
        <v>10019</v>
      </c>
      <c r="M139" s="3">
        <v>1962</v>
      </c>
      <c r="N139" s="3">
        <v>2</v>
      </c>
      <c r="O139" s="3" t="s">
        <v>39</v>
      </c>
      <c r="P139" s="3">
        <v>93</v>
      </c>
      <c r="Q139" s="3" t="s">
        <v>40</v>
      </c>
      <c r="U139" s="3">
        <v>42523</v>
      </c>
      <c r="V139" s="3">
        <v>264999</v>
      </c>
      <c r="W139" s="3">
        <v>40392</v>
      </c>
      <c r="X139" s="3">
        <v>147900</v>
      </c>
      <c r="Y139" s="3" t="s">
        <v>1029</v>
      </c>
      <c r="Z139" s="3" t="s">
        <v>42</v>
      </c>
      <c r="AA139" s="3">
        <v>16018935</v>
      </c>
      <c r="AB139" s="3" t="s">
        <v>52</v>
      </c>
      <c r="AC139" s="3" t="s">
        <v>44</v>
      </c>
      <c r="AD139" s="3" t="s">
        <v>45</v>
      </c>
      <c r="AE139" s="3">
        <v>38.556721000000003</v>
      </c>
      <c r="AF139" s="3">
        <v>-90.352406000000002</v>
      </c>
      <c r="AG139" s="3" t="b">
        <v>0</v>
      </c>
    </row>
    <row r="140" spans="1:33" x14ac:dyDescent="0.25">
      <c r="A140" s="3" t="s">
        <v>33</v>
      </c>
      <c r="B140" s="3" t="s">
        <v>34</v>
      </c>
      <c r="C140" s="3" t="s">
        <v>74</v>
      </c>
      <c r="D140" s="3" t="s">
        <v>75</v>
      </c>
      <c r="E140" s="3" t="s">
        <v>37</v>
      </c>
      <c r="F140" s="3">
        <v>63011</v>
      </c>
      <c r="G140" s="3">
        <v>354900</v>
      </c>
      <c r="H140" s="3">
        <v>4</v>
      </c>
      <c r="I140" s="3">
        <v>4</v>
      </c>
      <c r="J140" s="3" t="s">
        <v>38</v>
      </c>
      <c r="K140" s="3">
        <v>2090</v>
      </c>
      <c r="L140" s="3">
        <v>10019</v>
      </c>
      <c r="M140" s="3">
        <v>1984</v>
      </c>
      <c r="N140" s="3">
        <v>2</v>
      </c>
      <c r="O140" s="3" t="s">
        <v>39</v>
      </c>
      <c r="P140" s="3">
        <v>3</v>
      </c>
      <c r="Q140" s="3" t="s">
        <v>40</v>
      </c>
      <c r="R140" s="4">
        <v>42547</v>
      </c>
      <c r="S140" s="5">
        <v>0.54166666666666663</v>
      </c>
      <c r="T140" s="5">
        <v>0.625</v>
      </c>
      <c r="V140" s="3">
        <v>354900</v>
      </c>
      <c r="Y140" s="3" t="s">
        <v>76</v>
      </c>
      <c r="Z140" s="3" t="s">
        <v>42</v>
      </c>
      <c r="AA140" s="3">
        <v>16043813</v>
      </c>
      <c r="AB140" s="3" t="s">
        <v>49</v>
      </c>
      <c r="AC140" s="3" t="s">
        <v>44</v>
      </c>
      <c r="AD140" s="3" t="s">
        <v>45</v>
      </c>
      <c r="AE140" s="3">
        <v>38.589691000000002</v>
      </c>
      <c r="AF140" s="3">
        <v>-90.622725000000003</v>
      </c>
      <c r="AG140" s="3" t="b">
        <v>0</v>
      </c>
    </row>
    <row r="141" spans="1:33" x14ac:dyDescent="0.25">
      <c r="A141" s="3" t="s">
        <v>33</v>
      </c>
      <c r="B141" s="3" t="s">
        <v>34</v>
      </c>
      <c r="C141" s="3" t="s">
        <v>220</v>
      </c>
      <c r="D141" s="3" t="s">
        <v>36</v>
      </c>
      <c r="E141" s="3" t="s">
        <v>37</v>
      </c>
      <c r="F141" s="3">
        <v>63011</v>
      </c>
      <c r="G141" s="3">
        <v>389900</v>
      </c>
      <c r="H141" s="3">
        <v>4</v>
      </c>
      <c r="I141" s="3">
        <v>4</v>
      </c>
      <c r="J141" s="3" t="s">
        <v>47</v>
      </c>
      <c r="K141" s="3">
        <v>2390</v>
      </c>
      <c r="L141" s="3">
        <v>10019</v>
      </c>
      <c r="M141" s="3">
        <v>1984</v>
      </c>
      <c r="N141" s="3">
        <v>2</v>
      </c>
      <c r="O141" s="3" t="s">
        <v>39</v>
      </c>
      <c r="P141" s="3">
        <v>53</v>
      </c>
      <c r="Q141" s="3" t="s">
        <v>40</v>
      </c>
      <c r="U141" s="4">
        <v>42522</v>
      </c>
      <c r="V141" s="3">
        <v>399900</v>
      </c>
      <c r="Y141" s="3" t="s">
        <v>221</v>
      </c>
      <c r="Z141" s="3" t="s">
        <v>42</v>
      </c>
      <c r="AA141" s="3">
        <v>16029941</v>
      </c>
      <c r="AB141" s="3" t="s">
        <v>64</v>
      </c>
      <c r="AC141" s="3" t="s">
        <v>44</v>
      </c>
      <c r="AD141" s="3" t="s">
        <v>45</v>
      </c>
      <c r="AE141" s="3">
        <v>38.617179999999998</v>
      </c>
      <c r="AF141" s="3">
        <v>-90.506497899999999</v>
      </c>
      <c r="AG141" s="3" t="b">
        <v>0</v>
      </c>
    </row>
    <row r="142" spans="1:33" x14ac:dyDescent="0.25">
      <c r="A142" s="3" t="s">
        <v>33</v>
      </c>
      <c r="B142" s="3" t="s">
        <v>34</v>
      </c>
      <c r="C142" s="3" t="s">
        <v>308</v>
      </c>
      <c r="D142" s="3" t="s">
        <v>66</v>
      </c>
      <c r="E142" s="3" t="s">
        <v>37</v>
      </c>
      <c r="F142" s="3">
        <v>63017</v>
      </c>
      <c r="G142" s="3">
        <v>520000</v>
      </c>
      <c r="H142" s="3">
        <v>3</v>
      </c>
      <c r="I142" s="3">
        <v>4</v>
      </c>
      <c r="J142" s="3" t="s">
        <v>309</v>
      </c>
      <c r="K142" s="3">
        <v>2792</v>
      </c>
      <c r="L142" s="3">
        <v>10019</v>
      </c>
      <c r="M142" s="3">
        <v>2003</v>
      </c>
      <c r="N142" s="3">
        <v>2</v>
      </c>
      <c r="O142" s="3" t="s">
        <v>39</v>
      </c>
      <c r="P142" s="3">
        <v>1</v>
      </c>
      <c r="Q142" s="3" t="s">
        <v>40</v>
      </c>
      <c r="V142" s="3">
        <v>520000</v>
      </c>
      <c r="Y142" s="3" t="s">
        <v>310</v>
      </c>
      <c r="Z142" s="3" t="s">
        <v>42</v>
      </c>
      <c r="AA142" s="3">
        <v>16043664</v>
      </c>
      <c r="AB142" s="3" t="s">
        <v>52</v>
      </c>
      <c r="AC142" s="3" t="s">
        <v>44</v>
      </c>
      <c r="AD142" s="3" t="s">
        <v>45</v>
      </c>
      <c r="AE142" s="3">
        <v>38.663788599999997</v>
      </c>
      <c r="AF142" s="3">
        <v>-90.539849000000004</v>
      </c>
      <c r="AG142" s="3" t="b">
        <v>0</v>
      </c>
    </row>
    <row r="143" spans="1:33" x14ac:dyDescent="0.25">
      <c r="A143" s="3" t="s">
        <v>33</v>
      </c>
      <c r="B143" s="3" t="s">
        <v>34</v>
      </c>
      <c r="C143" s="3" t="s">
        <v>88</v>
      </c>
      <c r="D143" s="3" t="s">
        <v>36</v>
      </c>
      <c r="E143" s="3" t="s">
        <v>37</v>
      </c>
      <c r="F143" s="3">
        <v>63011</v>
      </c>
      <c r="G143" s="3">
        <v>379000</v>
      </c>
      <c r="H143" s="3">
        <v>4</v>
      </c>
      <c r="I143" s="3">
        <v>4</v>
      </c>
      <c r="J143" s="3" t="s">
        <v>38</v>
      </c>
      <c r="K143" s="3">
        <v>2878</v>
      </c>
      <c r="L143" s="3">
        <v>10019</v>
      </c>
      <c r="M143" s="3">
        <v>1989</v>
      </c>
      <c r="N143" s="3">
        <v>2</v>
      </c>
      <c r="O143" s="3" t="s">
        <v>39</v>
      </c>
      <c r="P143" s="3">
        <v>4</v>
      </c>
      <c r="Q143" s="3" t="s">
        <v>40</v>
      </c>
      <c r="R143" s="4">
        <v>42547</v>
      </c>
      <c r="S143" s="5">
        <v>0.54166666666666663</v>
      </c>
      <c r="T143" s="5">
        <v>0.625</v>
      </c>
      <c r="V143" s="3">
        <v>379000</v>
      </c>
      <c r="Y143" s="3" t="s">
        <v>89</v>
      </c>
      <c r="Z143" s="3" t="s">
        <v>42</v>
      </c>
      <c r="AA143" s="3">
        <v>16043906</v>
      </c>
      <c r="AB143" s="3" t="s">
        <v>73</v>
      </c>
      <c r="AC143" s="3" t="s">
        <v>44</v>
      </c>
      <c r="AD143" s="3" t="s">
        <v>45</v>
      </c>
      <c r="AE143" s="3">
        <v>38.594620900000002</v>
      </c>
      <c r="AF143" s="3">
        <v>-90.6104919</v>
      </c>
      <c r="AG143" s="3" t="b">
        <v>0</v>
      </c>
    </row>
    <row r="144" spans="1:33" x14ac:dyDescent="0.25">
      <c r="A144" s="3" t="s">
        <v>33</v>
      </c>
      <c r="B144" s="3" t="s">
        <v>34</v>
      </c>
      <c r="C144" s="3" t="s">
        <v>311</v>
      </c>
      <c r="D144" s="3" t="s">
        <v>66</v>
      </c>
      <c r="E144" s="3" t="s">
        <v>37</v>
      </c>
      <c r="F144" s="3">
        <v>63017</v>
      </c>
      <c r="G144" s="3">
        <v>510000</v>
      </c>
      <c r="H144" s="3">
        <v>5</v>
      </c>
      <c r="I144" s="3">
        <v>5</v>
      </c>
      <c r="J144" s="3" t="s">
        <v>309</v>
      </c>
      <c r="K144" s="3">
        <v>3186</v>
      </c>
      <c r="L144" s="3">
        <v>10019</v>
      </c>
      <c r="M144" s="3">
        <v>1999</v>
      </c>
      <c r="N144" s="3">
        <v>3</v>
      </c>
      <c r="O144" s="3" t="s">
        <v>39</v>
      </c>
      <c r="P144" s="3">
        <v>1</v>
      </c>
      <c r="Q144" s="3" t="s">
        <v>40</v>
      </c>
      <c r="R144" s="3">
        <v>42546</v>
      </c>
      <c r="S144" s="3">
        <v>0.54166666666666663</v>
      </c>
      <c r="T144" s="3">
        <v>0.625</v>
      </c>
      <c r="U144" s="3">
        <v>42545</v>
      </c>
      <c r="V144" s="3">
        <v>525000</v>
      </c>
      <c r="W144" s="3">
        <v>39365</v>
      </c>
      <c r="X144" s="3">
        <v>505000</v>
      </c>
      <c r="Y144" s="3" t="s">
        <v>312</v>
      </c>
      <c r="Z144" s="3" t="s">
        <v>42</v>
      </c>
      <c r="AA144" s="3">
        <v>16043936</v>
      </c>
      <c r="AB144" s="3" t="s">
        <v>49</v>
      </c>
      <c r="AC144" s="3" t="s">
        <v>44</v>
      </c>
      <c r="AD144" s="3" t="s">
        <v>45</v>
      </c>
      <c r="AE144" s="3">
        <v>38.682262999999999</v>
      </c>
      <c r="AF144" s="3">
        <v>-90.517667000000003</v>
      </c>
      <c r="AG144" s="3" t="b">
        <v>0</v>
      </c>
    </row>
    <row r="145" spans="1:33" x14ac:dyDescent="0.25">
      <c r="A145" s="3" t="s">
        <v>33</v>
      </c>
      <c r="B145" s="3" t="s">
        <v>34</v>
      </c>
      <c r="C145" s="3" t="s">
        <v>560</v>
      </c>
      <c r="D145" s="3" t="s">
        <v>66</v>
      </c>
      <c r="E145" s="3" t="s">
        <v>37</v>
      </c>
      <c r="F145" s="3">
        <v>63017</v>
      </c>
      <c r="G145" s="3">
        <v>599900</v>
      </c>
      <c r="H145" s="3">
        <v>4</v>
      </c>
      <c r="I145" s="3">
        <v>5</v>
      </c>
      <c r="J145" s="3" t="s">
        <v>309</v>
      </c>
      <c r="K145" s="3">
        <v>3779</v>
      </c>
      <c r="L145" s="3">
        <v>10019</v>
      </c>
      <c r="M145" s="3">
        <v>2000</v>
      </c>
      <c r="N145" s="3">
        <v>3</v>
      </c>
      <c r="O145" s="3" t="s">
        <v>39</v>
      </c>
      <c r="P145" s="3">
        <v>72</v>
      </c>
      <c r="Q145" s="3" t="s">
        <v>40</v>
      </c>
      <c r="U145" s="3">
        <v>42485</v>
      </c>
      <c r="V145" s="3">
        <v>630000</v>
      </c>
      <c r="W145" s="3">
        <v>38210</v>
      </c>
      <c r="X145" s="3">
        <v>635000</v>
      </c>
      <c r="Y145" s="3" t="s">
        <v>561</v>
      </c>
      <c r="Z145" s="3" t="s">
        <v>42</v>
      </c>
      <c r="AA145" s="3">
        <v>16015723</v>
      </c>
      <c r="AB145" s="3" t="s">
        <v>233</v>
      </c>
      <c r="AC145" s="3" t="s">
        <v>44</v>
      </c>
      <c r="AD145" s="3" t="s">
        <v>45</v>
      </c>
      <c r="AE145" s="3">
        <v>38.659413999999998</v>
      </c>
      <c r="AF145" s="3">
        <v>-90.537870999999996</v>
      </c>
      <c r="AG145" s="3" t="b">
        <v>0</v>
      </c>
    </row>
    <row r="146" spans="1:33" x14ac:dyDescent="0.25">
      <c r="A146" s="3" t="s">
        <v>33</v>
      </c>
      <c r="B146" s="3" t="s">
        <v>34</v>
      </c>
      <c r="C146" s="3" t="s">
        <v>380</v>
      </c>
      <c r="D146" s="3" t="s">
        <v>66</v>
      </c>
      <c r="E146" s="3" t="s">
        <v>37</v>
      </c>
      <c r="F146" s="3">
        <v>63017</v>
      </c>
      <c r="G146" s="3">
        <v>379900</v>
      </c>
      <c r="H146" s="3">
        <v>4</v>
      </c>
      <c r="I146" s="3">
        <v>3</v>
      </c>
      <c r="J146" s="3" t="s">
        <v>47</v>
      </c>
      <c r="K146" s="3">
        <v>2673</v>
      </c>
      <c r="L146" s="3">
        <v>10149</v>
      </c>
      <c r="M146" s="3">
        <v>1978</v>
      </c>
      <c r="N146" s="3">
        <v>2</v>
      </c>
      <c r="O146" s="3" t="s">
        <v>39</v>
      </c>
      <c r="P146" s="3">
        <v>11</v>
      </c>
      <c r="Q146" s="3" t="s">
        <v>40</v>
      </c>
      <c r="V146" s="3">
        <v>379900</v>
      </c>
      <c r="W146" s="3">
        <v>41487</v>
      </c>
      <c r="X146" s="3">
        <v>334000</v>
      </c>
      <c r="Y146" s="3" t="s">
        <v>381</v>
      </c>
      <c r="Z146" s="3" t="s">
        <v>42</v>
      </c>
      <c r="AA146" s="3">
        <v>16041658</v>
      </c>
      <c r="AB146" s="3" t="s">
        <v>382</v>
      </c>
      <c r="AC146" s="3" t="s">
        <v>44</v>
      </c>
      <c r="AD146" s="3" t="s">
        <v>45</v>
      </c>
      <c r="AE146" s="3">
        <v>38.637479900000002</v>
      </c>
      <c r="AF146" s="3">
        <v>-90.542952</v>
      </c>
      <c r="AG146" s="3" t="b">
        <v>0</v>
      </c>
    </row>
    <row r="147" spans="1:33" x14ac:dyDescent="0.25">
      <c r="A147" s="3" t="s">
        <v>33</v>
      </c>
      <c r="B147" s="3" t="s">
        <v>34</v>
      </c>
      <c r="C147" s="3" t="s">
        <v>784</v>
      </c>
      <c r="D147" s="3" t="s">
        <v>82</v>
      </c>
      <c r="E147" s="3" t="s">
        <v>37</v>
      </c>
      <c r="F147" s="3">
        <v>63123</v>
      </c>
      <c r="G147" s="3">
        <v>169900</v>
      </c>
      <c r="H147" s="3">
        <v>3</v>
      </c>
      <c r="I147" s="3">
        <v>2</v>
      </c>
      <c r="J147" s="3" t="s">
        <v>726</v>
      </c>
      <c r="L147" s="3">
        <v>10149</v>
      </c>
      <c r="M147" s="3">
        <v>1960</v>
      </c>
      <c r="N147" s="3">
        <v>1</v>
      </c>
      <c r="O147" s="3" t="s">
        <v>39</v>
      </c>
      <c r="P147" s="3">
        <v>5</v>
      </c>
      <c r="Q147" s="3" t="s">
        <v>40</v>
      </c>
      <c r="R147" s="3">
        <v>42547</v>
      </c>
      <c r="S147" s="3">
        <v>0.58333333333333337</v>
      </c>
      <c r="T147" s="3">
        <v>0.66666666666666663</v>
      </c>
      <c r="V147" s="3">
        <v>169900</v>
      </c>
      <c r="W147" s="3">
        <v>42445</v>
      </c>
      <c r="X147" s="3">
        <v>105000</v>
      </c>
      <c r="Y147" s="3" t="s">
        <v>785</v>
      </c>
      <c r="Z147" s="3" t="s">
        <v>42</v>
      </c>
      <c r="AA147" s="3">
        <v>16043515</v>
      </c>
      <c r="AB147" s="3" t="s">
        <v>49</v>
      </c>
      <c r="AC147" s="3" t="s">
        <v>44</v>
      </c>
      <c r="AD147" s="3" t="s">
        <v>45</v>
      </c>
      <c r="AE147" s="3">
        <v>38.535699000000001</v>
      </c>
      <c r="AF147" s="3">
        <v>-90.346682000000001</v>
      </c>
      <c r="AG147" s="3" t="b">
        <v>0</v>
      </c>
    </row>
    <row r="148" spans="1:33" x14ac:dyDescent="0.25">
      <c r="A148" s="3" t="s">
        <v>33</v>
      </c>
      <c r="B148" s="3" t="s">
        <v>34</v>
      </c>
      <c r="C148" s="3" t="s">
        <v>972</v>
      </c>
      <c r="D148" s="3" t="s">
        <v>82</v>
      </c>
      <c r="E148" s="3" t="s">
        <v>37</v>
      </c>
      <c r="F148" s="3">
        <v>63123</v>
      </c>
      <c r="G148" s="3">
        <v>149900</v>
      </c>
      <c r="H148" s="3">
        <v>2</v>
      </c>
      <c r="I148" s="3">
        <v>1</v>
      </c>
      <c r="J148" s="3" t="s">
        <v>720</v>
      </c>
      <c r="L148" s="3">
        <v>10237</v>
      </c>
      <c r="M148" s="3">
        <v>1948</v>
      </c>
      <c r="N148" s="3">
        <v>2</v>
      </c>
      <c r="O148" s="3" t="s">
        <v>39</v>
      </c>
      <c r="P148" s="3">
        <v>56</v>
      </c>
      <c r="Q148" s="3" t="s">
        <v>40</v>
      </c>
      <c r="V148" s="3">
        <v>149900</v>
      </c>
      <c r="Y148" s="3" t="s">
        <v>973</v>
      </c>
      <c r="Z148" s="3" t="s">
        <v>42</v>
      </c>
      <c r="AA148" s="3">
        <v>16028347</v>
      </c>
      <c r="AB148" s="3" t="s">
        <v>233</v>
      </c>
      <c r="AC148" s="3" t="s">
        <v>44</v>
      </c>
      <c r="AD148" s="3" t="s">
        <v>45</v>
      </c>
      <c r="AE148" s="3">
        <v>38.536304000000001</v>
      </c>
      <c r="AF148" s="3">
        <v>-90.313596000000004</v>
      </c>
      <c r="AG148" s="3" t="b">
        <v>0</v>
      </c>
    </row>
    <row r="149" spans="1:33" x14ac:dyDescent="0.25">
      <c r="A149" s="3" t="s">
        <v>33</v>
      </c>
      <c r="B149" s="3" t="s">
        <v>34</v>
      </c>
      <c r="C149" s="3" t="s">
        <v>85</v>
      </c>
      <c r="D149" s="3" t="s">
        <v>36</v>
      </c>
      <c r="E149" s="3" t="s">
        <v>37</v>
      </c>
      <c r="F149" s="3">
        <v>63011</v>
      </c>
      <c r="G149" s="3">
        <v>255000</v>
      </c>
      <c r="H149" s="3">
        <v>3</v>
      </c>
      <c r="I149" s="3">
        <v>3</v>
      </c>
      <c r="J149" s="3" t="s">
        <v>47</v>
      </c>
      <c r="L149" s="3">
        <v>10367</v>
      </c>
      <c r="M149" s="3">
        <v>1970</v>
      </c>
      <c r="N149" s="3">
        <v>2</v>
      </c>
      <c r="O149" s="3" t="s">
        <v>39</v>
      </c>
      <c r="P149" s="3">
        <v>3</v>
      </c>
      <c r="Q149" s="3" t="s">
        <v>40</v>
      </c>
      <c r="R149" s="4">
        <v>42547</v>
      </c>
      <c r="S149" s="5">
        <v>0.54166666666666663</v>
      </c>
      <c r="T149" s="5">
        <v>0.625</v>
      </c>
      <c r="V149" s="3">
        <v>255000</v>
      </c>
      <c r="W149" s="4">
        <v>41736</v>
      </c>
      <c r="X149" s="3">
        <v>238000</v>
      </c>
      <c r="Y149" s="3" t="s">
        <v>86</v>
      </c>
      <c r="Z149" s="3" t="s">
        <v>42</v>
      </c>
      <c r="AA149" s="3">
        <v>16043842</v>
      </c>
      <c r="AB149" s="3" t="s">
        <v>87</v>
      </c>
      <c r="AC149" s="3" t="s">
        <v>44</v>
      </c>
      <c r="AD149" s="3" t="s">
        <v>45</v>
      </c>
      <c r="AE149" s="3">
        <v>38.610925999999999</v>
      </c>
      <c r="AF149" s="3">
        <v>-90.515319000000005</v>
      </c>
      <c r="AG149" s="3" t="b">
        <v>0</v>
      </c>
    </row>
    <row r="150" spans="1:33" x14ac:dyDescent="0.25">
      <c r="A150" s="3" t="s">
        <v>33</v>
      </c>
      <c r="B150" s="3" t="s">
        <v>34</v>
      </c>
      <c r="C150" s="3" t="s">
        <v>647</v>
      </c>
      <c r="D150" s="3" t="s">
        <v>66</v>
      </c>
      <c r="E150" s="3" t="s">
        <v>37</v>
      </c>
      <c r="F150" s="3">
        <v>63017</v>
      </c>
      <c r="G150" s="3">
        <v>322000</v>
      </c>
      <c r="H150" s="3">
        <v>4</v>
      </c>
      <c r="I150" s="3">
        <v>3</v>
      </c>
      <c r="J150" s="3" t="s">
        <v>309</v>
      </c>
      <c r="K150" s="3">
        <v>2736</v>
      </c>
      <c r="L150" s="3">
        <v>10411</v>
      </c>
      <c r="M150" s="3">
        <v>1979</v>
      </c>
      <c r="N150" s="3">
        <v>2</v>
      </c>
      <c r="O150" s="3" t="s">
        <v>39</v>
      </c>
      <c r="P150" s="3">
        <v>163</v>
      </c>
      <c r="Q150" s="3" t="s">
        <v>40</v>
      </c>
      <c r="U150" s="3">
        <v>42537</v>
      </c>
      <c r="V150" s="3">
        <v>339000</v>
      </c>
      <c r="Y150" s="3" t="s">
        <v>648</v>
      </c>
      <c r="Z150" s="3" t="s">
        <v>42</v>
      </c>
      <c r="AA150" s="3">
        <v>16001802</v>
      </c>
      <c r="AB150" s="3" t="s">
        <v>68</v>
      </c>
      <c r="AC150" s="3" t="s">
        <v>44</v>
      </c>
      <c r="AD150" s="3" t="s">
        <v>45</v>
      </c>
      <c r="AE150" s="3">
        <v>38.657412000000001</v>
      </c>
      <c r="AF150" s="3">
        <v>-90.518551000000002</v>
      </c>
      <c r="AG150" s="3" t="b">
        <v>0</v>
      </c>
    </row>
    <row r="151" spans="1:33" x14ac:dyDescent="0.25">
      <c r="A151" s="3" t="s">
        <v>33</v>
      </c>
      <c r="B151" s="3" t="s">
        <v>34</v>
      </c>
      <c r="C151" s="3" t="s">
        <v>112</v>
      </c>
      <c r="D151" s="3" t="s">
        <v>36</v>
      </c>
      <c r="E151" s="3" t="s">
        <v>37</v>
      </c>
      <c r="F151" s="3">
        <v>63011</v>
      </c>
      <c r="G151" s="3">
        <v>405000</v>
      </c>
      <c r="H151" s="3">
        <v>4</v>
      </c>
      <c r="I151" s="3">
        <v>4</v>
      </c>
      <c r="J151" s="3" t="s">
        <v>38</v>
      </c>
      <c r="K151" s="3">
        <v>2712</v>
      </c>
      <c r="L151" s="3">
        <v>10454</v>
      </c>
      <c r="M151" s="3">
        <v>1989</v>
      </c>
      <c r="N151" s="3">
        <v>2</v>
      </c>
      <c r="O151" s="3" t="s">
        <v>39</v>
      </c>
      <c r="P151" s="3">
        <v>15</v>
      </c>
      <c r="Q151" s="3" t="s">
        <v>40</v>
      </c>
      <c r="R151" s="4">
        <v>42547</v>
      </c>
      <c r="S151" s="5">
        <v>0.54166666666666663</v>
      </c>
      <c r="T151" s="5">
        <v>0.625</v>
      </c>
      <c r="V151" s="3">
        <v>405000</v>
      </c>
      <c r="W151" s="4">
        <v>38974</v>
      </c>
      <c r="X151" s="3">
        <v>382000</v>
      </c>
      <c r="Y151" s="3" t="s">
        <v>113</v>
      </c>
      <c r="Z151" s="3" t="s">
        <v>42</v>
      </c>
      <c r="AA151" s="3">
        <v>16037798</v>
      </c>
      <c r="AB151" s="3" t="s">
        <v>49</v>
      </c>
      <c r="AC151" s="3" t="s">
        <v>44</v>
      </c>
      <c r="AD151" s="3" t="s">
        <v>45</v>
      </c>
      <c r="AE151" s="3">
        <v>38.603355000000001</v>
      </c>
      <c r="AF151" s="3">
        <v>-90.605768999999995</v>
      </c>
      <c r="AG151" s="3" t="b">
        <v>0</v>
      </c>
    </row>
    <row r="152" spans="1:33" x14ac:dyDescent="0.25">
      <c r="A152" s="3" t="s">
        <v>33</v>
      </c>
      <c r="B152" s="3" t="s">
        <v>34</v>
      </c>
      <c r="C152" s="3" t="s">
        <v>362</v>
      </c>
      <c r="D152" s="3" t="s">
        <v>66</v>
      </c>
      <c r="E152" s="3" t="s">
        <v>37</v>
      </c>
      <c r="F152" s="3">
        <v>63017</v>
      </c>
      <c r="G152" s="3">
        <v>579900</v>
      </c>
      <c r="H152" s="3">
        <v>3</v>
      </c>
      <c r="I152" s="3">
        <v>4</v>
      </c>
      <c r="J152" s="3" t="s">
        <v>309</v>
      </c>
      <c r="K152" s="3">
        <v>3172</v>
      </c>
      <c r="L152" s="3">
        <v>10454</v>
      </c>
      <c r="M152" s="3">
        <v>2004</v>
      </c>
      <c r="N152" s="3">
        <v>3</v>
      </c>
      <c r="O152" s="3" t="s">
        <v>39</v>
      </c>
      <c r="P152" s="3">
        <v>9</v>
      </c>
      <c r="Q152" s="3" t="s">
        <v>40</v>
      </c>
      <c r="V152" s="3">
        <v>579900</v>
      </c>
      <c r="W152" s="3">
        <v>38335</v>
      </c>
      <c r="X152" s="3">
        <v>453500</v>
      </c>
      <c r="Y152" s="3" t="s">
        <v>363</v>
      </c>
      <c r="Z152" s="3" t="s">
        <v>42</v>
      </c>
      <c r="AA152" s="3">
        <v>16041736</v>
      </c>
      <c r="AB152" s="3" t="s">
        <v>226</v>
      </c>
      <c r="AC152" s="3" t="s">
        <v>44</v>
      </c>
      <c r="AD152" s="3" t="s">
        <v>45</v>
      </c>
      <c r="AE152" s="3">
        <v>38.639536</v>
      </c>
      <c r="AF152" s="3">
        <v>-90.544753999999998</v>
      </c>
      <c r="AG152" s="3" t="b">
        <v>0</v>
      </c>
    </row>
    <row r="153" spans="1:33" x14ac:dyDescent="0.25">
      <c r="A153" s="3" t="s">
        <v>33</v>
      </c>
      <c r="B153" s="3" t="s">
        <v>34</v>
      </c>
      <c r="C153" s="3" t="s">
        <v>493</v>
      </c>
      <c r="D153" s="3" t="s">
        <v>66</v>
      </c>
      <c r="E153" s="3" t="s">
        <v>37</v>
      </c>
      <c r="F153" s="3">
        <v>63017</v>
      </c>
      <c r="G153" s="3">
        <v>575000</v>
      </c>
      <c r="H153" s="3">
        <v>4</v>
      </c>
      <c r="I153" s="3">
        <v>4</v>
      </c>
      <c r="J153" s="3" t="s">
        <v>309</v>
      </c>
      <c r="K153" s="3">
        <v>4534</v>
      </c>
      <c r="L153" s="3">
        <v>10454</v>
      </c>
      <c r="M153" s="3">
        <v>1999</v>
      </c>
      <c r="N153" s="3">
        <v>3</v>
      </c>
      <c r="O153" s="3" t="s">
        <v>39</v>
      </c>
      <c r="P153" s="3">
        <v>43</v>
      </c>
      <c r="Q153" s="3" t="s">
        <v>40</v>
      </c>
      <c r="R153" s="3">
        <v>42547</v>
      </c>
      <c r="S153" s="3">
        <v>0.54166666666666663</v>
      </c>
      <c r="T153" s="3">
        <v>0.625</v>
      </c>
      <c r="U153" s="3">
        <v>42514</v>
      </c>
      <c r="V153" s="3">
        <v>584719</v>
      </c>
      <c r="Y153" s="3" t="s">
        <v>494</v>
      </c>
      <c r="Z153" s="3" t="s">
        <v>42</v>
      </c>
      <c r="AA153" s="3">
        <v>16032305</v>
      </c>
      <c r="AB153" s="3" t="s">
        <v>49</v>
      </c>
      <c r="AC153" s="3" t="s">
        <v>44</v>
      </c>
      <c r="AD153" s="3" t="s">
        <v>45</v>
      </c>
      <c r="AE153" s="3">
        <v>38.662256900000003</v>
      </c>
      <c r="AF153" s="3">
        <v>-90.534503999999998</v>
      </c>
      <c r="AG153" s="3" t="b">
        <v>0</v>
      </c>
    </row>
    <row r="154" spans="1:33" x14ac:dyDescent="0.25">
      <c r="A154" s="3" t="s">
        <v>33</v>
      </c>
      <c r="B154" s="3" t="s">
        <v>34</v>
      </c>
      <c r="C154" s="3" t="s">
        <v>867</v>
      </c>
      <c r="D154" s="3" t="s">
        <v>82</v>
      </c>
      <c r="E154" s="3" t="s">
        <v>37</v>
      </c>
      <c r="F154" s="3">
        <v>63123</v>
      </c>
      <c r="G154" s="3">
        <v>139900</v>
      </c>
      <c r="H154" s="3">
        <v>3</v>
      </c>
      <c r="I154" s="3">
        <v>1</v>
      </c>
      <c r="J154" s="3" t="s">
        <v>765</v>
      </c>
      <c r="K154" s="3">
        <v>908</v>
      </c>
      <c r="L154" s="3">
        <v>10542</v>
      </c>
      <c r="M154" s="3">
        <v>1962</v>
      </c>
      <c r="N154" s="3">
        <v>0</v>
      </c>
      <c r="P154" s="3">
        <v>17</v>
      </c>
      <c r="Q154" s="3" t="s">
        <v>40</v>
      </c>
      <c r="V154" s="3">
        <v>139900</v>
      </c>
      <c r="W154" s="3">
        <v>38315</v>
      </c>
      <c r="X154" s="3">
        <v>122500</v>
      </c>
      <c r="Y154" s="3" t="s">
        <v>868</v>
      </c>
      <c r="Z154" s="3" t="s">
        <v>42</v>
      </c>
      <c r="AA154" s="3">
        <v>16040183</v>
      </c>
      <c r="AB154" s="3" t="s">
        <v>68</v>
      </c>
      <c r="AC154" s="3" t="s">
        <v>44</v>
      </c>
      <c r="AD154" s="3" t="s">
        <v>45</v>
      </c>
      <c r="AE154" s="3">
        <v>38.523355000000002</v>
      </c>
      <c r="AF154" s="3">
        <v>-90.339331400000006</v>
      </c>
      <c r="AG154" s="3" t="b">
        <v>0</v>
      </c>
    </row>
    <row r="155" spans="1:33" x14ac:dyDescent="0.25">
      <c r="A155" s="3" t="s">
        <v>33</v>
      </c>
      <c r="B155" s="3" t="s">
        <v>34</v>
      </c>
      <c r="C155" s="3" t="s">
        <v>946</v>
      </c>
      <c r="D155" s="3" t="s">
        <v>82</v>
      </c>
      <c r="E155" s="3" t="s">
        <v>37</v>
      </c>
      <c r="F155" s="3">
        <v>63123</v>
      </c>
      <c r="G155" s="3">
        <v>129900</v>
      </c>
      <c r="H155" s="3">
        <v>3</v>
      </c>
      <c r="I155" s="3">
        <v>2</v>
      </c>
      <c r="J155" s="3" t="s">
        <v>765</v>
      </c>
      <c r="K155" s="3">
        <v>915</v>
      </c>
      <c r="L155" s="3">
        <v>10629</v>
      </c>
      <c r="M155" s="3">
        <v>1956</v>
      </c>
      <c r="N155" s="3">
        <v>1</v>
      </c>
      <c r="O155" s="3" t="s">
        <v>39</v>
      </c>
      <c r="P155" s="3">
        <v>44</v>
      </c>
      <c r="Q155" s="3" t="s">
        <v>40</v>
      </c>
      <c r="V155" s="3">
        <v>129900</v>
      </c>
      <c r="Y155" s="3" t="s">
        <v>947</v>
      </c>
      <c r="Z155" s="3" t="s">
        <v>42</v>
      </c>
      <c r="AA155" s="3">
        <v>16032972</v>
      </c>
      <c r="AB155" s="3" t="s">
        <v>948</v>
      </c>
      <c r="AC155" s="3" t="s">
        <v>44</v>
      </c>
      <c r="AD155" s="3" t="s">
        <v>45</v>
      </c>
      <c r="AE155" s="3">
        <v>38.535285999999999</v>
      </c>
      <c r="AF155" s="3">
        <v>-90.315720999999996</v>
      </c>
      <c r="AG155" s="3" t="b">
        <v>0</v>
      </c>
    </row>
    <row r="156" spans="1:33" x14ac:dyDescent="0.25">
      <c r="A156" s="3" t="s">
        <v>33</v>
      </c>
      <c r="B156" s="3" t="s">
        <v>34</v>
      </c>
      <c r="C156" s="3" t="s">
        <v>46</v>
      </c>
      <c r="D156" s="3" t="s">
        <v>36</v>
      </c>
      <c r="E156" s="3" t="s">
        <v>37</v>
      </c>
      <c r="F156" s="3">
        <v>63011</v>
      </c>
      <c r="G156" s="3">
        <v>289900</v>
      </c>
      <c r="H156" s="3">
        <v>3</v>
      </c>
      <c r="I156" s="3">
        <v>2</v>
      </c>
      <c r="J156" s="3" t="s">
        <v>47</v>
      </c>
      <c r="K156" s="3">
        <v>2133</v>
      </c>
      <c r="L156" s="3">
        <v>10629</v>
      </c>
      <c r="M156" s="3">
        <v>1969</v>
      </c>
      <c r="N156" s="3">
        <v>2</v>
      </c>
      <c r="O156" s="3" t="s">
        <v>39</v>
      </c>
      <c r="P156" s="3">
        <v>1</v>
      </c>
      <c r="Q156" s="3" t="s">
        <v>40</v>
      </c>
      <c r="R156" s="4">
        <v>42547</v>
      </c>
      <c r="S156" s="5">
        <v>0.54166666666666663</v>
      </c>
      <c r="T156" s="5">
        <v>0.625</v>
      </c>
      <c r="V156" s="3">
        <v>289900</v>
      </c>
      <c r="Y156" s="3" t="s">
        <v>48</v>
      </c>
      <c r="Z156" s="3" t="s">
        <v>42</v>
      </c>
      <c r="AA156" s="3">
        <v>16044811</v>
      </c>
      <c r="AB156" s="3" t="s">
        <v>49</v>
      </c>
      <c r="AC156" s="3" t="s">
        <v>44</v>
      </c>
      <c r="AD156" s="3" t="s">
        <v>45</v>
      </c>
      <c r="AE156" s="3">
        <v>38.606717000000003</v>
      </c>
      <c r="AF156" s="3">
        <v>-90.517634000000001</v>
      </c>
      <c r="AG156" s="3" t="b">
        <v>0</v>
      </c>
    </row>
    <row r="157" spans="1:33" x14ac:dyDescent="0.25">
      <c r="A157" s="3" t="s">
        <v>33</v>
      </c>
      <c r="B157" s="3" t="s">
        <v>34</v>
      </c>
      <c r="C157" s="3" t="s">
        <v>103</v>
      </c>
      <c r="D157" s="3" t="s">
        <v>36</v>
      </c>
      <c r="E157" s="3" t="s">
        <v>37</v>
      </c>
      <c r="F157" s="3">
        <v>63011</v>
      </c>
      <c r="G157" s="3">
        <v>339900</v>
      </c>
      <c r="H157" s="3">
        <v>5</v>
      </c>
      <c r="I157" s="3">
        <v>3</v>
      </c>
      <c r="J157" s="3" t="s">
        <v>47</v>
      </c>
      <c r="K157" s="3">
        <v>2261</v>
      </c>
      <c r="L157" s="3">
        <v>10716</v>
      </c>
      <c r="M157" s="3">
        <v>1970</v>
      </c>
      <c r="N157" s="3">
        <v>2</v>
      </c>
      <c r="O157" s="3" t="s">
        <v>39</v>
      </c>
      <c r="P157" s="3">
        <v>11</v>
      </c>
      <c r="Q157" s="3" t="s">
        <v>40</v>
      </c>
      <c r="V157" s="3">
        <v>339900</v>
      </c>
      <c r="Y157" s="3" t="s">
        <v>104</v>
      </c>
      <c r="Z157" s="3" t="s">
        <v>42</v>
      </c>
      <c r="AA157" s="3">
        <v>16041765</v>
      </c>
      <c r="AB157" s="3" t="s">
        <v>49</v>
      </c>
      <c r="AC157" s="3" t="s">
        <v>44</v>
      </c>
      <c r="AD157" s="3" t="s">
        <v>45</v>
      </c>
      <c r="AE157" s="3">
        <v>38.613880999999999</v>
      </c>
      <c r="AF157" s="3">
        <v>-90.507288000000003</v>
      </c>
      <c r="AG157" s="3" t="b">
        <v>0</v>
      </c>
    </row>
    <row r="158" spans="1:33" x14ac:dyDescent="0.25">
      <c r="A158" s="3" t="s">
        <v>33</v>
      </c>
      <c r="B158" s="3" t="s">
        <v>34</v>
      </c>
      <c r="C158" s="3" t="s">
        <v>572</v>
      </c>
      <c r="D158" s="3" t="s">
        <v>66</v>
      </c>
      <c r="E158" s="3" t="s">
        <v>37</v>
      </c>
      <c r="F158" s="3">
        <v>63017</v>
      </c>
      <c r="G158" s="3">
        <v>295000</v>
      </c>
      <c r="H158" s="3">
        <v>3</v>
      </c>
      <c r="I158" s="3">
        <v>3</v>
      </c>
      <c r="J158" s="3" t="s">
        <v>47</v>
      </c>
      <c r="K158" s="3">
        <v>1932</v>
      </c>
      <c r="L158" s="3">
        <v>10759</v>
      </c>
      <c r="M158" s="3">
        <v>1977</v>
      </c>
      <c r="N158" s="3">
        <v>2</v>
      </c>
      <c r="O158" s="3" t="s">
        <v>39</v>
      </c>
      <c r="P158" s="3">
        <v>76</v>
      </c>
      <c r="Q158" s="3" t="s">
        <v>40</v>
      </c>
      <c r="R158" s="3">
        <v>42547</v>
      </c>
      <c r="S158" s="3">
        <v>0.54166666666666663</v>
      </c>
      <c r="T158" s="3">
        <v>0.625</v>
      </c>
      <c r="U158" s="3">
        <v>42523</v>
      </c>
      <c r="V158" s="3">
        <v>295000</v>
      </c>
      <c r="Y158" s="3" t="s">
        <v>573</v>
      </c>
      <c r="Z158" s="3" t="s">
        <v>42</v>
      </c>
      <c r="AA158" s="3">
        <v>16023167</v>
      </c>
      <c r="AB158" s="3" t="s">
        <v>68</v>
      </c>
      <c r="AC158" s="3" t="s">
        <v>44</v>
      </c>
      <c r="AD158" s="3" t="s">
        <v>45</v>
      </c>
      <c r="AE158" s="3">
        <v>38.637081000000002</v>
      </c>
      <c r="AF158" s="3">
        <v>-90.545730000000006</v>
      </c>
      <c r="AG158" s="3" t="b">
        <v>0</v>
      </c>
    </row>
    <row r="159" spans="1:33" x14ac:dyDescent="0.25">
      <c r="A159" s="3" t="s">
        <v>33</v>
      </c>
      <c r="B159" s="3" t="s">
        <v>34</v>
      </c>
      <c r="C159" s="3" t="s">
        <v>192</v>
      </c>
      <c r="D159" s="3" t="s">
        <v>36</v>
      </c>
      <c r="E159" s="3" t="s">
        <v>37</v>
      </c>
      <c r="F159" s="3">
        <v>63011</v>
      </c>
      <c r="G159" s="3">
        <v>845000</v>
      </c>
      <c r="H159" s="3">
        <v>3</v>
      </c>
      <c r="I159" s="3">
        <v>4</v>
      </c>
      <c r="J159" s="3" t="s">
        <v>47</v>
      </c>
      <c r="K159" s="3">
        <v>3635</v>
      </c>
      <c r="L159" s="3">
        <v>10803</v>
      </c>
      <c r="M159" s="3">
        <v>2013</v>
      </c>
      <c r="N159" s="3">
        <v>2</v>
      </c>
      <c r="O159" s="3" t="s">
        <v>39</v>
      </c>
      <c r="P159" s="3">
        <v>45</v>
      </c>
      <c r="Q159" s="3" t="s">
        <v>40</v>
      </c>
      <c r="V159" s="3">
        <v>845000</v>
      </c>
      <c r="W159" s="4">
        <v>41933</v>
      </c>
      <c r="X159" s="3">
        <v>1150615</v>
      </c>
      <c r="Y159" s="3" t="s">
        <v>193</v>
      </c>
      <c r="Z159" s="3" t="s">
        <v>42</v>
      </c>
      <c r="AA159" s="3">
        <v>16031102</v>
      </c>
      <c r="AB159" s="3" t="s">
        <v>68</v>
      </c>
      <c r="AC159" s="3" t="s">
        <v>44</v>
      </c>
      <c r="AD159" s="3" t="s">
        <v>45</v>
      </c>
      <c r="AE159" s="3">
        <v>38.623171499999998</v>
      </c>
      <c r="AF159" s="3">
        <v>-90.560193699999999</v>
      </c>
      <c r="AG159" s="3" t="b">
        <v>0</v>
      </c>
    </row>
    <row r="160" spans="1:33" x14ac:dyDescent="0.25">
      <c r="A160" s="3" t="s">
        <v>33</v>
      </c>
      <c r="B160" s="3" t="s">
        <v>34</v>
      </c>
      <c r="C160" s="3" t="s">
        <v>828</v>
      </c>
      <c r="D160" s="3" t="s">
        <v>720</v>
      </c>
      <c r="E160" s="3" t="s">
        <v>37</v>
      </c>
      <c r="F160" s="3">
        <v>63123</v>
      </c>
      <c r="G160" s="3">
        <v>124900</v>
      </c>
      <c r="H160" s="3">
        <v>4</v>
      </c>
      <c r="I160" s="3">
        <v>1</v>
      </c>
      <c r="J160" s="3" t="s">
        <v>720</v>
      </c>
      <c r="K160" s="3">
        <v>1164</v>
      </c>
      <c r="L160" s="3">
        <v>10890</v>
      </c>
      <c r="M160" s="3">
        <v>1955</v>
      </c>
      <c r="N160" s="3">
        <v>2</v>
      </c>
      <c r="O160" s="3" t="s">
        <v>39</v>
      </c>
      <c r="P160" s="3">
        <v>10</v>
      </c>
      <c r="Q160" s="3" t="s">
        <v>40</v>
      </c>
      <c r="V160" s="3">
        <v>124900</v>
      </c>
      <c r="Y160" s="3" t="s">
        <v>829</v>
      </c>
      <c r="Z160" s="3" t="s">
        <v>42</v>
      </c>
      <c r="AA160" s="3">
        <v>16042334</v>
      </c>
      <c r="AB160" s="3" t="s">
        <v>740</v>
      </c>
      <c r="AC160" s="3" t="s">
        <v>44</v>
      </c>
      <c r="AD160" s="3" t="s">
        <v>45</v>
      </c>
      <c r="AE160" s="3">
        <v>38.567138</v>
      </c>
      <c r="AF160" s="3">
        <v>-90.318681999999995</v>
      </c>
      <c r="AG160" s="3" t="b">
        <v>0</v>
      </c>
    </row>
    <row r="161" spans="1:33" x14ac:dyDescent="0.25">
      <c r="A161" s="3" t="s">
        <v>33</v>
      </c>
      <c r="B161" s="3" t="s">
        <v>34</v>
      </c>
      <c r="C161" s="3" t="s">
        <v>453</v>
      </c>
      <c r="D161" s="3" t="s">
        <v>66</v>
      </c>
      <c r="E161" s="3" t="s">
        <v>37</v>
      </c>
      <c r="F161" s="3">
        <v>63017</v>
      </c>
      <c r="G161" s="3">
        <v>314900</v>
      </c>
      <c r="H161" s="3">
        <v>4</v>
      </c>
      <c r="I161" s="3">
        <v>3</v>
      </c>
      <c r="J161" s="3" t="s">
        <v>309</v>
      </c>
      <c r="K161" s="3">
        <v>2196</v>
      </c>
      <c r="L161" s="3">
        <v>10890</v>
      </c>
      <c r="M161" s="3">
        <v>1972</v>
      </c>
      <c r="N161" s="3">
        <v>2</v>
      </c>
      <c r="O161" s="3" t="s">
        <v>39</v>
      </c>
      <c r="P161" s="3">
        <v>31</v>
      </c>
      <c r="Q161" s="3" t="s">
        <v>40</v>
      </c>
      <c r="V161" s="3">
        <v>314900</v>
      </c>
      <c r="Y161" s="3" t="s">
        <v>454</v>
      </c>
      <c r="Z161" s="3" t="s">
        <v>42</v>
      </c>
      <c r="AA161" s="3">
        <v>16036077</v>
      </c>
      <c r="AB161" s="3" t="s">
        <v>323</v>
      </c>
      <c r="AC161" s="3" t="s">
        <v>44</v>
      </c>
      <c r="AD161" s="3" t="s">
        <v>45</v>
      </c>
      <c r="AE161" s="3">
        <v>38.639671</v>
      </c>
      <c r="AF161" s="3">
        <v>-90.559482000000003</v>
      </c>
      <c r="AG161" s="3" t="b">
        <v>0</v>
      </c>
    </row>
    <row r="162" spans="1:33" x14ac:dyDescent="0.25">
      <c r="A162" s="3" t="s">
        <v>33</v>
      </c>
      <c r="B162" s="3" t="s">
        <v>34</v>
      </c>
      <c r="C162" s="3" t="s">
        <v>430</v>
      </c>
      <c r="D162" s="3" t="s">
        <v>66</v>
      </c>
      <c r="E162" s="3" t="s">
        <v>37</v>
      </c>
      <c r="F162" s="3">
        <v>63017</v>
      </c>
      <c r="G162" s="3">
        <v>349900</v>
      </c>
      <c r="H162" s="3">
        <v>4</v>
      </c>
      <c r="I162" s="3">
        <v>3</v>
      </c>
      <c r="J162" s="3" t="s">
        <v>309</v>
      </c>
      <c r="K162" s="3">
        <v>2250</v>
      </c>
      <c r="L162" s="3">
        <v>10890</v>
      </c>
      <c r="M162" s="3">
        <v>1984</v>
      </c>
      <c r="N162" s="3">
        <v>2</v>
      </c>
      <c r="O162" s="3" t="s">
        <v>39</v>
      </c>
      <c r="P162" s="3">
        <v>23</v>
      </c>
      <c r="Q162" s="3" t="s">
        <v>40</v>
      </c>
      <c r="R162" s="3">
        <v>42547</v>
      </c>
      <c r="S162" s="3">
        <v>0.54166666666666663</v>
      </c>
      <c r="T162" s="3">
        <v>0.625</v>
      </c>
      <c r="U162" s="3">
        <v>42544</v>
      </c>
      <c r="V162" s="3">
        <v>359900</v>
      </c>
      <c r="Y162" s="3" t="s">
        <v>431</v>
      </c>
      <c r="Z162" s="3" t="s">
        <v>42</v>
      </c>
      <c r="AA162" s="3">
        <v>16034524</v>
      </c>
      <c r="AB162" s="3" t="s">
        <v>432</v>
      </c>
      <c r="AC162" s="3" t="s">
        <v>44</v>
      </c>
      <c r="AD162" s="3" t="s">
        <v>45</v>
      </c>
      <c r="AE162" s="3">
        <v>38.657395999999999</v>
      </c>
      <c r="AF162" s="3">
        <v>-90.529458000000005</v>
      </c>
      <c r="AG162" s="3" t="b">
        <v>0</v>
      </c>
    </row>
    <row r="163" spans="1:33" x14ac:dyDescent="0.25">
      <c r="A163" s="3" t="s">
        <v>33</v>
      </c>
      <c r="B163" s="3" t="s">
        <v>34</v>
      </c>
      <c r="C163" s="3" t="s">
        <v>427</v>
      </c>
      <c r="D163" s="3" t="s">
        <v>66</v>
      </c>
      <c r="E163" s="3" t="s">
        <v>37</v>
      </c>
      <c r="F163" s="3">
        <v>63017</v>
      </c>
      <c r="G163" s="3">
        <v>349900</v>
      </c>
      <c r="H163" s="3">
        <v>4</v>
      </c>
      <c r="I163" s="3">
        <v>3</v>
      </c>
      <c r="J163" s="3" t="s">
        <v>47</v>
      </c>
      <c r="K163" s="3">
        <v>2365</v>
      </c>
      <c r="L163" s="3">
        <v>10890</v>
      </c>
      <c r="M163" s="3">
        <v>1995</v>
      </c>
      <c r="N163" s="3">
        <v>2</v>
      </c>
      <c r="O163" s="3" t="s">
        <v>39</v>
      </c>
      <c r="P163" s="3">
        <v>23</v>
      </c>
      <c r="Q163" s="3" t="s">
        <v>40</v>
      </c>
      <c r="V163" s="3">
        <v>349900</v>
      </c>
      <c r="Y163" s="3" t="s">
        <v>428</v>
      </c>
      <c r="Z163" s="3" t="s">
        <v>42</v>
      </c>
      <c r="AA163" s="3">
        <v>16038683</v>
      </c>
      <c r="AB163" s="3" t="s">
        <v>429</v>
      </c>
      <c r="AC163" s="3" t="s">
        <v>44</v>
      </c>
      <c r="AD163" s="3" t="s">
        <v>45</v>
      </c>
      <c r="AE163" s="3">
        <v>38.621957000000002</v>
      </c>
      <c r="AF163" s="3">
        <v>-90.536890999999997</v>
      </c>
      <c r="AG163" s="3" t="b">
        <v>0</v>
      </c>
    </row>
    <row r="164" spans="1:33" x14ac:dyDescent="0.25">
      <c r="A164" s="3" t="s">
        <v>33</v>
      </c>
      <c r="B164" s="3" t="s">
        <v>34</v>
      </c>
      <c r="C164" s="3" t="s">
        <v>529</v>
      </c>
      <c r="D164" s="3" t="s">
        <v>66</v>
      </c>
      <c r="E164" s="3" t="s">
        <v>37</v>
      </c>
      <c r="F164" s="3">
        <v>63017</v>
      </c>
      <c r="G164" s="3">
        <v>560000</v>
      </c>
      <c r="H164" s="3">
        <v>4</v>
      </c>
      <c r="I164" s="3">
        <v>6</v>
      </c>
      <c r="J164" s="3" t="s">
        <v>57</v>
      </c>
      <c r="K164" s="3">
        <v>3316</v>
      </c>
      <c r="L164" s="3">
        <v>10890</v>
      </c>
      <c r="M164" s="3">
        <v>1999</v>
      </c>
      <c r="N164" s="3">
        <v>3</v>
      </c>
      <c r="O164" s="3" t="s">
        <v>39</v>
      </c>
      <c r="P164" s="3">
        <v>59</v>
      </c>
      <c r="Q164" s="3" t="s">
        <v>40</v>
      </c>
      <c r="U164" s="3">
        <v>42513</v>
      </c>
      <c r="V164" s="3">
        <v>579900</v>
      </c>
      <c r="Y164" s="3" t="s">
        <v>530</v>
      </c>
      <c r="Z164" s="3" t="s">
        <v>42</v>
      </c>
      <c r="AA164" s="3">
        <v>16028478</v>
      </c>
      <c r="AB164" s="3" t="s">
        <v>68</v>
      </c>
      <c r="AC164" s="3" t="s">
        <v>44</v>
      </c>
      <c r="AD164" s="3" t="s">
        <v>45</v>
      </c>
      <c r="AE164" s="3">
        <v>38.621715000000002</v>
      </c>
      <c r="AF164" s="3">
        <v>-90.568201000000002</v>
      </c>
      <c r="AG164" s="3" t="b">
        <v>0</v>
      </c>
    </row>
    <row r="165" spans="1:33" x14ac:dyDescent="0.25">
      <c r="A165" s="3" t="s">
        <v>33</v>
      </c>
      <c r="B165" s="3" t="s">
        <v>34</v>
      </c>
      <c r="C165" s="3" t="s">
        <v>328</v>
      </c>
      <c r="D165" s="3" t="s">
        <v>66</v>
      </c>
      <c r="E165" s="3" t="s">
        <v>37</v>
      </c>
      <c r="F165" s="3">
        <v>63017</v>
      </c>
      <c r="G165" s="3">
        <v>409900</v>
      </c>
      <c r="H165" s="3">
        <v>4</v>
      </c>
      <c r="I165" s="3">
        <v>3</v>
      </c>
      <c r="J165" s="3" t="s">
        <v>309</v>
      </c>
      <c r="L165" s="3">
        <v>10934</v>
      </c>
      <c r="M165" s="3">
        <v>1979</v>
      </c>
      <c r="N165" s="3">
        <v>2</v>
      </c>
      <c r="O165" s="3" t="s">
        <v>39</v>
      </c>
      <c r="P165" s="3">
        <v>2</v>
      </c>
      <c r="Q165" s="3" t="s">
        <v>40</v>
      </c>
      <c r="R165" s="3">
        <v>42547</v>
      </c>
      <c r="S165" s="3">
        <v>0.54166666666666663</v>
      </c>
      <c r="T165" s="3">
        <v>0.625</v>
      </c>
      <c r="V165" s="3">
        <v>409900</v>
      </c>
      <c r="Y165" s="3" t="s">
        <v>329</v>
      </c>
      <c r="Z165" s="3" t="s">
        <v>42</v>
      </c>
      <c r="AA165" s="3">
        <v>16043605</v>
      </c>
      <c r="AB165" s="3" t="s">
        <v>43</v>
      </c>
      <c r="AC165" s="3" t="s">
        <v>44</v>
      </c>
      <c r="AD165" s="3" t="s">
        <v>45</v>
      </c>
      <c r="AE165" s="3">
        <v>38.658813500000001</v>
      </c>
      <c r="AF165" s="3">
        <v>-90.528737199999995</v>
      </c>
      <c r="AG165" s="3" t="b">
        <v>0</v>
      </c>
    </row>
    <row r="166" spans="1:33" x14ac:dyDescent="0.25">
      <c r="A166" s="3" t="s">
        <v>33</v>
      </c>
      <c r="B166" s="3" t="s">
        <v>34</v>
      </c>
      <c r="C166" s="3" t="s">
        <v>143</v>
      </c>
      <c r="D166" s="3" t="s">
        <v>36</v>
      </c>
      <c r="E166" s="3" t="s">
        <v>37</v>
      </c>
      <c r="F166" s="3">
        <v>63011</v>
      </c>
      <c r="G166" s="3">
        <v>339000</v>
      </c>
      <c r="H166" s="3">
        <v>0</v>
      </c>
      <c r="I166" s="3">
        <v>3</v>
      </c>
      <c r="J166" s="3" t="s">
        <v>47</v>
      </c>
      <c r="K166" s="3">
        <v>2339</v>
      </c>
      <c r="L166" s="3">
        <v>11151</v>
      </c>
      <c r="M166" s="3">
        <v>1969</v>
      </c>
      <c r="N166" s="3">
        <v>2</v>
      </c>
      <c r="O166" s="3" t="s">
        <v>39</v>
      </c>
      <c r="P166" s="3">
        <v>19</v>
      </c>
      <c r="Q166" s="3" t="s">
        <v>40</v>
      </c>
      <c r="R166" s="4">
        <v>42547</v>
      </c>
      <c r="S166" s="5">
        <v>0.54166666666666663</v>
      </c>
      <c r="T166" s="5">
        <v>0.625</v>
      </c>
      <c r="U166" s="4">
        <v>42545</v>
      </c>
      <c r="V166" s="3">
        <v>349000</v>
      </c>
      <c r="Y166" s="3" t="s">
        <v>144</v>
      </c>
      <c r="Z166" s="3" t="s">
        <v>42</v>
      </c>
      <c r="AA166" s="3">
        <v>16039523</v>
      </c>
      <c r="AB166" s="3" t="s">
        <v>145</v>
      </c>
      <c r="AC166" s="3" t="s">
        <v>44</v>
      </c>
      <c r="AD166" s="3" t="s">
        <v>45</v>
      </c>
      <c r="AE166" s="3">
        <v>38.613078000000002</v>
      </c>
      <c r="AF166" s="3">
        <v>-90.510048999999995</v>
      </c>
      <c r="AG166" s="3" t="b">
        <v>0</v>
      </c>
    </row>
    <row r="167" spans="1:33" x14ac:dyDescent="0.25">
      <c r="A167" s="3" t="s">
        <v>33</v>
      </c>
      <c r="B167" s="3" t="s">
        <v>34</v>
      </c>
      <c r="C167" s="3" t="s">
        <v>146</v>
      </c>
      <c r="D167" s="3" t="s">
        <v>75</v>
      </c>
      <c r="E167" s="3" t="s">
        <v>37</v>
      </c>
      <c r="F167" s="3">
        <v>63011</v>
      </c>
      <c r="G167" s="3">
        <v>284900</v>
      </c>
      <c r="H167" s="3">
        <v>4</v>
      </c>
      <c r="I167" s="3">
        <v>3</v>
      </c>
      <c r="J167" s="3" t="s">
        <v>38</v>
      </c>
      <c r="K167" s="3">
        <v>1987</v>
      </c>
      <c r="L167" s="3">
        <v>11195</v>
      </c>
      <c r="M167" s="3">
        <v>1981</v>
      </c>
      <c r="N167" s="3">
        <v>2</v>
      </c>
      <c r="O167" s="3" t="s">
        <v>39</v>
      </c>
      <c r="P167" s="3">
        <v>19</v>
      </c>
      <c r="Q167" s="3" t="s">
        <v>40</v>
      </c>
      <c r="V167" s="3">
        <v>284900</v>
      </c>
      <c r="W167" s="4">
        <v>39469</v>
      </c>
      <c r="X167" s="3">
        <v>161780</v>
      </c>
      <c r="Y167" s="3" t="s">
        <v>147</v>
      </c>
      <c r="Z167" s="3" t="s">
        <v>42</v>
      </c>
      <c r="AA167" s="3">
        <v>16039276</v>
      </c>
      <c r="AB167" s="3" t="s">
        <v>49</v>
      </c>
      <c r="AC167" s="3" t="s">
        <v>44</v>
      </c>
      <c r="AD167" s="3" t="s">
        <v>45</v>
      </c>
      <c r="AE167" s="3">
        <v>38.585107000000001</v>
      </c>
      <c r="AF167" s="3">
        <v>-90.624645999999998</v>
      </c>
      <c r="AG167" s="3" t="b">
        <v>0</v>
      </c>
    </row>
    <row r="168" spans="1:33" x14ac:dyDescent="0.25">
      <c r="A168" s="3" t="s">
        <v>33</v>
      </c>
      <c r="B168" s="3" t="s">
        <v>34</v>
      </c>
      <c r="C168" s="3" t="s">
        <v>346</v>
      </c>
      <c r="D168" s="3" t="s">
        <v>66</v>
      </c>
      <c r="E168" s="3" t="s">
        <v>37</v>
      </c>
      <c r="F168" s="3">
        <v>63017</v>
      </c>
      <c r="G168" s="3">
        <v>394444</v>
      </c>
      <c r="H168" s="3">
        <v>4</v>
      </c>
      <c r="I168" s="3">
        <v>3</v>
      </c>
      <c r="J168" s="3" t="s">
        <v>57</v>
      </c>
      <c r="K168" s="3">
        <v>2042</v>
      </c>
      <c r="L168" s="3">
        <v>11238</v>
      </c>
      <c r="M168" s="3">
        <v>1975</v>
      </c>
      <c r="N168" s="3">
        <v>2</v>
      </c>
      <c r="O168" s="3" t="s">
        <v>39</v>
      </c>
      <c r="P168" s="3">
        <v>8</v>
      </c>
      <c r="Q168" s="3" t="s">
        <v>40</v>
      </c>
      <c r="V168" s="3">
        <v>394444</v>
      </c>
      <c r="Y168" s="3" t="s">
        <v>347</v>
      </c>
      <c r="Z168" s="3" t="s">
        <v>42</v>
      </c>
      <c r="AA168" s="3">
        <v>16042896</v>
      </c>
      <c r="AB168" s="3" t="s">
        <v>64</v>
      </c>
      <c r="AC168" s="3" t="s">
        <v>44</v>
      </c>
      <c r="AD168" s="3" t="s">
        <v>45</v>
      </c>
      <c r="AE168" s="3">
        <v>38.628535900000003</v>
      </c>
      <c r="AF168" s="3">
        <v>-90.574613999999997</v>
      </c>
      <c r="AG168" s="3" t="b">
        <v>0</v>
      </c>
    </row>
    <row r="169" spans="1:33" x14ac:dyDescent="0.25">
      <c r="A169" s="3" t="s">
        <v>33</v>
      </c>
      <c r="B169" s="3" t="s">
        <v>34</v>
      </c>
      <c r="C169" s="3" t="s">
        <v>376</v>
      </c>
      <c r="D169" s="3" t="s">
        <v>66</v>
      </c>
      <c r="E169" s="3" t="s">
        <v>37</v>
      </c>
      <c r="F169" s="3">
        <v>63017</v>
      </c>
      <c r="G169" s="3">
        <v>439900</v>
      </c>
      <c r="H169" s="3">
        <v>4</v>
      </c>
      <c r="I169" s="3">
        <v>4</v>
      </c>
      <c r="J169" s="3" t="s">
        <v>57</v>
      </c>
      <c r="K169" s="3">
        <v>2964</v>
      </c>
      <c r="L169" s="3">
        <v>11238</v>
      </c>
      <c r="M169" s="3">
        <v>1978</v>
      </c>
      <c r="N169" s="3">
        <v>2</v>
      </c>
      <c r="O169" s="3" t="s">
        <v>39</v>
      </c>
      <c r="P169" s="3">
        <v>10</v>
      </c>
      <c r="Q169" s="3" t="s">
        <v>40</v>
      </c>
      <c r="V169" s="3">
        <v>439900</v>
      </c>
      <c r="W169" s="3">
        <v>41142</v>
      </c>
      <c r="X169" s="3">
        <v>180000</v>
      </c>
      <c r="Y169" s="3" t="s">
        <v>377</v>
      </c>
      <c r="Z169" s="3" t="s">
        <v>42</v>
      </c>
      <c r="AA169" s="3">
        <v>16041518</v>
      </c>
      <c r="AB169" s="3" t="s">
        <v>200</v>
      </c>
      <c r="AC169" s="3" t="s">
        <v>44</v>
      </c>
      <c r="AD169" s="3" t="s">
        <v>45</v>
      </c>
      <c r="AE169" s="3">
        <v>38.628191999999999</v>
      </c>
      <c r="AF169" s="3">
        <v>-90.575366000000002</v>
      </c>
      <c r="AG169" s="3" t="b">
        <v>0</v>
      </c>
    </row>
    <row r="170" spans="1:33" x14ac:dyDescent="0.25">
      <c r="A170" s="3" t="s">
        <v>33</v>
      </c>
      <c r="B170" s="3" t="s">
        <v>34</v>
      </c>
      <c r="C170" s="3" t="s">
        <v>565</v>
      </c>
      <c r="D170" s="3" t="s">
        <v>66</v>
      </c>
      <c r="E170" s="3" t="s">
        <v>37</v>
      </c>
      <c r="F170" s="3">
        <v>63017</v>
      </c>
      <c r="G170" s="3">
        <v>299900</v>
      </c>
      <c r="H170" s="3">
        <v>3</v>
      </c>
      <c r="I170" s="3">
        <v>3</v>
      </c>
      <c r="J170" s="3" t="s">
        <v>309</v>
      </c>
      <c r="K170" s="3">
        <v>1836</v>
      </c>
      <c r="L170" s="3">
        <v>11282</v>
      </c>
      <c r="M170" s="3">
        <v>1976</v>
      </c>
      <c r="N170" s="3">
        <v>2</v>
      </c>
      <c r="O170" s="3" t="s">
        <v>39</v>
      </c>
      <c r="P170" s="3">
        <v>72</v>
      </c>
      <c r="Q170" s="3" t="s">
        <v>40</v>
      </c>
      <c r="R170" s="3">
        <v>42547</v>
      </c>
      <c r="S170" s="3">
        <v>0.54166666666666663</v>
      </c>
      <c r="T170" s="3">
        <v>0.625</v>
      </c>
      <c r="U170" s="3">
        <v>42514</v>
      </c>
      <c r="V170" s="3">
        <v>329900</v>
      </c>
      <c r="Y170" s="3" t="s">
        <v>566</v>
      </c>
      <c r="Z170" s="3" t="s">
        <v>42</v>
      </c>
      <c r="AA170" s="3">
        <v>16021715</v>
      </c>
      <c r="AB170" s="3" t="s">
        <v>84</v>
      </c>
      <c r="AC170" s="3" t="s">
        <v>44</v>
      </c>
      <c r="AD170" s="3" t="s">
        <v>45</v>
      </c>
      <c r="AE170" s="3">
        <v>38.637667999999998</v>
      </c>
      <c r="AF170" s="3">
        <v>-90.556465000000003</v>
      </c>
      <c r="AG170" s="3" t="b">
        <v>0</v>
      </c>
    </row>
    <row r="171" spans="1:33" x14ac:dyDescent="0.25">
      <c r="A171" s="3" t="s">
        <v>33</v>
      </c>
      <c r="B171" s="3" t="s">
        <v>34</v>
      </c>
      <c r="C171" s="3" t="s">
        <v>865</v>
      </c>
      <c r="D171" s="3" t="s">
        <v>82</v>
      </c>
      <c r="E171" s="3" t="s">
        <v>37</v>
      </c>
      <c r="F171" s="3">
        <v>63123</v>
      </c>
      <c r="G171" s="3">
        <v>142000</v>
      </c>
      <c r="H171" s="3">
        <v>2</v>
      </c>
      <c r="I171" s="3">
        <v>2</v>
      </c>
      <c r="J171" s="3" t="s">
        <v>726</v>
      </c>
      <c r="K171" s="3">
        <v>864</v>
      </c>
      <c r="L171" s="3">
        <v>11326</v>
      </c>
      <c r="M171" s="3">
        <v>1959</v>
      </c>
      <c r="N171" s="3">
        <v>2</v>
      </c>
      <c r="P171" s="3">
        <v>17</v>
      </c>
      <c r="Q171" s="3" t="s">
        <v>40</v>
      </c>
      <c r="V171" s="3">
        <v>142000</v>
      </c>
      <c r="Y171" s="3" t="s">
        <v>866</v>
      </c>
      <c r="Z171" s="3" t="s">
        <v>42</v>
      </c>
      <c r="AA171" s="3">
        <v>16040224</v>
      </c>
      <c r="AB171" s="3" t="s">
        <v>233</v>
      </c>
      <c r="AC171" s="3" t="s">
        <v>44</v>
      </c>
      <c r="AD171" s="3" t="s">
        <v>45</v>
      </c>
      <c r="AE171" s="3">
        <v>38.535791000000003</v>
      </c>
      <c r="AF171" s="3">
        <v>-90.349293000000003</v>
      </c>
      <c r="AG171" s="3" t="b">
        <v>0</v>
      </c>
    </row>
    <row r="172" spans="1:33" x14ac:dyDescent="0.25">
      <c r="A172" s="3" t="s">
        <v>33</v>
      </c>
      <c r="B172" s="3" t="s">
        <v>34</v>
      </c>
      <c r="C172" s="3" t="s">
        <v>396</v>
      </c>
      <c r="D172" s="3" t="s">
        <v>66</v>
      </c>
      <c r="E172" s="3" t="s">
        <v>37</v>
      </c>
      <c r="F172" s="3">
        <v>63017</v>
      </c>
      <c r="G172" s="3">
        <v>345000</v>
      </c>
      <c r="H172" s="3">
        <v>3</v>
      </c>
      <c r="I172" s="3">
        <v>3</v>
      </c>
      <c r="J172" s="3" t="s">
        <v>57</v>
      </c>
      <c r="K172" s="3">
        <v>2618</v>
      </c>
      <c r="L172" s="3">
        <v>11326</v>
      </c>
      <c r="M172" s="3">
        <v>1985</v>
      </c>
      <c r="N172" s="3">
        <v>2</v>
      </c>
      <c r="O172" s="3" t="s">
        <v>39</v>
      </c>
      <c r="P172" s="3">
        <v>16</v>
      </c>
      <c r="Q172" s="3" t="s">
        <v>40</v>
      </c>
      <c r="V172" s="3">
        <v>345000</v>
      </c>
      <c r="Y172" s="3" t="s">
        <v>397</v>
      </c>
      <c r="Z172" s="3" t="s">
        <v>42</v>
      </c>
      <c r="AA172" s="3">
        <v>16040301</v>
      </c>
      <c r="AB172" s="3" t="s">
        <v>49</v>
      </c>
      <c r="AC172" s="3" t="s">
        <v>44</v>
      </c>
      <c r="AD172" s="3" t="s">
        <v>45</v>
      </c>
      <c r="AE172" s="3">
        <v>38.618276000000002</v>
      </c>
      <c r="AF172" s="3">
        <v>-90.578964999999997</v>
      </c>
      <c r="AG172" s="3" t="b">
        <v>0</v>
      </c>
    </row>
    <row r="173" spans="1:33" x14ac:dyDescent="0.25">
      <c r="A173" s="3" t="s">
        <v>33</v>
      </c>
      <c r="B173" s="3" t="s">
        <v>34</v>
      </c>
      <c r="C173" s="3" t="s">
        <v>161</v>
      </c>
      <c r="D173" s="3" t="s">
        <v>36</v>
      </c>
      <c r="E173" s="3" t="s">
        <v>37</v>
      </c>
      <c r="F173" s="3">
        <v>63011</v>
      </c>
      <c r="G173" s="3">
        <v>440000</v>
      </c>
      <c r="H173" s="3">
        <v>4</v>
      </c>
      <c r="I173" s="3">
        <v>3</v>
      </c>
      <c r="J173" s="3" t="s">
        <v>38</v>
      </c>
      <c r="K173" s="3">
        <v>3391</v>
      </c>
      <c r="L173" s="3">
        <v>11326</v>
      </c>
      <c r="M173" s="3">
        <v>1990</v>
      </c>
      <c r="N173" s="3">
        <v>3</v>
      </c>
      <c r="O173" s="3" t="s">
        <v>39</v>
      </c>
      <c r="P173" s="3">
        <v>27</v>
      </c>
      <c r="Q173" s="3" t="s">
        <v>40</v>
      </c>
      <c r="V173" s="3">
        <v>440000</v>
      </c>
      <c r="W173" s="4">
        <v>42136</v>
      </c>
      <c r="X173" s="3">
        <v>418000</v>
      </c>
      <c r="Y173" s="3" t="s">
        <v>162</v>
      </c>
      <c r="Z173" s="3" t="s">
        <v>42</v>
      </c>
      <c r="AA173" s="3">
        <v>16037407</v>
      </c>
      <c r="AB173" s="3" t="s">
        <v>163</v>
      </c>
      <c r="AC173" s="3" t="s">
        <v>44</v>
      </c>
      <c r="AD173" s="3" t="s">
        <v>45</v>
      </c>
      <c r="AE173" s="3">
        <v>38.604827</v>
      </c>
      <c r="AF173" s="3">
        <v>-90.608273999999994</v>
      </c>
      <c r="AG173" s="3" t="b">
        <v>0</v>
      </c>
    </row>
    <row r="174" spans="1:33" x14ac:dyDescent="0.25">
      <c r="A174" s="3" t="s">
        <v>33</v>
      </c>
      <c r="B174" s="3" t="s">
        <v>34</v>
      </c>
      <c r="C174" s="3" t="s">
        <v>248</v>
      </c>
      <c r="D174" s="3" t="s">
        <v>75</v>
      </c>
      <c r="E174" s="3" t="s">
        <v>37</v>
      </c>
      <c r="F174" s="3">
        <v>63011</v>
      </c>
      <c r="G174" s="3">
        <v>370000</v>
      </c>
      <c r="H174" s="3">
        <v>3</v>
      </c>
      <c r="I174" s="3">
        <v>3</v>
      </c>
      <c r="J174" s="3" t="s">
        <v>38</v>
      </c>
      <c r="L174" s="3">
        <v>11326</v>
      </c>
      <c r="M174" s="3">
        <v>1995</v>
      </c>
      <c r="N174" s="3">
        <v>2</v>
      </c>
      <c r="O174" s="3" t="s">
        <v>39</v>
      </c>
      <c r="P174" s="3">
        <v>80</v>
      </c>
      <c r="Q174" s="3" t="s">
        <v>40</v>
      </c>
      <c r="U174" s="4">
        <v>42531</v>
      </c>
      <c r="V174" s="3">
        <v>375000</v>
      </c>
      <c r="Y174" s="3" t="s">
        <v>249</v>
      </c>
      <c r="Z174" s="3" t="s">
        <v>42</v>
      </c>
      <c r="AA174" s="3">
        <v>16022655</v>
      </c>
      <c r="AB174" s="3" t="s">
        <v>64</v>
      </c>
      <c r="AC174" s="3" t="s">
        <v>44</v>
      </c>
      <c r="AD174" s="3" t="s">
        <v>45</v>
      </c>
      <c r="AE174" s="3">
        <v>38.598973999999998</v>
      </c>
      <c r="AF174" s="3">
        <v>-90.607917999999998</v>
      </c>
      <c r="AG174" s="3" t="b">
        <v>0</v>
      </c>
    </row>
    <row r="175" spans="1:33" x14ac:dyDescent="0.25">
      <c r="A175" s="3" t="s">
        <v>33</v>
      </c>
      <c r="B175" s="3" t="s">
        <v>34</v>
      </c>
      <c r="C175" s="3" t="s">
        <v>760</v>
      </c>
      <c r="D175" s="3" t="s">
        <v>82</v>
      </c>
      <c r="E175" s="3" t="s">
        <v>37</v>
      </c>
      <c r="F175" s="3">
        <v>63123</v>
      </c>
      <c r="G175" s="3">
        <v>93000</v>
      </c>
      <c r="H175" s="3">
        <v>3</v>
      </c>
      <c r="I175" s="3">
        <v>1</v>
      </c>
      <c r="J175" s="3" t="s">
        <v>716</v>
      </c>
      <c r="K175" s="3">
        <v>925</v>
      </c>
      <c r="L175" s="3">
        <v>11413</v>
      </c>
      <c r="M175" s="3">
        <v>1953</v>
      </c>
      <c r="N175" s="3">
        <v>1</v>
      </c>
      <c r="P175" s="3">
        <v>3</v>
      </c>
      <c r="Q175" s="3" t="s">
        <v>40</v>
      </c>
      <c r="V175" s="3">
        <v>93000</v>
      </c>
      <c r="Y175" s="3" t="s">
        <v>761</v>
      </c>
      <c r="Z175" s="3" t="s">
        <v>42</v>
      </c>
      <c r="AA175" s="3">
        <v>16044088</v>
      </c>
      <c r="AB175" s="3" t="s">
        <v>52</v>
      </c>
      <c r="AC175" s="3" t="s">
        <v>44</v>
      </c>
      <c r="AD175" s="3" t="s">
        <v>45</v>
      </c>
      <c r="AE175" s="3">
        <v>38.556137</v>
      </c>
      <c r="AF175" s="3">
        <v>-90.288854999999998</v>
      </c>
      <c r="AG175" s="3" t="b">
        <v>0</v>
      </c>
    </row>
    <row r="176" spans="1:33" x14ac:dyDescent="0.25">
      <c r="A176" s="3" t="s">
        <v>33</v>
      </c>
      <c r="B176" s="3" t="s">
        <v>34</v>
      </c>
      <c r="C176" s="3" t="s">
        <v>580</v>
      </c>
      <c r="D176" s="3" t="s">
        <v>66</v>
      </c>
      <c r="E176" s="3" t="s">
        <v>37</v>
      </c>
      <c r="F176" s="3">
        <v>63017</v>
      </c>
      <c r="G176" s="3">
        <v>409500</v>
      </c>
      <c r="H176" s="3">
        <v>4</v>
      </c>
      <c r="I176" s="3">
        <v>4</v>
      </c>
      <c r="J176" s="3" t="s">
        <v>309</v>
      </c>
      <c r="K176" s="3">
        <v>2864</v>
      </c>
      <c r="L176" s="3">
        <v>11413</v>
      </c>
      <c r="M176" s="3">
        <v>1979</v>
      </c>
      <c r="N176" s="3">
        <v>2</v>
      </c>
      <c r="O176" s="3" t="s">
        <v>39</v>
      </c>
      <c r="P176" s="3">
        <v>79</v>
      </c>
      <c r="Q176" s="3" t="s">
        <v>40</v>
      </c>
      <c r="R176" s="3">
        <v>42547</v>
      </c>
      <c r="S176" s="3">
        <v>0.54166666666666663</v>
      </c>
      <c r="T176" s="3">
        <v>0.625</v>
      </c>
      <c r="U176" s="3">
        <v>42541</v>
      </c>
      <c r="V176" s="3">
        <v>435000</v>
      </c>
      <c r="Y176" s="3" t="s">
        <v>581</v>
      </c>
      <c r="Z176" s="3" t="s">
        <v>42</v>
      </c>
      <c r="AA176" s="3">
        <v>16022763</v>
      </c>
      <c r="AB176" s="3" t="s">
        <v>49</v>
      </c>
      <c r="AC176" s="3" t="s">
        <v>44</v>
      </c>
      <c r="AD176" s="3" t="s">
        <v>45</v>
      </c>
      <c r="AE176" s="3">
        <v>38.657707000000002</v>
      </c>
      <c r="AF176" s="3">
        <v>-90.518004000000005</v>
      </c>
      <c r="AG176" s="3" t="b">
        <v>0</v>
      </c>
    </row>
    <row r="177" spans="1:33" x14ac:dyDescent="0.25">
      <c r="A177" s="3" t="s">
        <v>33</v>
      </c>
      <c r="B177" s="3" t="s">
        <v>34</v>
      </c>
      <c r="C177" s="3" t="s">
        <v>105</v>
      </c>
      <c r="D177" s="3" t="s">
        <v>36</v>
      </c>
      <c r="E177" s="3" t="s">
        <v>37</v>
      </c>
      <c r="F177" s="3">
        <v>63011</v>
      </c>
      <c r="G177" s="3">
        <v>349500</v>
      </c>
      <c r="H177" s="3">
        <v>4</v>
      </c>
      <c r="I177" s="3">
        <v>3</v>
      </c>
      <c r="J177" s="3" t="s">
        <v>57</v>
      </c>
      <c r="K177" s="3">
        <v>2457</v>
      </c>
      <c r="L177" s="3">
        <v>11456</v>
      </c>
      <c r="M177" s="3">
        <v>1973</v>
      </c>
      <c r="N177" s="3">
        <v>2</v>
      </c>
      <c r="P177" s="3">
        <v>12</v>
      </c>
      <c r="Q177" s="3" t="s">
        <v>40</v>
      </c>
      <c r="R177" s="4">
        <v>42547</v>
      </c>
      <c r="S177" s="5">
        <v>0.54166666666666663</v>
      </c>
      <c r="T177" s="5">
        <v>0.625</v>
      </c>
      <c r="U177" s="4">
        <v>42542</v>
      </c>
      <c r="V177" s="3">
        <v>359500</v>
      </c>
      <c r="Y177" s="3" t="s">
        <v>106</v>
      </c>
      <c r="Z177" s="3" t="s">
        <v>42</v>
      </c>
      <c r="AA177" s="3">
        <v>16041365</v>
      </c>
      <c r="AB177" s="3" t="s">
        <v>102</v>
      </c>
      <c r="AC177" s="3" t="s">
        <v>44</v>
      </c>
      <c r="AD177" s="3" t="s">
        <v>45</v>
      </c>
      <c r="AE177" s="3">
        <v>38.615957999999999</v>
      </c>
      <c r="AF177" s="3">
        <v>-90.577618999999999</v>
      </c>
      <c r="AG177" s="3" t="b">
        <v>0</v>
      </c>
    </row>
    <row r="178" spans="1:33" x14ac:dyDescent="0.25">
      <c r="A178" s="3" t="s">
        <v>33</v>
      </c>
      <c r="B178" s="3" t="s">
        <v>34</v>
      </c>
      <c r="C178" s="3" t="s">
        <v>433</v>
      </c>
      <c r="D178" s="3" t="s">
        <v>66</v>
      </c>
      <c r="E178" s="3" t="s">
        <v>37</v>
      </c>
      <c r="F178" s="3">
        <v>63017</v>
      </c>
      <c r="G178" s="3">
        <v>387950</v>
      </c>
      <c r="H178" s="3">
        <v>5</v>
      </c>
      <c r="I178" s="3">
        <v>4</v>
      </c>
      <c r="J178" s="3" t="s">
        <v>309</v>
      </c>
      <c r="K178" s="3">
        <v>2410</v>
      </c>
      <c r="L178" s="3">
        <v>11761</v>
      </c>
      <c r="M178" s="3">
        <v>1985</v>
      </c>
      <c r="N178" s="3">
        <v>2</v>
      </c>
      <c r="O178" s="3" t="s">
        <v>39</v>
      </c>
      <c r="P178" s="3">
        <v>23</v>
      </c>
      <c r="Q178" s="3" t="s">
        <v>40</v>
      </c>
      <c r="U178" s="3">
        <v>42537</v>
      </c>
      <c r="V178" s="3">
        <v>399950</v>
      </c>
      <c r="Y178" s="3" t="s">
        <v>434</v>
      </c>
      <c r="Z178" s="3" t="s">
        <v>42</v>
      </c>
      <c r="AA178" s="3">
        <v>16038466</v>
      </c>
      <c r="AB178" s="3" t="s">
        <v>49</v>
      </c>
      <c r="AC178" s="3" t="s">
        <v>44</v>
      </c>
      <c r="AD178" s="3" t="s">
        <v>45</v>
      </c>
      <c r="AE178" s="3">
        <v>38.634791</v>
      </c>
      <c r="AF178" s="3">
        <v>-90.562871999999999</v>
      </c>
      <c r="AG178" s="3" t="b">
        <v>0</v>
      </c>
    </row>
    <row r="179" spans="1:33" x14ac:dyDescent="0.25">
      <c r="A179" s="3" t="s">
        <v>33</v>
      </c>
      <c r="B179" s="3" t="s">
        <v>34</v>
      </c>
      <c r="C179" s="3" t="s">
        <v>891</v>
      </c>
      <c r="D179" s="3" t="s">
        <v>82</v>
      </c>
      <c r="E179" s="3" t="s">
        <v>37</v>
      </c>
      <c r="F179" s="3">
        <v>63123</v>
      </c>
      <c r="G179" s="3">
        <v>144900</v>
      </c>
      <c r="H179" s="3">
        <v>3</v>
      </c>
      <c r="I179" s="3">
        <v>1</v>
      </c>
      <c r="J179" s="3" t="s">
        <v>720</v>
      </c>
      <c r="K179" s="3">
        <v>1259</v>
      </c>
      <c r="L179" s="3">
        <v>12110</v>
      </c>
      <c r="M179" s="3">
        <v>1927</v>
      </c>
      <c r="N179" s="3">
        <v>0</v>
      </c>
      <c r="P179" s="3">
        <v>22</v>
      </c>
      <c r="Q179" s="3" t="s">
        <v>40</v>
      </c>
      <c r="U179" s="3">
        <v>42537</v>
      </c>
      <c r="V179" s="3">
        <v>149900</v>
      </c>
      <c r="Y179" s="3" t="s">
        <v>892</v>
      </c>
      <c r="Z179" s="3" t="s">
        <v>42</v>
      </c>
      <c r="AA179" s="3">
        <v>16038813</v>
      </c>
      <c r="AB179" s="3" t="s">
        <v>233</v>
      </c>
      <c r="AC179" s="3" t="s">
        <v>44</v>
      </c>
      <c r="AD179" s="3" t="s">
        <v>45</v>
      </c>
      <c r="AE179" s="3">
        <v>38.5558543</v>
      </c>
      <c r="AF179" s="3">
        <v>-90.335143000000002</v>
      </c>
      <c r="AG179" s="3" t="b">
        <v>0</v>
      </c>
    </row>
    <row r="180" spans="1:33" x14ac:dyDescent="0.25">
      <c r="A180" s="3" t="s">
        <v>33</v>
      </c>
      <c r="B180" s="3" t="s">
        <v>34</v>
      </c>
      <c r="C180" s="3" t="s">
        <v>398</v>
      </c>
      <c r="D180" s="3" t="s">
        <v>66</v>
      </c>
      <c r="E180" s="3" t="s">
        <v>37</v>
      </c>
      <c r="F180" s="3">
        <v>63017</v>
      </c>
      <c r="G180" s="3">
        <v>276500</v>
      </c>
      <c r="H180" s="3">
        <v>4</v>
      </c>
      <c r="I180" s="3">
        <v>2</v>
      </c>
      <c r="J180" s="3" t="s">
        <v>309</v>
      </c>
      <c r="K180" s="3">
        <v>1756</v>
      </c>
      <c r="L180" s="3">
        <v>12110</v>
      </c>
      <c r="M180" s="3">
        <v>1968</v>
      </c>
      <c r="N180" s="3">
        <v>2</v>
      </c>
      <c r="O180" s="3" t="s">
        <v>39</v>
      </c>
      <c r="P180" s="3">
        <v>16</v>
      </c>
      <c r="Q180" s="3" t="s">
        <v>40</v>
      </c>
      <c r="V180" s="3">
        <v>276500</v>
      </c>
      <c r="Y180" s="3" t="s">
        <v>399</v>
      </c>
      <c r="Z180" s="3" t="s">
        <v>42</v>
      </c>
      <c r="AA180" s="3">
        <v>16040593</v>
      </c>
      <c r="AB180" s="3" t="s">
        <v>49</v>
      </c>
      <c r="AC180" s="3" t="s">
        <v>44</v>
      </c>
      <c r="AD180" s="3" t="s">
        <v>45</v>
      </c>
      <c r="AE180" s="3">
        <v>38.668149</v>
      </c>
      <c r="AF180" s="3">
        <v>-90.534760000000006</v>
      </c>
      <c r="AG180" s="3" t="b">
        <v>0</v>
      </c>
    </row>
    <row r="181" spans="1:33" x14ac:dyDescent="0.25">
      <c r="A181" s="3" t="s">
        <v>33</v>
      </c>
      <c r="B181" s="3" t="s">
        <v>34</v>
      </c>
      <c r="C181" s="3" t="s">
        <v>137</v>
      </c>
      <c r="D181" s="3" t="s">
        <v>71</v>
      </c>
      <c r="E181" s="3" t="s">
        <v>37</v>
      </c>
      <c r="F181" s="3">
        <v>63011</v>
      </c>
      <c r="G181" s="3">
        <v>258000</v>
      </c>
      <c r="H181" s="3">
        <v>3</v>
      </c>
      <c r="I181" s="3">
        <v>2</v>
      </c>
      <c r="J181" s="3" t="s">
        <v>57</v>
      </c>
      <c r="K181" s="3">
        <v>1846</v>
      </c>
      <c r="L181" s="3">
        <v>12197</v>
      </c>
      <c r="M181" s="3">
        <v>1969</v>
      </c>
      <c r="N181" s="3">
        <v>2</v>
      </c>
      <c r="O181" s="3" t="s">
        <v>39</v>
      </c>
      <c r="P181" s="3">
        <v>18</v>
      </c>
      <c r="Q181" s="3" t="s">
        <v>40</v>
      </c>
      <c r="V181" s="3">
        <v>258000</v>
      </c>
      <c r="Y181" s="3" t="s">
        <v>138</v>
      </c>
      <c r="Z181" s="3" t="s">
        <v>42</v>
      </c>
      <c r="AA181" s="3">
        <v>16039700</v>
      </c>
      <c r="AB181" s="3" t="s">
        <v>49</v>
      </c>
      <c r="AC181" s="3" t="s">
        <v>44</v>
      </c>
      <c r="AD181" s="3" t="s">
        <v>45</v>
      </c>
      <c r="AE181" s="3">
        <v>38.603999999999999</v>
      </c>
      <c r="AF181" s="3">
        <v>-90.570358999999996</v>
      </c>
      <c r="AG181" s="3" t="b">
        <v>0</v>
      </c>
    </row>
    <row r="182" spans="1:33" x14ac:dyDescent="0.25">
      <c r="A182" s="3" t="s">
        <v>33</v>
      </c>
      <c r="B182" s="3" t="s">
        <v>34</v>
      </c>
      <c r="C182" s="3" t="s">
        <v>353</v>
      </c>
      <c r="D182" s="3" t="s">
        <v>66</v>
      </c>
      <c r="E182" s="3" t="s">
        <v>37</v>
      </c>
      <c r="F182" s="3">
        <v>63017</v>
      </c>
      <c r="G182" s="3">
        <v>339900</v>
      </c>
      <c r="H182" s="3">
        <v>4</v>
      </c>
      <c r="I182" s="3">
        <v>4</v>
      </c>
      <c r="J182" s="3" t="s">
        <v>309</v>
      </c>
      <c r="K182" s="3">
        <v>2828</v>
      </c>
      <c r="L182" s="3">
        <v>12197</v>
      </c>
      <c r="M182" s="3">
        <v>1983</v>
      </c>
      <c r="N182" s="3">
        <v>2</v>
      </c>
      <c r="O182" s="3" t="s">
        <v>39</v>
      </c>
      <c r="P182" s="3">
        <v>9</v>
      </c>
      <c r="Q182" s="3" t="s">
        <v>40</v>
      </c>
      <c r="V182" s="3">
        <v>339900</v>
      </c>
      <c r="Y182" s="3" t="s">
        <v>354</v>
      </c>
      <c r="Z182" s="3" t="s">
        <v>42</v>
      </c>
      <c r="AA182" s="3">
        <v>16036836</v>
      </c>
      <c r="AB182" s="3" t="s">
        <v>355</v>
      </c>
      <c r="AC182" s="3" t="s">
        <v>44</v>
      </c>
      <c r="AD182" s="3" t="s">
        <v>45</v>
      </c>
      <c r="AE182" s="3">
        <v>38.657234000000003</v>
      </c>
      <c r="AF182" s="3">
        <v>-90.530345999999994</v>
      </c>
      <c r="AG182" s="3" t="b">
        <v>0</v>
      </c>
    </row>
    <row r="183" spans="1:33" x14ac:dyDescent="0.25">
      <c r="A183" s="3" t="s">
        <v>33</v>
      </c>
      <c r="B183" s="3" t="s">
        <v>34</v>
      </c>
      <c r="C183" s="3" t="s">
        <v>360</v>
      </c>
      <c r="D183" s="3" t="s">
        <v>66</v>
      </c>
      <c r="E183" s="3" t="s">
        <v>37</v>
      </c>
      <c r="F183" s="3">
        <v>63017</v>
      </c>
      <c r="G183" s="3">
        <v>472000</v>
      </c>
      <c r="H183" s="3">
        <v>4</v>
      </c>
      <c r="I183" s="3">
        <v>3</v>
      </c>
      <c r="J183" s="3" t="s">
        <v>309</v>
      </c>
      <c r="K183" s="3">
        <v>3158</v>
      </c>
      <c r="L183" s="3">
        <v>12197</v>
      </c>
      <c r="M183" s="3">
        <v>2001</v>
      </c>
      <c r="N183" s="3">
        <v>3</v>
      </c>
      <c r="O183" s="3" t="s">
        <v>39</v>
      </c>
      <c r="P183" s="3">
        <v>9</v>
      </c>
      <c r="Q183" s="3" t="s">
        <v>40</v>
      </c>
      <c r="V183" s="3">
        <v>472000</v>
      </c>
      <c r="W183" s="3">
        <v>40703</v>
      </c>
      <c r="X183" s="3">
        <v>422000</v>
      </c>
      <c r="Y183" s="3" t="s">
        <v>361</v>
      </c>
      <c r="Z183" s="3" t="s">
        <v>42</v>
      </c>
      <c r="AA183" s="3">
        <v>16035579</v>
      </c>
      <c r="AB183" s="3" t="s">
        <v>59</v>
      </c>
      <c r="AC183" s="3" t="s">
        <v>44</v>
      </c>
      <c r="AD183" s="3" t="s">
        <v>45</v>
      </c>
      <c r="AE183" s="3">
        <v>38.660578000000001</v>
      </c>
      <c r="AF183" s="3">
        <v>-90.537503000000001</v>
      </c>
      <c r="AG183" s="3" t="b">
        <v>0</v>
      </c>
    </row>
    <row r="184" spans="1:33" x14ac:dyDescent="0.25">
      <c r="A184" s="3" t="s">
        <v>33</v>
      </c>
      <c r="B184" s="3" t="s">
        <v>34</v>
      </c>
      <c r="C184" s="3" t="s">
        <v>542</v>
      </c>
      <c r="D184" s="3" t="s">
        <v>66</v>
      </c>
      <c r="E184" s="3" t="s">
        <v>37</v>
      </c>
      <c r="F184" s="3">
        <v>63017</v>
      </c>
      <c r="G184" s="3">
        <v>518000</v>
      </c>
      <c r="H184" s="3">
        <v>4</v>
      </c>
      <c r="I184" s="3">
        <v>3</v>
      </c>
      <c r="J184" s="3" t="s">
        <v>309</v>
      </c>
      <c r="K184" s="3">
        <v>3498</v>
      </c>
      <c r="L184" s="3">
        <v>12197</v>
      </c>
      <c r="M184" s="3">
        <v>2000</v>
      </c>
      <c r="N184" s="3">
        <v>3</v>
      </c>
      <c r="O184" s="3" t="s">
        <v>39</v>
      </c>
      <c r="P184" s="3">
        <v>64</v>
      </c>
      <c r="Q184" s="3" t="s">
        <v>40</v>
      </c>
      <c r="U184" s="3">
        <v>42522</v>
      </c>
      <c r="V184" s="3">
        <v>549000</v>
      </c>
      <c r="Y184" s="3" t="s">
        <v>543</v>
      </c>
      <c r="Z184" s="3" t="s">
        <v>42</v>
      </c>
      <c r="AA184" s="3">
        <v>16018845</v>
      </c>
      <c r="AB184" s="3" t="s">
        <v>355</v>
      </c>
      <c r="AC184" s="3" t="s">
        <v>44</v>
      </c>
      <c r="AD184" s="3" t="s">
        <v>45</v>
      </c>
      <c r="AE184" s="3">
        <v>38.661009999999997</v>
      </c>
      <c r="AF184" s="3">
        <v>-90.541048000000004</v>
      </c>
      <c r="AG184" s="3" t="b">
        <v>0</v>
      </c>
    </row>
    <row r="185" spans="1:33" x14ac:dyDescent="0.25">
      <c r="A185" s="3" t="s">
        <v>33</v>
      </c>
      <c r="B185" s="3" t="s">
        <v>34</v>
      </c>
      <c r="C185" s="3" t="s">
        <v>299</v>
      </c>
      <c r="D185" s="3" t="s">
        <v>36</v>
      </c>
      <c r="E185" s="3" t="s">
        <v>37</v>
      </c>
      <c r="F185" s="3">
        <v>63011</v>
      </c>
      <c r="G185" s="3">
        <v>539885</v>
      </c>
      <c r="H185" s="3">
        <v>3</v>
      </c>
      <c r="I185" s="3">
        <v>4</v>
      </c>
      <c r="J185" s="3" t="s">
        <v>47</v>
      </c>
      <c r="K185" s="3">
        <v>2735</v>
      </c>
      <c r="L185" s="3">
        <v>12415</v>
      </c>
      <c r="M185" s="3">
        <v>2008</v>
      </c>
      <c r="N185" s="3">
        <v>2</v>
      </c>
      <c r="O185" s="3" t="s">
        <v>39</v>
      </c>
      <c r="P185" s="3">
        <v>276</v>
      </c>
      <c r="Q185" s="3" t="s">
        <v>40</v>
      </c>
      <c r="R185" s="4">
        <v>42547</v>
      </c>
      <c r="S185" s="5">
        <v>0.54166666666666663</v>
      </c>
      <c r="T185" s="5">
        <v>0.625</v>
      </c>
      <c r="U185" s="4">
        <v>42517</v>
      </c>
      <c r="V185" s="3">
        <v>568500</v>
      </c>
      <c r="Y185" s="3" t="s">
        <v>300</v>
      </c>
      <c r="Z185" s="3" t="s">
        <v>42</v>
      </c>
      <c r="AA185" s="3">
        <v>15054327</v>
      </c>
      <c r="AB185" s="3" t="s">
        <v>43</v>
      </c>
      <c r="AC185" s="3" t="s">
        <v>44</v>
      </c>
      <c r="AD185" s="3" t="s">
        <v>45</v>
      </c>
      <c r="AE185" s="3">
        <v>38.609161700000001</v>
      </c>
      <c r="AF185" s="3">
        <v>-90.534408499999998</v>
      </c>
      <c r="AG185" s="3" t="b">
        <v>0</v>
      </c>
    </row>
    <row r="186" spans="1:33" x14ac:dyDescent="0.25">
      <c r="A186" s="3" t="s">
        <v>33</v>
      </c>
      <c r="B186" s="3" t="s">
        <v>34</v>
      </c>
      <c r="C186" s="3" t="s">
        <v>1050</v>
      </c>
      <c r="D186" s="3" t="s">
        <v>82</v>
      </c>
      <c r="E186" s="3" t="s">
        <v>37</v>
      </c>
      <c r="F186" s="3">
        <v>63123</v>
      </c>
      <c r="G186" s="3">
        <v>114900</v>
      </c>
      <c r="H186" s="3">
        <v>3</v>
      </c>
      <c r="I186" s="3">
        <v>2</v>
      </c>
      <c r="J186" s="3" t="s">
        <v>720</v>
      </c>
      <c r="K186" s="3">
        <v>1311</v>
      </c>
      <c r="L186" s="3">
        <v>12502</v>
      </c>
      <c r="M186" s="3">
        <v>1940</v>
      </c>
      <c r="N186" s="3">
        <v>1</v>
      </c>
      <c r="O186" s="3" t="s">
        <v>39</v>
      </c>
      <c r="P186" s="3">
        <v>113</v>
      </c>
      <c r="Q186" s="3" t="s">
        <v>40</v>
      </c>
      <c r="U186" s="3">
        <v>42533</v>
      </c>
      <c r="V186" s="3">
        <v>129900</v>
      </c>
      <c r="W186" s="3">
        <v>41947</v>
      </c>
      <c r="X186" s="3">
        <v>42200</v>
      </c>
      <c r="Y186" s="3" t="s">
        <v>1051</v>
      </c>
      <c r="Z186" s="3" t="s">
        <v>42</v>
      </c>
      <c r="AA186" s="3">
        <v>16010893</v>
      </c>
      <c r="AB186" s="3" t="s">
        <v>226</v>
      </c>
      <c r="AC186" s="3" t="s">
        <v>44</v>
      </c>
      <c r="AD186" s="3" t="s">
        <v>45</v>
      </c>
      <c r="AE186" s="3">
        <v>38.542380000000001</v>
      </c>
      <c r="AF186" s="3">
        <v>-90.333461</v>
      </c>
      <c r="AG186" s="3" t="b">
        <v>0</v>
      </c>
    </row>
    <row r="187" spans="1:33" x14ac:dyDescent="0.25">
      <c r="A187" s="3" t="s">
        <v>33</v>
      </c>
      <c r="B187" s="3" t="s">
        <v>34</v>
      </c>
      <c r="C187" s="3" t="s">
        <v>35</v>
      </c>
      <c r="D187" s="3" t="s">
        <v>36</v>
      </c>
      <c r="E187" s="3" t="s">
        <v>37</v>
      </c>
      <c r="F187" s="3">
        <v>63011</v>
      </c>
      <c r="G187" s="3">
        <v>274900</v>
      </c>
      <c r="H187" s="3">
        <v>4</v>
      </c>
      <c r="I187" s="3">
        <v>3</v>
      </c>
      <c r="J187" s="3" t="s">
        <v>38</v>
      </c>
      <c r="K187" s="3">
        <v>2534</v>
      </c>
      <c r="L187" s="3">
        <v>12502</v>
      </c>
      <c r="M187" s="3">
        <v>1979</v>
      </c>
      <c r="N187" s="3">
        <v>2</v>
      </c>
      <c r="O187" s="3" t="s">
        <v>39</v>
      </c>
      <c r="P187" s="3">
        <v>1</v>
      </c>
      <c r="Q187" s="3" t="s">
        <v>40</v>
      </c>
      <c r="V187" s="3">
        <v>274900</v>
      </c>
      <c r="W187" s="4">
        <v>40521</v>
      </c>
      <c r="X187" s="3">
        <v>190000</v>
      </c>
      <c r="Y187" s="3" t="s">
        <v>41</v>
      </c>
      <c r="Z187" s="3" t="s">
        <v>42</v>
      </c>
      <c r="AA187" s="3">
        <v>16039735</v>
      </c>
      <c r="AB187" s="3" t="s">
        <v>43</v>
      </c>
      <c r="AC187" s="3" t="s">
        <v>44</v>
      </c>
      <c r="AD187" s="3" t="s">
        <v>45</v>
      </c>
      <c r="AE187" s="3">
        <v>38.587496999999999</v>
      </c>
      <c r="AF187" s="3">
        <v>-90.615030000000004</v>
      </c>
      <c r="AG187" s="3" t="b">
        <v>0</v>
      </c>
    </row>
    <row r="188" spans="1:33" x14ac:dyDescent="0.25">
      <c r="A188" s="3" t="s">
        <v>33</v>
      </c>
      <c r="B188" s="3" t="s">
        <v>34</v>
      </c>
      <c r="C188" s="3" t="s">
        <v>296</v>
      </c>
      <c r="D188" s="3" t="s">
        <v>36</v>
      </c>
      <c r="E188" s="3" t="s">
        <v>37</v>
      </c>
      <c r="F188" s="3">
        <v>63011</v>
      </c>
      <c r="G188" s="3">
        <v>279900</v>
      </c>
      <c r="H188" s="3">
        <v>5</v>
      </c>
      <c r="I188" s="3">
        <v>3</v>
      </c>
      <c r="J188" s="3" t="s">
        <v>47</v>
      </c>
      <c r="K188" s="3">
        <v>2466</v>
      </c>
      <c r="L188" s="3">
        <v>12545</v>
      </c>
      <c r="M188" s="3">
        <v>1970</v>
      </c>
      <c r="N188" s="3">
        <v>2</v>
      </c>
      <c r="O188" s="3" t="s">
        <v>39</v>
      </c>
      <c r="P188" s="3">
        <v>233</v>
      </c>
      <c r="Q188" s="3" t="s">
        <v>40</v>
      </c>
      <c r="U188" s="4">
        <v>42530</v>
      </c>
      <c r="V188" s="3">
        <v>295000</v>
      </c>
      <c r="Y188" s="3" t="s">
        <v>297</v>
      </c>
      <c r="Z188" s="3" t="s">
        <v>42</v>
      </c>
      <c r="AA188" s="3">
        <v>15061971</v>
      </c>
      <c r="AB188" s="3" t="s">
        <v>298</v>
      </c>
      <c r="AC188" s="3" t="s">
        <v>44</v>
      </c>
      <c r="AD188" s="3" t="s">
        <v>45</v>
      </c>
      <c r="AE188" s="3">
        <v>38.601578000000003</v>
      </c>
      <c r="AF188" s="3">
        <v>-90.520708999999997</v>
      </c>
      <c r="AG188" s="3" t="b">
        <v>0</v>
      </c>
    </row>
    <row r="189" spans="1:33" x14ac:dyDescent="0.25">
      <c r="A189" s="3" t="s">
        <v>33</v>
      </c>
      <c r="B189" s="3" t="s">
        <v>34</v>
      </c>
      <c r="C189" s="3" t="s">
        <v>56</v>
      </c>
      <c r="D189" s="3" t="s">
        <v>36</v>
      </c>
      <c r="E189" s="3" t="s">
        <v>37</v>
      </c>
      <c r="F189" s="3">
        <v>63011</v>
      </c>
      <c r="G189" s="3">
        <v>345900</v>
      </c>
      <c r="H189" s="3">
        <v>4</v>
      </c>
      <c r="I189" s="3">
        <v>3</v>
      </c>
      <c r="J189" s="3" t="s">
        <v>57</v>
      </c>
      <c r="K189" s="3">
        <v>2279</v>
      </c>
      <c r="L189" s="3">
        <v>12632</v>
      </c>
      <c r="M189" s="3">
        <v>1985</v>
      </c>
      <c r="N189" s="3">
        <v>2</v>
      </c>
      <c r="O189" s="3" t="s">
        <v>39</v>
      </c>
      <c r="P189" s="3">
        <v>2</v>
      </c>
      <c r="Q189" s="3" t="s">
        <v>40</v>
      </c>
      <c r="V189" s="3">
        <v>345900</v>
      </c>
      <c r="Y189" s="3" t="s">
        <v>58</v>
      </c>
      <c r="Z189" s="3" t="s">
        <v>42</v>
      </c>
      <c r="AA189" s="3">
        <v>16044626</v>
      </c>
      <c r="AB189" s="3" t="s">
        <v>59</v>
      </c>
      <c r="AC189" s="3" t="s">
        <v>44</v>
      </c>
      <c r="AD189" s="3" t="s">
        <v>45</v>
      </c>
      <c r="AE189" s="3">
        <v>38.606681000000002</v>
      </c>
      <c r="AF189" s="3">
        <v>-90.580662000000004</v>
      </c>
      <c r="AG189" s="3" t="b">
        <v>0</v>
      </c>
    </row>
    <row r="190" spans="1:33" x14ac:dyDescent="0.25">
      <c r="A190" s="3" t="s">
        <v>33</v>
      </c>
      <c r="B190" s="3" t="s">
        <v>34</v>
      </c>
      <c r="C190" s="3" t="s">
        <v>404</v>
      </c>
      <c r="D190" s="3" t="s">
        <v>66</v>
      </c>
      <c r="E190" s="3" t="s">
        <v>37</v>
      </c>
      <c r="F190" s="3">
        <v>63017</v>
      </c>
      <c r="G190" s="3">
        <v>319900</v>
      </c>
      <c r="H190" s="3">
        <v>4</v>
      </c>
      <c r="I190" s="3">
        <v>3</v>
      </c>
      <c r="J190" s="3" t="s">
        <v>57</v>
      </c>
      <c r="K190" s="3">
        <v>2379</v>
      </c>
      <c r="L190" s="3">
        <v>12632</v>
      </c>
      <c r="M190" s="3">
        <v>1977</v>
      </c>
      <c r="N190" s="3">
        <v>2</v>
      </c>
      <c r="O190" s="3" t="s">
        <v>39</v>
      </c>
      <c r="P190" s="3">
        <v>16</v>
      </c>
      <c r="Q190" s="3" t="s">
        <v>40</v>
      </c>
      <c r="U190" s="3">
        <v>42544</v>
      </c>
      <c r="V190" s="3">
        <v>325000</v>
      </c>
      <c r="W190" s="3">
        <v>41100</v>
      </c>
      <c r="X190" s="3">
        <v>295000</v>
      </c>
      <c r="Y190" s="3" t="s">
        <v>405</v>
      </c>
      <c r="Z190" s="3" t="s">
        <v>42</v>
      </c>
      <c r="AA190" s="3">
        <v>16040520</v>
      </c>
      <c r="AB190" s="3" t="s">
        <v>160</v>
      </c>
      <c r="AC190" s="3" t="s">
        <v>44</v>
      </c>
      <c r="AD190" s="3" t="s">
        <v>45</v>
      </c>
      <c r="AE190" s="3">
        <v>38.626393</v>
      </c>
      <c r="AF190" s="3">
        <v>-90.574068999999994</v>
      </c>
      <c r="AG190" s="3" t="b">
        <v>0</v>
      </c>
    </row>
    <row r="191" spans="1:33" x14ac:dyDescent="0.25">
      <c r="A191" s="3" t="s">
        <v>33</v>
      </c>
      <c r="B191" s="3" t="s">
        <v>34</v>
      </c>
      <c r="C191" s="3" t="s">
        <v>201</v>
      </c>
      <c r="D191" s="3" t="s">
        <v>36</v>
      </c>
      <c r="E191" s="3" t="s">
        <v>37</v>
      </c>
      <c r="F191" s="3">
        <v>63011</v>
      </c>
      <c r="G191" s="3">
        <v>499900</v>
      </c>
      <c r="H191" s="3">
        <v>4</v>
      </c>
      <c r="I191" s="3">
        <v>3</v>
      </c>
      <c r="J191" s="3" t="s">
        <v>47</v>
      </c>
      <c r="K191" s="3">
        <v>2800</v>
      </c>
      <c r="L191" s="3">
        <v>12632</v>
      </c>
      <c r="N191" s="3">
        <v>3</v>
      </c>
      <c r="O191" s="3" t="s">
        <v>39</v>
      </c>
      <c r="P191" s="3">
        <v>47</v>
      </c>
      <c r="Q191" s="3" t="s">
        <v>40</v>
      </c>
      <c r="U191" s="4">
        <v>42521</v>
      </c>
      <c r="V191" s="3">
        <v>514900</v>
      </c>
      <c r="Y191" s="3" t="s">
        <v>202</v>
      </c>
      <c r="Z191" s="3" t="s">
        <v>42</v>
      </c>
      <c r="AA191" s="3">
        <v>16031790</v>
      </c>
      <c r="AB191" s="3" t="s">
        <v>49</v>
      </c>
      <c r="AC191" s="3" t="s">
        <v>44</v>
      </c>
      <c r="AD191" s="3" t="s">
        <v>45</v>
      </c>
      <c r="AE191" s="3">
        <v>38.604635700000003</v>
      </c>
      <c r="AF191" s="3">
        <v>-90.556080600000001</v>
      </c>
      <c r="AG191" s="3" t="b">
        <v>0</v>
      </c>
    </row>
    <row r="192" spans="1:33" x14ac:dyDescent="0.25">
      <c r="A192" s="3" t="s">
        <v>33</v>
      </c>
      <c r="B192" s="3" t="s">
        <v>34</v>
      </c>
      <c r="C192" s="3" t="s">
        <v>460</v>
      </c>
      <c r="D192" s="3" t="s">
        <v>66</v>
      </c>
      <c r="E192" s="3" t="s">
        <v>37</v>
      </c>
      <c r="F192" s="3">
        <v>63017</v>
      </c>
      <c r="G192" s="3">
        <v>310000</v>
      </c>
      <c r="H192" s="3">
        <v>3</v>
      </c>
      <c r="I192" s="3">
        <v>3</v>
      </c>
      <c r="J192" s="3" t="s">
        <v>47</v>
      </c>
      <c r="K192" s="3">
        <v>1640</v>
      </c>
      <c r="L192" s="3">
        <v>12763</v>
      </c>
      <c r="M192" s="3">
        <v>1972</v>
      </c>
      <c r="N192" s="3">
        <v>2</v>
      </c>
      <c r="O192" s="3" t="s">
        <v>39</v>
      </c>
      <c r="P192" s="3">
        <v>37</v>
      </c>
      <c r="Q192" s="3" t="s">
        <v>40</v>
      </c>
      <c r="U192" s="3">
        <v>42537</v>
      </c>
      <c r="V192" s="3">
        <v>320000</v>
      </c>
      <c r="W192" s="3">
        <v>41879</v>
      </c>
      <c r="X192" s="3">
        <v>255000</v>
      </c>
      <c r="Y192" s="3" t="s">
        <v>461</v>
      </c>
      <c r="Z192" s="3" t="s">
        <v>42</v>
      </c>
      <c r="AA192" s="3">
        <v>16031451</v>
      </c>
      <c r="AB192" s="3" t="s">
        <v>238</v>
      </c>
      <c r="AC192" s="3" t="s">
        <v>44</v>
      </c>
      <c r="AD192" s="3" t="s">
        <v>45</v>
      </c>
      <c r="AE192" s="3">
        <v>38.628549</v>
      </c>
      <c r="AF192" s="3">
        <v>-90.554940999999999</v>
      </c>
      <c r="AG192" s="3" t="b">
        <v>0</v>
      </c>
    </row>
    <row r="193" spans="1:33" x14ac:dyDescent="0.25">
      <c r="A193" s="3" t="s">
        <v>33</v>
      </c>
      <c r="B193" s="3" t="s">
        <v>34</v>
      </c>
      <c r="C193" s="3" t="s">
        <v>326</v>
      </c>
      <c r="D193" s="3" t="s">
        <v>66</v>
      </c>
      <c r="E193" s="3" t="s">
        <v>37</v>
      </c>
      <c r="F193" s="3">
        <v>63017</v>
      </c>
      <c r="G193" s="3">
        <v>289900</v>
      </c>
      <c r="H193" s="3">
        <v>3</v>
      </c>
      <c r="I193" s="3">
        <v>2</v>
      </c>
      <c r="J193" s="3" t="s">
        <v>47</v>
      </c>
      <c r="K193" s="3">
        <v>1832</v>
      </c>
      <c r="L193" s="3">
        <v>12894</v>
      </c>
      <c r="M193" s="3">
        <v>1977</v>
      </c>
      <c r="N193" s="3">
        <v>2</v>
      </c>
      <c r="O193" s="3" t="s">
        <v>39</v>
      </c>
      <c r="P193" s="3">
        <v>2</v>
      </c>
      <c r="Q193" s="3" t="s">
        <v>40</v>
      </c>
      <c r="V193" s="3">
        <v>289900</v>
      </c>
      <c r="W193" s="3">
        <v>39346</v>
      </c>
      <c r="X193" s="3">
        <v>268000</v>
      </c>
      <c r="Y193" s="3" t="s">
        <v>327</v>
      </c>
      <c r="Z193" s="3" t="s">
        <v>42</v>
      </c>
      <c r="AA193" s="3">
        <v>16044052</v>
      </c>
      <c r="AB193" s="3" t="s">
        <v>64</v>
      </c>
      <c r="AC193" s="3" t="s">
        <v>44</v>
      </c>
      <c r="AD193" s="3" t="s">
        <v>45</v>
      </c>
      <c r="AE193" s="3">
        <v>38.627096000000002</v>
      </c>
      <c r="AF193" s="3">
        <v>-90.561741999999995</v>
      </c>
      <c r="AG193" s="3" t="b">
        <v>0</v>
      </c>
    </row>
    <row r="194" spans="1:33" x14ac:dyDescent="0.25">
      <c r="A194" s="3" t="s">
        <v>33</v>
      </c>
      <c r="B194" s="3" t="s">
        <v>34</v>
      </c>
      <c r="C194" s="3" t="s">
        <v>472</v>
      </c>
      <c r="D194" s="3" t="s">
        <v>66</v>
      </c>
      <c r="E194" s="3" t="s">
        <v>37</v>
      </c>
      <c r="F194" s="3">
        <v>63017</v>
      </c>
      <c r="G194" s="3">
        <v>459000</v>
      </c>
      <c r="H194" s="3">
        <v>4</v>
      </c>
      <c r="I194" s="3">
        <v>3</v>
      </c>
      <c r="J194" s="3" t="s">
        <v>309</v>
      </c>
      <c r="K194" s="3">
        <v>3108</v>
      </c>
      <c r="L194" s="3">
        <v>12981</v>
      </c>
      <c r="M194" s="3">
        <v>1984</v>
      </c>
      <c r="N194" s="3">
        <v>2</v>
      </c>
      <c r="O194" s="3" t="s">
        <v>39</v>
      </c>
      <c r="P194" s="3">
        <v>38</v>
      </c>
      <c r="Q194" s="3" t="s">
        <v>40</v>
      </c>
      <c r="V194" s="3">
        <v>459000</v>
      </c>
      <c r="W194" s="3">
        <v>38631</v>
      </c>
      <c r="X194" s="3">
        <v>333000</v>
      </c>
      <c r="Y194" s="3" t="s">
        <v>473</v>
      </c>
      <c r="Z194" s="3" t="s">
        <v>42</v>
      </c>
      <c r="AA194" s="3">
        <v>16033840</v>
      </c>
      <c r="AB194" s="3" t="s">
        <v>474</v>
      </c>
      <c r="AC194" s="3" t="s">
        <v>44</v>
      </c>
      <c r="AD194" s="3" t="s">
        <v>45</v>
      </c>
      <c r="AE194" s="3">
        <v>38.645314900000002</v>
      </c>
      <c r="AF194" s="3">
        <v>-90.543682000000004</v>
      </c>
      <c r="AG194" s="3" t="b">
        <v>0</v>
      </c>
    </row>
    <row r="195" spans="1:33" x14ac:dyDescent="0.25">
      <c r="A195" s="3" t="s">
        <v>33</v>
      </c>
      <c r="B195" s="3" t="s">
        <v>34</v>
      </c>
      <c r="C195" s="3" t="s">
        <v>265</v>
      </c>
      <c r="D195" s="3" t="s">
        <v>36</v>
      </c>
      <c r="E195" s="3" t="s">
        <v>37</v>
      </c>
      <c r="F195" s="3">
        <v>63011</v>
      </c>
      <c r="G195" s="3">
        <v>345000</v>
      </c>
      <c r="H195" s="3">
        <v>4</v>
      </c>
      <c r="I195" s="3">
        <v>4</v>
      </c>
      <c r="J195" s="3" t="s">
        <v>47</v>
      </c>
      <c r="K195" s="3">
        <v>2872</v>
      </c>
      <c r="L195" s="3">
        <v>13024</v>
      </c>
      <c r="M195" s="3">
        <v>1965</v>
      </c>
      <c r="N195" s="3">
        <v>2</v>
      </c>
      <c r="O195" s="3" t="s">
        <v>39</v>
      </c>
      <c r="P195" s="3">
        <v>108</v>
      </c>
      <c r="Q195" s="3" t="s">
        <v>40</v>
      </c>
      <c r="U195" s="4">
        <v>42541</v>
      </c>
      <c r="V195" s="3">
        <v>379800</v>
      </c>
      <c r="Y195" s="3" t="s">
        <v>266</v>
      </c>
      <c r="Z195" s="3" t="s">
        <v>42</v>
      </c>
      <c r="AA195" s="3">
        <v>16013148</v>
      </c>
      <c r="AB195" s="3" t="s">
        <v>59</v>
      </c>
      <c r="AC195" s="3" t="s">
        <v>44</v>
      </c>
      <c r="AD195" s="3" t="s">
        <v>45</v>
      </c>
      <c r="AE195" s="3">
        <v>38.604975000000003</v>
      </c>
      <c r="AF195" s="3">
        <v>-90.544511999999997</v>
      </c>
      <c r="AG195" s="3" t="b">
        <v>0</v>
      </c>
    </row>
    <row r="196" spans="1:33" x14ac:dyDescent="0.25">
      <c r="A196" s="3" t="s">
        <v>33</v>
      </c>
      <c r="B196" s="3" t="s">
        <v>34</v>
      </c>
      <c r="C196" s="3" t="s">
        <v>954</v>
      </c>
      <c r="D196" s="3" t="s">
        <v>82</v>
      </c>
      <c r="E196" s="3" t="s">
        <v>37</v>
      </c>
      <c r="F196" s="3">
        <v>63123</v>
      </c>
      <c r="G196" s="3">
        <v>265000</v>
      </c>
      <c r="H196" s="3">
        <v>5</v>
      </c>
      <c r="I196" s="3">
        <v>4</v>
      </c>
      <c r="J196" s="3" t="s">
        <v>765</v>
      </c>
      <c r="K196" s="3">
        <v>2154</v>
      </c>
      <c r="L196" s="3">
        <v>13068</v>
      </c>
      <c r="M196" s="3">
        <v>1993</v>
      </c>
      <c r="N196" s="3">
        <v>2</v>
      </c>
      <c r="O196" s="3" t="s">
        <v>39</v>
      </c>
      <c r="P196" s="3">
        <v>45</v>
      </c>
      <c r="Q196" s="3" t="s">
        <v>40</v>
      </c>
      <c r="V196" s="3">
        <v>265000</v>
      </c>
      <c r="Y196" s="3" t="s">
        <v>955</v>
      </c>
      <c r="Z196" s="3" t="s">
        <v>42</v>
      </c>
      <c r="AA196" s="3">
        <v>16032423</v>
      </c>
      <c r="AB196" s="3" t="s">
        <v>52</v>
      </c>
      <c r="AC196" s="3" t="s">
        <v>44</v>
      </c>
      <c r="AD196" s="3" t="s">
        <v>45</v>
      </c>
      <c r="AE196" s="3">
        <v>38.519801000000001</v>
      </c>
      <c r="AF196" s="3">
        <v>-90.335823000000005</v>
      </c>
      <c r="AG196" s="3" t="b">
        <v>0</v>
      </c>
    </row>
    <row r="197" spans="1:33" x14ac:dyDescent="0.25">
      <c r="A197" s="3" t="s">
        <v>33</v>
      </c>
      <c r="B197" s="3" t="s">
        <v>34</v>
      </c>
      <c r="C197" s="3" t="s">
        <v>234</v>
      </c>
      <c r="D197" s="3" t="s">
        <v>75</v>
      </c>
      <c r="E197" s="3" t="s">
        <v>37</v>
      </c>
      <c r="F197" s="3">
        <v>63011</v>
      </c>
      <c r="G197" s="3">
        <v>415000</v>
      </c>
      <c r="H197" s="3">
        <v>3</v>
      </c>
      <c r="I197" s="3">
        <v>3</v>
      </c>
      <c r="J197" s="3" t="s">
        <v>38</v>
      </c>
      <c r="K197" s="3">
        <v>2683</v>
      </c>
      <c r="L197" s="3">
        <v>13068</v>
      </c>
      <c r="M197" s="3">
        <v>1997</v>
      </c>
      <c r="N197" s="3">
        <v>3</v>
      </c>
      <c r="O197" s="3" t="s">
        <v>39</v>
      </c>
      <c r="P197" s="3">
        <v>59</v>
      </c>
      <c r="Q197" s="3" t="s">
        <v>40</v>
      </c>
      <c r="U197" s="4">
        <v>42530</v>
      </c>
      <c r="V197" s="3">
        <v>425000</v>
      </c>
      <c r="Y197" s="3" t="s">
        <v>235</v>
      </c>
      <c r="Z197" s="3" t="s">
        <v>42</v>
      </c>
      <c r="AA197" s="3">
        <v>16027601</v>
      </c>
      <c r="AB197" s="3" t="s">
        <v>49</v>
      </c>
      <c r="AC197" s="3" t="s">
        <v>44</v>
      </c>
      <c r="AD197" s="3" t="s">
        <v>45</v>
      </c>
      <c r="AE197" s="3">
        <v>38.595903</v>
      </c>
      <c r="AF197" s="3">
        <v>-90.602890000000002</v>
      </c>
      <c r="AG197" s="3" t="b">
        <v>0</v>
      </c>
    </row>
    <row r="198" spans="1:33" x14ac:dyDescent="0.25">
      <c r="A198" s="3" t="s">
        <v>33</v>
      </c>
      <c r="B198" s="3" t="s">
        <v>34</v>
      </c>
      <c r="C198" s="3" t="s">
        <v>212</v>
      </c>
      <c r="D198" s="3" t="s">
        <v>71</v>
      </c>
      <c r="E198" s="3" t="s">
        <v>37</v>
      </c>
      <c r="F198" s="3">
        <v>63011</v>
      </c>
      <c r="G198" s="3">
        <v>189900</v>
      </c>
      <c r="H198" s="3">
        <v>3</v>
      </c>
      <c r="I198" s="3">
        <v>2</v>
      </c>
      <c r="J198" s="3" t="s">
        <v>57</v>
      </c>
      <c r="K198" s="3">
        <v>1647</v>
      </c>
      <c r="L198" s="3">
        <v>13112</v>
      </c>
      <c r="M198" s="3">
        <v>1972</v>
      </c>
      <c r="N198" s="3">
        <v>2</v>
      </c>
      <c r="O198" s="3" t="s">
        <v>39</v>
      </c>
      <c r="P198" s="3">
        <v>52</v>
      </c>
      <c r="Q198" s="3" t="s">
        <v>40</v>
      </c>
      <c r="V198" s="3">
        <v>189900</v>
      </c>
      <c r="Y198" s="3" t="s">
        <v>213</v>
      </c>
      <c r="Z198" s="3" t="s">
        <v>42</v>
      </c>
      <c r="AA198" s="3">
        <v>16030639</v>
      </c>
      <c r="AB198" s="3" t="s">
        <v>68</v>
      </c>
      <c r="AC198" s="3" t="s">
        <v>44</v>
      </c>
      <c r="AD198" s="3" t="s">
        <v>45</v>
      </c>
      <c r="AE198" s="3">
        <v>38.603012999999997</v>
      </c>
      <c r="AF198" s="3">
        <v>-90.574188000000007</v>
      </c>
      <c r="AG198" s="3" t="b">
        <v>0</v>
      </c>
    </row>
    <row r="199" spans="1:33" x14ac:dyDescent="0.25">
      <c r="A199" s="3" t="s">
        <v>33</v>
      </c>
      <c r="B199" s="3" t="s">
        <v>34</v>
      </c>
      <c r="C199" s="3" t="s">
        <v>77</v>
      </c>
      <c r="D199" s="3" t="s">
        <v>71</v>
      </c>
      <c r="E199" s="3" t="s">
        <v>37</v>
      </c>
      <c r="F199" s="3">
        <v>63011</v>
      </c>
      <c r="G199" s="3">
        <v>259900</v>
      </c>
      <c r="H199" s="3">
        <v>4</v>
      </c>
      <c r="I199" s="3">
        <v>3</v>
      </c>
      <c r="J199" s="3" t="s">
        <v>78</v>
      </c>
      <c r="K199" s="3">
        <v>2278</v>
      </c>
      <c r="L199" s="3">
        <v>13112</v>
      </c>
      <c r="M199" s="3">
        <v>1977</v>
      </c>
      <c r="N199" s="3">
        <v>2</v>
      </c>
      <c r="O199" s="3" t="s">
        <v>39</v>
      </c>
      <c r="P199" s="3">
        <v>3</v>
      </c>
      <c r="Q199" s="3" t="s">
        <v>40</v>
      </c>
      <c r="V199" s="3">
        <v>259900</v>
      </c>
      <c r="Y199" s="3" t="s">
        <v>79</v>
      </c>
      <c r="Z199" s="3" t="s">
        <v>42</v>
      </c>
      <c r="AA199" s="3">
        <v>16044063</v>
      </c>
      <c r="AB199" s="3" t="s">
        <v>52</v>
      </c>
      <c r="AC199" s="3" t="s">
        <v>44</v>
      </c>
      <c r="AD199" s="3" t="s">
        <v>45</v>
      </c>
      <c r="AE199" s="3">
        <v>38.593622000000003</v>
      </c>
      <c r="AF199" s="3">
        <v>-90.606742999999994</v>
      </c>
      <c r="AG199" s="3" t="b">
        <v>0</v>
      </c>
    </row>
    <row r="200" spans="1:33" x14ac:dyDescent="0.25">
      <c r="A200" s="3" t="s">
        <v>33</v>
      </c>
      <c r="B200" s="3" t="s">
        <v>34</v>
      </c>
      <c r="C200" s="3" t="s">
        <v>525</v>
      </c>
      <c r="D200" s="3" t="s">
        <v>66</v>
      </c>
      <c r="E200" s="3" t="s">
        <v>37</v>
      </c>
      <c r="F200" s="3">
        <v>63017</v>
      </c>
      <c r="G200" s="3">
        <v>425000</v>
      </c>
      <c r="H200" s="3">
        <v>4</v>
      </c>
      <c r="I200" s="3">
        <v>3</v>
      </c>
      <c r="J200" s="3" t="s">
        <v>309</v>
      </c>
      <c r="K200" s="3">
        <v>2834</v>
      </c>
      <c r="L200" s="3">
        <v>13155</v>
      </c>
      <c r="M200" s="3">
        <v>1979</v>
      </c>
      <c r="N200" s="3">
        <v>2</v>
      </c>
      <c r="O200" s="3" t="s">
        <v>39</v>
      </c>
      <c r="P200" s="3">
        <v>57</v>
      </c>
      <c r="Q200" s="3" t="s">
        <v>40</v>
      </c>
      <c r="U200" s="3">
        <v>42514</v>
      </c>
      <c r="V200" s="3">
        <v>435000</v>
      </c>
      <c r="Y200" s="3" t="s">
        <v>526</v>
      </c>
      <c r="Z200" s="3" t="s">
        <v>42</v>
      </c>
      <c r="AA200" s="3">
        <v>16028643</v>
      </c>
      <c r="AB200" s="3" t="s">
        <v>49</v>
      </c>
      <c r="AC200" s="3" t="s">
        <v>44</v>
      </c>
      <c r="AD200" s="3" t="s">
        <v>45</v>
      </c>
      <c r="AE200" s="3">
        <v>38.678648000000003</v>
      </c>
      <c r="AF200" s="3">
        <v>-90.519524000000004</v>
      </c>
      <c r="AG200" s="3" t="b">
        <v>0</v>
      </c>
    </row>
    <row r="201" spans="1:33" x14ac:dyDescent="0.25">
      <c r="A201" s="3" t="s">
        <v>33</v>
      </c>
      <c r="B201" s="3" t="s">
        <v>34</v>
      </c>
      <c r="C201" s="3" t="s">
        <v>515</v>
      </c>
      <c r="D201" s="3" t="s">
        <v>66</v>
      </c>
      <c r="E201" s="3" t="s">
        <v>37</v>
      </c>
      <c r="F201" s="3">
        <v>63017</v>
      </c>
      <c r="G201" s="3">
        <v>374900</v>
      </c>
      <c r="H201" s="3">
        <v>4</v>
      </c>
      <c r="I201" s="3">
        <v>4</v>
      </c>
      <c r="J201" s="3" t="s">
        <v>309</v>
      </c>
      <c r="K201" s="3">
        <v>2538</v>
      </c>
      <c r="L201" s="3">
        <v>13199</v>
      </c>
      <c r="M201" s="3">
        <v>1978</v>
      </c>
      <c r="N201" s="3">
        <v>2</v>
      </c>
      <c r="O201" s="3" t="s">
        <v>39</v>
      </c>
      <c r="P201" s="3">
        <v>54</v>
      </c>
      <c r="Q201" s="3" t="s">
        <v>40</v>
      </c>
      <c r="R201" s="3">
        <v>42547</v>
      </c>
      <c r="S201" s="3">
        <v>0.54166666666666663</v>
      </c>
      <c r="T201" s="3">
        <v>0.625</v>
      </c>
      <c r="U201" s="3">
        <v>42524</v>
      </c>
      <c r="V201" s="3">
        <v>377500</v>
      </c>
      <c r="Y201" s="3" t="s">
        <v>516</v>
      </c>
      <c r="Z201" s="3" t="s">
        <v>42</v>
      </c>
      <c r="AA201" s="3">
        <v>16027875</v>
      </c>
      <c r="AB201" s="3" t="s">
        <v>323</v>
      </c>
      <c r="AC201" s="3" t="s">
        <v>44</v>
      </c>
      <c r="AD201" s="3" t="s">
        <v>45</v>
      </c>
      <c r="AE201" s="3">
        <v>38.634194000000001</v>
      </c>
      <c r="AF201" s="3">
        <v>-90.555636000000007</v>
      </c>
      <c r="AG201" s="3" t="b">
        <v>0</v>
      </c>
    </row>
    <row r="202" spans="1:33" x14ac:dyDescent="0.25">
      <c r="A202" s="3" t="s">
        <v>33</v>
      </c>
      <c r="B202" s="3" t="s">
        <v>34</v>
      </c>
      <c r="C202" s="3" t="s">
        <v>807</v>
      </c>
      <c r="D202" s="3" t="s">
        <v>82</v>
      </c>
      <c r="E202" s="3" t="s">
        <v>37</v>
      </c>
      <c r="F202" s="3">
        <v>63123</v>
      </c>
      <c r="G202" s="3">
        <v>229900</v>
      </c>
      <c r="H202" s="3">
        <v>4</v>
      </c>
      <c r="I202" s="3">
        <v>2</v>
      </c>
      <c r="J202" s="3" t="s">
        <v>720</v>
      </c>
      <c r="K202" s="3">
        <v>840</v>
      </c>
      <c r="L202" s="3">
        <v>13329</v>
      </c>
      <c r="M202" s="3">
        <v>1965</v>
      </c>
      <c r="N202" s="3">
        <v>2</v>
      </c>
      <c r="O202" s="3" t="s">
        <v>39</v>
      </c>
      <c r="P202" s="3">
        <v>8</v>
      </c>
      <c r="Q202" s="3" t="s">
        <v>40</v>
      </c>
      <c r="V202" s="3">
        <v>229900</v>
      </c>
      <c r="Y202" s="3" t="s">
        <v>808</v>
      </c>
      <c r="Z202" s="3" t="s">
        <v>42</v>
      </c>
      <c r="AA202" s="3">
        <v>16037397</v>
      </c>
      <c r="AB202" s="3" t="s">
        <v>111</v>
      </c>
      <c r="AC202" s="3" t="s">
        <v>44</v>
      </c>
      <c r="AD202" s="3" t="s">
        <v>45</v>
      </c>
      <c r="AE202" s="3">
        <v>38.561892999999998</v>
      </c>
      <c r="AF202" s="3">
        <v>-90.358745999999996</v>
      </c>
      <c r="AG202" s="3" t="b">
        <v>0</v>
      </c>
    </row>
    <row r="203" spans="1:33" x14ac:dyDescent="0.25">
      <c r="A203" s="3" t="s">
        <v>33</v>
      </c>
      <c r="B203" s="3" t="s">
        <v>34</v>
      </c>
      <c r="C203" s="3" t="s">
        <v>214</v>
      </c>
      <c r="D203" s="3" t="s">
        <v>36</v>
      </c>
      <c r="E203" s="3" t="s">
        <v>37</v>
      </c>
      <c r="F203" s="3">
        <v>63011</v>
      </c>
      <c r="G203" s="3">
        <v>350000</v>
      </c>
      <c r="H203" s="3">
        <v>4</v>
      </c>
      <c r="I203" s="3">
        <v>2</v>
      </c>
      <c r="J203" s="3" t="s">
        <v>47</v>
      </c>
      <c r="K203" s="3">
        <v>2072</v>
      </c>
      <c r="L203" s="3">
        <v>13504</v>
      </c>
      <c r="M203" s="3">
        <v>1963</v>
      </c>
      <c r="N203" s="3">
        <v>2</v>
      </c>
      <c r="O203" s="3" t="s">
        <v>39</v>
      </c>
      <c r="P203" s="3">
        <v>52</v>
      </c>
      <c r="Q203" s="3" t="s">
        <v>40</v>
      </c>
      <c r="R203" s="4">
        <v>42547</v>
      </c>
      <c r="S203" s="5">
        <v>0.54166666666666663</v>
      </c>
      <c r="T203" s="5">
        <v>0.625</v>
      </c>
      <c r="U203" s="4">
        <v>42543</v>
      </c>
      <c r="V203" s="3">
        <v>359000</v>
      </c>
      <c r="Y203" s="3" t="s">
        <v>215</v>
      </c>
      <c r="Z203" s="3" t="s">
        <v>42</v>
      </c>
      <c r="AA203" s="3">
        <v>16030526</v>
      </c>
      <c r="AB203" s="3" t="s">
        <v>49</v>
      </c>
      <c r="AC203" s="3" t="s">
        <v>44</v>
      </c>
      <c r="AD203" s="3" t="s">
        <v>45</v>
      </c>
      <c r="AE203" s="3">
        <v>38.611910999999999</v>
      </c>
      <c r="AF203" s="3">
        <v>-90.5466579</v>
      </c>
      <c r="AG203" s="3" t="b">
        <v>0</v>
      </c>
    </row>
    <row r="204" spans="1:33" x14ac:dyDescent="0.25">
      <c r="A204" s="3" t="s">
        <v>33</v>
      </c>
      <c r="B204" s="3" t="s">
        <v>34</v>
      </c>
      <c r="C204" s="3" t="s">
        <v>358</v>
      </c>
      <c r="D204" s="3" t="s">
        <v>66</v>
      </c>
      <c r="E204" s="3" t="s">
        <v>37</v>
      </c>
      <c r="F204" s="3">
        <v>63017</v>
      </c>
      <c r="G204" s="3">
        <v>469500</v>
      </c>
      <c r="H204" s="3">
        <v>3</v>
      </c>
      <c r="I204" s="3">
        <v>2</v>
      </c>
      <c r="J204" s="3" t="s">
        <v>47</v>
      </c>
      <c r="K204" s="3">
        <v>2430</v>
      </c>
      <c r="L204" s="3">
        <v>13504</v>
      </c>
      <c r="M204" s="3">
        <v>1995</v>
      </c>
      <c r="N204" s="3">
        <v>2</v>
      </c>
      <c r="O204" s="3" t="s">
        <v>39</v>
      </c>
      <c r="P204" s="3">
        <v>9</v>
      </c>
      <c r="Q204" s="3" t="s">
        <v>40</v>
      </c>
      <c r="R204" s="3">
        <v>42547</v>
      </c>
      <c r="S204" s="3">
        <v>0.54166666666666663</v>
      </c>
      <c r="T204" s="3">
        <v>0.625</v>
      </c>
      <c r="V204" s="3">
        <v>469500</v>
      </c>
      <c r="Y204" s="3" t="s">
        <v>359</v>
      </c>
      <c r="Z204" s="3" t="s">
        <v>42</v>
      </c>
      <c r="AA204" s="3">
        <v>16041898</v>
      </c>
      <c r="AB204" s="3" t="s">
        <v>68</v>
      </c>
      <c r="AC204" s="3" t="s">
        <v>44</v>
      </c>
      <c r="AD204" s="3" t="s">
        <v>45</v>
      </c>
      <c r="AE204" s="3">
        <v>38.612107000000002</v>
      </c>
      <c r="AF204" s="3">
        <v>-90.553308999999999</v>
      </c>
      <c r="AG204" s="3" t="b">
        <v>0</v>
      </c>
    </row>
    <row r="205" spans="1:33" x14ac:dyDescent="0.25">
      <c r="A205" s="3" t="s">
        <v>33</v>
      </c>
      <c r="B205" s="3" t="s">
        <v>34</v>
      </c>
      <c r="C205" s="3" t="s">
        <v>210</v>
      </c>
      <c r="D205" s="3" t="s">
        <v>36</v>
      </c>
      <c r="E205" s="3" t="s">
        <v>37</v>
      </c>
      <c r="F205" s="3">
        <v>63011</v>
      </c>
      <c r="G205" s="3">
        <v>369900</v>
      </c>
      <c r="H205" s="3">
        <v>4</v>
      </c>
      <c r="I205" s="3">
        <v>3</v>
      </c>
      <c r="J205" s="3" t="s">
        <v>38</v>
      </c>
      <c r="K205" s="3">
        <v>2666</v>
      </c>
      <c r="L205" s="3">
        <v>13504</v>
      </c>
      <c r="M205" s="3">
        <v>1992</v>
      </c>
      <c r="N205" s="3">
        <v>3</v>
      </c>
      <c r="O205" s="3" t="s">
        <v>39</v>
      </c>
      <c r="P205" s="3">
        <v>51</v>
      </c>
      <c r="Q205" s="3" t="s">
        <v>40</v>
      </c>
      <c r="U205" s="4">
        <v>42545</v>
      </c>
      <c r="V205" s="3">
        <v>384900</v>
      </c>
      <c r="W205" s="4">
        <v>38247</v>
      </c>
      <c r="X205" s="3">
        <v>331500</v>
      </c>
      <c r="Y205" s="3" t="s">
        <v>211</v>
      </c>
      <c r="Z205" s="3" t="s">
        <v>42</v>
      </c>
      <c r="AA205" s="3">
        <v>16030815</v>
      </c>
      <c r="AB205" s="3" t="s">
        <v>87</v>
      </c>
      <c r="AC205" s="3" t="s">
        <v>44</v>
      </c>
      <c r="AD205" s="3" t="s">
        <v>45</v>
      </c>
      <c r="AE205" s="3">
        <v>38.596519999999998</v>
      </c>
      <c r="AF205" s="3">
        <v>-90.631504000000007</v>
      </c>
      <c r="AG205" s="3" t="b">
        <v>0</v>
      </c>
    </row>
    <row r="206" spans="1:33" x14ac:dyDescent="0.25">
      <c r="A206" s="3" t="s">
        <v>33</v>
      </c>
      <c r="B206" s="3" t="s">
        <v>34</v>
      </c>
      <c r="C206" s="3" t="s">
        <v>589</v>
      </c>
      <c r="D206" s="3" t="s">
        <v>66</v>
      </c>
      <c r="E206" s="3" t="s">
        <v>37</v>
      </c>
      <c r="F206" s="3">
        <v>63017</v>
      </c>
      <c r="G206" s="3">
        <v>529900</v>
      </c>
      <c r="H206" s="3">
        <v>4</v>
      </c>
      <c r="I206" s="3">
        <v>5</v>
      </c>
      <c r="J206" s="3" t="s">
        <v>309</v>
      </c>
      <c r="K206" s="3">
        <v>3585</v>
      </c>
      <c r="L206" s="3">
        <v>13504</v>
      </c>
      <c r="M206" s="3">
        <v>1997</v>
      </c>
      <c r="N206" s="3">
        <v>3</v>
      </c>
      <c r="O206" s="3" t="s">
        <v>39</v>
      </c>
      <c r="P206" s="3">
        <v>92</v>
      </c>
      <c r="Q206" s="3" t="s">
        <v>40</v>
      </c>
      <c r="U206" s="3">
        <v>42538</v>
      </c>
      <c r="V206" s="3">
        <v>539900</v>
      </c>
      <c r="W206" s="3">
        <v>38849</v>
      </c>
      <c r="X206" s="3">
        <v>550000</v>
      </c>
      <c r="Y206" s="3" t="s">
        <v>590</v>
      </c>
      <c r="Z206" s="3" t="s">
        <v>42</v>
      </c>
      <c r="AA206" s="3">
        <v>16019105</v>
      </c>
      <c r="AB206" s="3" t="s">
        <v>171</v>
      </c>
      <c r="AC206" s="3" t="s">
        <v>44</v>
      </c>
      <c r="AD206" s="3" t="s">
        <v>45</v>
      </c>
      <c r="AE206" s="3">
        <v>38.683531000000002</v>
      </c>
      <c r="AF206" s="3">
        <v>-90.518168000000003</v>
      </c>
      <c r="AG206" s="3" t="b">
        <v>0</v>
      </c>
    </row>
    <row r="207" spans="1:33" x14ac:dyDescent="0.25">
      <c r="A207" s="3" t="s">
        <v>33</v>
      </c>
      <c r="B207" s="3" t="s">
        <v>34</v>
      </c>
      <c r="C207" s="3" t="s">
        <v>246</v>
      </c>
      <c r="D207" s="3" t="s">
        <v>36</v>
      </c>
      <c r="E207" s="3" t="s">
        <v>37</v>
      </c>
      <c r="F207" s="3">
        <v>63011</v>
      </c>
      <c r="G207" s="3">
        <v>309000</v>
      </c>
      <c r="H207" s="3">
        <v>5</v>
      </c>
      <c r="I207" s="3">
        <v>3</v>
      </c>
      <c r="J207" s="3" t="s">
        <v>47</v>
      </c>
      <c r="K207" s="3">
        <v>2535</v>
      </c>
      <c r="L207" s="3">
        <v>13547</v>
      </c>
      <c r="M207" s="3">
        <v>1970</v>
      </c>
      <c r="N207" s="3">
        <v>2</v>
      </c>
      <c r="O207" s="3" t="s">
        <v>39</v>
      </c>
      <c r="P207" s="3">
        <v>75</v>
      </c>
      <c r="Q207" s="3" t="s">
        <v>40</v>
      </c>
      <c r="U207" s="4">
        <v>42516</v>
      </c>
      <c r="V207" s="3">
        <v>319900</v>
      </c>
      <c r="Y207" s="3" t="s">
        <v>247</v>
      </c>
      <c r="Z207" s="3" t="s">
        <v>42</v>
      </c>
      <c r="AA207" s="3">
        <v>16023007</v>
      </c>
      <c r="AB207" s="3" t="s">
        <v>68</v>
      </c>
      <c r="AC207" s="3" t="s">
        <v>44</v>
      </c>
      <c r="AD207" s="3" t="s">
        <v>45</v>
      </c>
      <c r="AE207" s="3">
        <v>38.601315</v>
      </c>
      <c r="AF207" s="3">
        <v>-90.522157000000007</v>
      </c>
      <c r="AG207" s="3" t="b">
        <v>0</v>
      </c>
    </row>
    <row r="208" spans="1:33" x14ac:dyDescent="0.25">
      <c r="A208" s="3" t="s">
        <v>33</v>
      </c>
      <c r="B208" s="3" t="s">
        <v>34</v>
      </c>
      <c r="C208" s="3" t="s">
        <v>194</v>
      </c>
      <c r="D208" s="3" t="s">
        <v>36</v>
      </c>
      <c r="E208" s="3" t="s">
        <v>37</v>
      </c>
      <c r="F208" s="3">
        <v>63011</v>
      </c>
      <c r="G208" s="3">
        <v>359900</v>
      </c>
      <c r="H208" s="3">
        <v>4</v>
      </c>
      <c r="I208" s="3">
        <v>3</v>
      </c>
      <c r="J208" s="3" t="s">
        <v>57</v>
      </c>
      <c r="K208" s="3">
        <v>2234</v>
      </c>
      <c r="L208" s="3">
        <v>13678</v>
      </c>
      <c r="M208" s="3">
        <v>1973</v>
      </c>
      <c r="N208" s="3">
        <v>2</v>
      </c>
      <c r="O208" s="3" t="s">
        <v>39</v>
      </c>
      <c r="P208" s="3">
        <v>45</v>
      </c>
      <c r="Q208" s="3" t="s">
        <v>40</v>
      </c>
      <c r="U208" s="4">
        <v>42543</v>
      </c>
      <c r="V208" s="3">
        <v>369900</v>
      </c>
      <c r="W208" s="4">
        <v>42369</v>
      </c>
      <c r="X208" s="3">
        <v>231500</v>
      </c>
      <c r="Y208" s="3" t="s">
        <v>195</v>
      </c>
      <c r="Z208" s="3" t="s">
        <v>42</v>
      </c>
      <c r="AA208" s="3">
        <v>16032265</v>
      </c>
      <c r="AB208" s="3" t="s">
        <v>68</v>
      </c>
      <c r="AC208" s="3" t="s">
        <v>44</v>
      </c>
      <c r="AD208" s="3" t="s">
        <v>45</v>
      </c>
      <c r="AE208" s="3">
        <v>38.605573</v>
      </c>
      <c r="AF208" s="3">
        <v>-90.577015000000003</v>
      </c>
      <c r="AG208" s="3" t="b">
        <v>0</v>
      </c>
    </row>
    <row r="209" spans="1:33" x14ac:dyDescent="0.25">
      <c r="A209" s="3" t="s">
        <v>33</v>
      </c>
      <c r="B209" s="3" t="s">
        <v>34</v>
      </c>
      <c r="C209" s="3" t="s">
        <v>994</v>
      </c>
      <c r="D209" s="3" t="s">
        <v>82</v>
      </c>
      <c r="E209" s="3" t="s">
        <v>37</v>
      </c>
      <c r="F209" s="3">
        <v>63123</v>
      </c>
      <c r="G209" s="3">
        <v>118000</v>
      </c>
      <c r="H209" s="3">
        <v>2</v>
      </c>
      <c r="I209" s="3">
        <v>2</v>
      </c>
      <c r="J209" s="3" t="s">
        <v>720</v>
      </c>
      <c r="L209" s="3">
        <v>13809</v>
      </c>
      <c r="M209" s="3">
        <v>1948</v>
      </c>
      <c r="N209" s="3">
        <v>1</v>
      </c>
      <c r="O209" s="3" t="s">
        <v>39</v>
      </c>
      <c r="P209" s="3">
        <v>64</v>
      </c>
      <c r="Q209" s="3" t="s">
        <v>40</v>
      </c>
      <c r="V209" s="3">
        <v>118000</v>
      </c>
      <c r="W209" s="3">
        <v>41509</v>
      </c>
      <c r="X209" s="3">
        <v>63000</v>
      </c>
      <c r="Y209" s="3" t="s">
        <v>995</v>
      </c>
      <c r="Z209" s="3" t="s">
        <v>42</v>
      </c>
      <c r="AA209" s="3">
        <v>16027318</v>
      </c>
      <c r="AB209" s="3" t="s">
        <v>52</v>
      </c>
      <c r="AC209" s="3" t="s">
        <v>44</v>
      </c>
      <c r="AD209" s="3" t="s">
        <v>45</v>
      </c>
      <c r="AE209" s="3">
        <v>38.554704999999998</v>
      </c>
      <c r="AF209" s="3">
        <v>-90.328745999999995</v>
      </c>
      <c r="AG209" s="3" t="b">
        <v>0</v>
      </c>
    </row>
    <row r="210" spans="1:33" x14ac:dyDescent="0.25">
      <c r="A210" s="3" t="s">
        <v>33</v>
      </c>
      <c r="B210" s="3" t="s">
        <v>34</v>
      </c>
      <c r="C210" s="3" t="s">
        <v>527</v>
      </c>
      <c r="D210" s="3" t="s">
        <v>66</v>
      </c>
      <c r="E210" s="3" t="s">
        <v>37</v>
      </c>
      <c r="F210" s="3">
        <v>63017</v>
      </c>
      <c r="G210" s="3">
        <v>400000</v>
      </c>
      <c r="H210" s="3">
        <v>4</v>
      </c>
      <c r="I210" s="3">
        <v>3</v>
      </c>
      <c r="J210" s="3" t="s">
        <v>57</v>
      </c>
      <c r="K210" s="3">
        <v>2544</v>
      </c>
      <c r="L210" s="3">
        <v>13939</v>
      </c>
      <c r="M210" s="3">
        <v>1984</v>
      </c>
      <c r="N210" s="3">
        <v>2</v>
      </c>
      <c r="O210" s="3" t="s">
        <v>39</v>
      </c>
      <c r="P210" s="3">
        <v>58</v>
      </c>
      <c r="Q210" s="3" t="s">
        <v>40</v>
      </c>
      <c r="V210" s="3">
        <v>399000</v>
      </c>
      <c r="Y210" s="3" t="s">
        <v>528</v>
      </c>
      <c r="Z210" s="3" t="s">
        <v>42</v>
      </c>
      <c r="AA210" s="3">
        <v>16028594</v>
      </c>
      <c r="AB210" s="3" t="s">
        <v>49</v>
      </c>
      <c r="AC210" s="3" t="s">
        <v>44</v>
      </c>
      <c r="AD210" s="3" t="s">
        <v>45</v>
      </c>
      <c r="AE210" s="3">
        <v>38.625931999999999</v>
      </c>
      <c r="AF210" s="3">
        <v>-90.568451899999999</v>
      </c>
      <c r="AG210" s="3" t="b">
        <v>0</v>
      </c>
    </row>
    <row r="211" spans="1:33" x14ac:dyDescent="0.25">
      <c r="A211" s="3" t="s">
        <v>33</v>
      </c>
      <c r="B211" s="3" t="s">
        <v>34</v>
      </c>
      <c r="C211" s="3" t="s">
        <v>597</v>
      </c>
      <c r="D211" s="3" t="s">
        <v>66</v>
      </c>
      <c r="E211" s="3" t="s">
        <v>37</v>
      </c>
      <c r="F211" s="3">
        <v>63017</v>
      </c>
      <c r="G211" s="3">
        <v>399900</v>
      </c>
      <c r="H211" s="3">
        <v>4</v>
      </c>
      <c r="I211" s="3">
        <v>4</v>
      </c>
      <c r="J211" s="3" t="s">
        <v>309</v>
      </c>
      <c r="K211" s="3">
        <v>2953</v>
      </c>
      <c r="L211" s="3">
        <v>13939</v>
      </c>
      <c r="M211" s="3">
        <v>1986</v>
      </c>
      <c r="N211" s="3">
        <v>3</v>
      </c>
      <c r="O211" s="3" t="s">
        <v>39</v>
      </c>
      <c r="P211" s="3">
        <v>107</v>
      </c>
      <c r="Q211" s="3" t="s">
        <v>40</v>
      </c>
      <c r="R211" s="3">
        <v>42547</v>
      </c>
      <c r="S211" s="3">
        <v>0.54166666666666663</v>
      </c>
      <c r="T211" s="3">
        <v>0.625</v>
      </c>
      <c r="U211" s="3">
        <v>42465</v>
      </c>
      <c r="V211" s="3">
        <v>429900</v>
      </c>
      <c r="Y211" s="3" t="s">
        <v>598</v>
      </c>
      <c r="Z211" s="3" t="s">
        <v>42</v>
      </c>
      <c r="AA211" s="3">
        <v>16014350</v>
      </c>
      <c r="AB211" s="3" t="s">
        <v>68</v>
      </c>
      <c r="AC211" s="3" t="s">
        <v>44</v>
      </c>
      <c r="AD211" s="3" t="s">
        <v>45</v>
      </c>
      <c r="AE211" s="3">
        <v>38.660853000000003</v>
      </c>
      <c r="AF211" s="3">
        <v>-90.532967999999997</v>
      </c>
      <c r="AG211" s="3" t="b">
        <v>0</v>
      </c>
    </row>
    <row r="212" spans="1:33" x14ac:dyDescent="0.25">
      <c r="A212" s="3" t="s">
        <v>33</v>
      </c>
      <c r="B212" s="3" t="s">
        <v>34</v>
      </c>
      <c r="C212" s="3" t="s">
        <v>479</v>
      </c>
      <c r="D212" s="3" t="s">
        <v>66</v>
      </c>
      <c r="E212" s="3" t="s">
        <v>37</v>
      </c>
      <c r="F212" s="3">
        <v>63017</v>
      </c>
      <c r="G212" s="3">
        <v>549900</v>
      </c>
      <c r="H212" s="3">
        <v>5</v>
      </c>
      <c r="I212" s="3">
        <v>4</v>
      </c>
      <c r="J212" s="3" t="s">
        <v>47</v>
      </c>
      <c r="K212" s="3">
        <v>3180</v>
      </c>
      <c r="L212" s="3">
        <v>13939</v>
      </c>
      <c r="M212" s="3">
        <v>1990</v>
      </c>
      <c r="N212" s="3">
        <v>3</v>
      </c>
      <c r="O212" s="3" t="s">
        <v>39</v>
      </c>
      <c r="P212" s="3">
        <v>40</v>
      </c>
      <c r="Q212" s="3" t="s">
        <v>40</v>
      </c>
      <c r="V212" s="3">
        <v>549900</v>
      </c>
      <c r="Y212" s="3" t="s">
        <v>480</v>
      </c>
      <c r="Z212" s="3" t="s">
        <v>42</v>
      </c>
      <c r="AA212" s="3">
        <v>16033619</v>
      </c>
      <c r="AB212" s="3" t="s">
        <v>68</v>
      </c>
      <c r="AC212" s="3" t="s">
        <v>44</v>
      </c>
      <c r="AD212" s="3" t="s">
        <v>45</v>
      </c>
      <c r="AE212" s="3">
        <v>38.622425</v>
      </c>
      <c r="AF212" s="3">
        <v>-90.530558999999997</v>
      </c>
      <c r="AG212" s="3" t="b">
        <v>0</v>
      </c>
    </row>
    <row r="213" spans="1:33" x14ac:dyDescent="0.25">
      <c r="A213" s="3" t="s">
        <v>33</v>
      </c>
      <c r="B213" s="3" t="s">
        <v>34</v>
      </c>
      <c r="C213" s="3" t="s">
        <v>250</v>
      </c>
      <c r="D213" s="3" t="s">
        <v>36</v>
      </c>
      <c r="E213" s="3" t="s">
        <v>37</v>
      </c>
      <c r="F213" s="3">
        <v>63011</v>
      </c>
      <c r="G213" s="3">
        <v>589000</v>
      </c>
      <c r="H213" s="3">
        <v>4</v>
      </c>
      <c r="I213" s="3">
        <v>4</v>
      </c>
      <c r="J213" s="3" t="s">
        <v>38</v>
      </c>
      <c r="K213" s="3">
        <v>4226</v>
      </c>
      <c r="L213" s="3">
        <v>13939</v>
      </c>
      <c r="M213" s="3">
        <v>2006</v>
      </c>
      <c r="N213" s="3">
        <v>3</v>
      </c>
      <c r="O213" s="3" t="s">
        <v>39</v>
      </c>
      <c r="P213" s="3">
        <v>85</v>
      </c>
      <c r="Q213" s="3" t="s">
        <v>40</v>
      </c>
      <c r="U213" s="4">
        <v>42504</v>
      </c>
      <c r="V213" s="3">
        <v>595000</v>
      </c>
      <c r="Y213" s="3" t="s">
        <v>251</v>
      </c>
      <c r="Z213" s="3" t="s">
        <v>42</v>
      </c>
      <c r="AA213" s="3">
        <v>16020575</v>
      </c>
      <c r="AB213" s="3" t="s">
        <v>52</v>
      </c>
      <c r="AC213" s="3" t="s">
        <v>44</v>
      </c>
      <c r="AD213" s="3" t="s">
        <v>45</v>
      </c>
      <c r="AE213" s="3">
        <v>38.592767000000002</v>
      </c>
      <c r="AF213" s="3">
        <v>-90.603595999999996</v>
      </c>
      <c r="AG213" s="3" t="b">
        <v>0</v>
      </c>
    </row>
    <row r="214" spans="1:33" x14ac:dyDescent="0.25">
      <c r="A214" s="3" t="s">
        <v>33</v>
      </c>
      <c r="B214" s="3" t="s">
        <v>34</v>
      </c>
      <c r="C214" s="3" t="s">
        <v>243</v>
      </c>
      <c r="D214" s="3" t="s">
        <v>36</v>
      </c>
      <c r="E214" s="3" t="s">
        <v>37</v>
      </c>
      <c r="F214" s="3">
        <v>63011</v>
      </c>
      <c r="G214" s="3">
        <v>198900</v>
      </c>
      <c r="H214" s="3">
        <v>3</v>
      </c>
      <c r="I214" s="3">
        <v>2</v>
      </c>
      <c r="J214" s="3" t="s">
        <v>47</v>
      </c>
      <c r="K214" s="3">
        <v>1794</v>
      </c>
      <c r="L214" s="3">
        <v>13983</v>
      </c>
      <c r="M214" s="3">
        <v>1964</v>
      </c>
      <c r="N214" s="3">
        <v>2</v>
      </c>
      <c r="O214" s="3" t="s">
        <v>39</v>
      </c>
      <c r="P214" s="3">
        <v>74</v>
      </c>
      <c r="Q214" s="3" t="s">
        <v>40</v>
      </c>
      <c r="V214" s="3">
        <v>198900</v>
      </c>
      <c r="Y214" s="3" t="s">
        <v>244</v>
      </c>
      <c r="Z214" s="3" t="s">
        <v>42</v>
      </c>
      <c r="AA214" s="3">
        <v>16024072</v>
      </c>
      <c r="AB214" s="3" t="s">
        <v>245</v>
      </c>
      <c r="AC214" s="3" t="s">
        <v>44</v>
      </c>
      <c r="AD214" s="3" t="s">
        <v>45</v>
      </c>
      <c r="AE214" s="3">
        <v>38.603240999999997</v>
      </c>
      <c r="AF214" s="3">
        <v>-90.522728000000001</v>
      </c>
      <c r="AG214" s="3" t="b">
        <v>0</v>
      </c>
    </row>
    <row r="215" spans="1:33" x14ac:dyDescent="0.25">
      <c r="A215" s="3" t="s">
        <v>33</v>
      </c>
      <c r="B215" s="3" t="s">
        <v>34</v>
      </c>
      <c r="C215" s="3" t="s">
        <v>535</v>
      </c>
      <c r="D215" s="3" t="s">
        <v>66</v>
      </c>
      <c r="E215" s="3" t="s">
        <v>37</v>
      </c>
      <c r="F215" s="3">
        <v>63017</v>
      </c>
      <c r="G215" s="3">
        <v>419000</v>
      </c>
      <c r="H215" s="3">
        <v>4</v>
      </c>
      <c r="I215" s="3">
        <v>3</v>
      </c>
      <c r="J215" s="3" t="s">
        <v>309</v>
      </c>
      <c r="K215" s="3">
        <v>2242</v>
      </c>
      <c r="L215" s="3">
        <v>14375</v>
      </c>
      <c r="M215" s="3">
        <v>1967</v>
      </c>
      <c r="N215" s="3">
        <v>2</v>
      </c>
      <c r="O215" s="3" t="s">
        <v>39</v>
      </c>
      <c r="P215" s="3">
        <v>60</v>
      </c>
      <c r="Q215" s="3" t="s">
        <v>40</v>
      </c>
      <c r="V215" s="3">
        <v>419000</v>
      </c>
      <c r="Y215" s="3" t="s">
        <v>536</v>
      </c>
      <c r="Z215" s="3" t="s">
        <v>42</v>
      </c>
      <c r="AA215" s="3">
        <v>16028082</v>
      </c>
      <c r="AB215" s="3" t="s">
        <v>68</v>
      </c>
      <c r="AC215" s="3" t="s">
        <v>44</v>
      </c>
      <c r="AD215" s="3" t="s">
        <v>45</v>
      </c>
      <c r="AE215" s="3">
        <v>38.674562999999999</v>
      </c>
      <c r="AF215" s="3">
        <v>-90.510610999999997</v>
      </c>
      <c r="AG215" s="3" t="b">
        <v>0</v>
      </c>
    </row>
    <row r="216" spans="1:33" x14ac:dyDescent="0.25">
      <c r="A216" s="3" t="s">
        <v>33</v>
      </c>
      <c r="B216" s="3" t="s">
        <v>34</v>
      </c>
      <c r="C216" s="3" t="s">
        <v>406</v>
      </c>
      <c r="D216" s="3" t="s">
        <v>66</v>
      </c>
      <c r="E216" s="3" t="s">
        <v>37</v>
      </c>
      <c r="F216" s="3">
        <v>63017</v>
      </c>
      <c r="G216" s="3">
        <v>325000</v>
      </c>
      <c r="H216" s="3">
        <v>4</v>
      </c>
      <c r="I216" s="3">
        <v>3</v>
      </c>
      <c r="J216" s="3" t="s">
        <v>57</v>
      </c>
      <c r="K216" s="3">
        <v>2449</v>
      </c>
      <c r="L216" s="3">
        <v>14375</v>
      </c>
      <c r="M216" s="3">
        <v>1976</v>
      </c>
      <c r="N216" s="3">
        <v>2</v>
      </c>
      <c r="O216" s="3" t="s">
        <v>39</v>
      </c>
      <c r="P216" s="3">
        <v>16</v>
      </c>
      <c r="Q216" s="3" t="s">
        <v>40</v>
      </c>
      <c r="R216" s="3">
        <v>42547</v>
      </c>
      <c r="S216" s="3">
        <v>0.54166666666666663</v>
      </c>
      <c r="T216" s="3">
        <v>0.625</v>
      </c>
      <c r="V216" s="3">
        <v>325000</v>
      </c>
      <c r="W216" s="3">
        <v>41192</v>
      </c>
      <c r="X216" s="3">
        <v>270000</v>
      </c>
      <c r="Y216" s="3" t="s">
        <v>407</v>
      </c>
      <c r="Z216" s="3" t="s">
        <v>42</v>
      </c>
      <c r="AA216" s="3">
        <v>16040452</v>
      </c>
      <c r="AB216" s="3" t="s">
        <v>52</v>
      </c>
      <c r="AC216" s="3" t="s">
        <v>44</v>
      </c>
      <c r="AD216" s="3" t="s">
        <v>45</v>
      </c>
      <c r="AE216" s="3">
        <v>38.625360000000001</v>
      </c>
      <c r="AF216" s="3">
        <v>-90.579391000000001</v>
      </c>
      <c r="AG216" s="3" t="b">
        <v>0</v>
      </c>
    </row>
    <row r="217" spans="1:33" x14ac:dyDescent="0.25">
      <c r="A217" s="3" t="s">
        <v>33</v>
      </c>
      <c r="B217" s="3" t="s">
        <v>34</v>
      </c>
      <c r="C217" s="3" t="s">
        <v>62</v>
      </c>
      <c r="D217" s="3" t="s">
        <v>36</v>
      </c>
      <c r="E217" s="3" t="s">
        <v>37</v>
      </c>
      <c r="F217" s="3">
        <v>63011</v>
      </c>
      <c r="G217" s="3">
        <v>389900</v>
      </c>
      <c r="H217" s="3">
        <v>5</v>
      </c>
      <c r="I217" s="3">
        <v>4</v>
      </c>
      <c r="J217" s="3" t="s">
        <v>47</v>
      </c>
      <c r="K217" s="3">
        <v>2908</v>
      </c>
      <c r="L217" s="3">
        <v>14375</v>
      </c>
      <c r="M217" s="3">
        <v>1967</v>
      </c>
      <c r="N217" s="3">
        <v>2</v>
      </c>
      <c r="O217" s="3" t="s">
        <v>39</v>
      </c>
      <c r="P217" s="3">
        <v>2</v>
      </c>
      <c r="Q217" s="3" t="s">
        <v>40</v>
      </c>
      <c r="R217" s="4">
        <v>42547</v>
      </c>
      <c r="S217" s="5">
        <v>0.54166666666666663</v>
      </c>
      <c r="T217" s="5">
        <v>0.625</v>
      </c>
      <c r="V217" s="3">
        <v>389900</v>
      </c>
      <c r="Y217" s="3" t="s">
        <v>63</v>
      </c>
      <c r="Z217" s="3" t="s">
        <v>42</v>
      </c>
      <c r="AA217" s="3">
        <v>16044549</v>
      </c>
      <c r="AB217" s="3" t="s">
        <v>64</v>
      </c>
      <c r="AC217" s="3" t="s">
        <v>44</v>
      </c>
      <c r="AD217" s="3" t="s">
        <v>45</v>
      </c>
      <c r="AE217" s="3">
        <v>38.607477000000003</v>
      </c>
      <c r="AF217" s="3">
        <v>-90.516350000000003</v>
      </c>
      <c r="AG217" s="3" t="b">
        <v>0</v>
      </c>
    </row>
    <row r="218" spans="1:33" x14ac:dyDescent="0.25">
      <c r="A218" s="3" t="s">
        <v>33</v>
      </c>
      <c r="B218" s="3" t="s">
        <v>34</v>
      </c>
      <c r="C218" s="3" t="s">
        <v>412</v>
      </c>
      <c r="D218" s="3" t="s">
        <v>66</v>
      </c>
      <c r="E218" s="3" t="s">
        <v>37</v>
      </c>
      <c r="F218" s="3">
        <v>63017</v>
      </c>
      <c r="G218" s="3">
        <v>475000</v>
      </c>
      <c r="H218" s="3">
        <v>4</v>
      </c>
      <c r="I218" s="3">
        <v>6</v>
      </c>
      <c r="J218" s="3" t="s">
        <v>47</v>
      </c>
      <c r="K218" s="3">
        <v>3317</v>
      </c>
      <c r="L218" s="3">
        <v>14375</v>
      </c>
      <c r="M218" s="3">
        <v>1991</v>
      </c>
      <c r="N218" s="3">
        <v>3</v>
      </c>
      <c r="O218" s="3" t="s">
        <v>39</v>
      </c>
      <c r="P218" s="3">
        <v>17</v>
      </c>
      <c r="Q218" s="3" t="s">
        <v>40</v>
      </c>
      <c r="V218" s="3">
        <v>475000</v>
      </c>
      <c r="W218" s="3">
        <v>42094</v>
      </c>
      <c r="X218" s="3">
        <v>465000</v>
      </c>
      <c r="Y218" s="3" t="s">
        <v>413</v>
      </c>
      <c r="Z218" s="3" t="s">
        <v>42</v>
      </c>
      <c r="AA218" s="3">
        <v>16040139</v>
      </c>
      <c r="AB218" s="3" t="s">
        <v>68</v>
      </c>
      <c r="AC218" s="3" t="s">
        <v>44</v>
      </c>
      <c r="AD218" s="3" t="s">
        <v>45</v>
      </c>
      <c r="AE218" s="3">
        <v>38.620629000000001</v>
      </c>
      <c r="AF218" s="3">
        <v>-90.530024999999995</v>
      </c>
      <c r="AG218" s="3" t="b">
        <v>0</v>
      </c>
    </row>
    <row r="219" spans="1:33" x14ac:dyDescent="0.25">
      <c r="A219" s="3" t="s">
        <v>33</v>
      </c>
      <c r="B219" s="3" t="s">
        <v>34</v>
      </c>
      <c r="C219" s="3" t="s">
        <v>236</v>
      </c>
      <c r="D219" s="3" t="s">
        <v>75</v>
      </c>
      <c r="E219" s="3" t="s">
        <v>37</v>
      </c>
      <c r="F219" s="3">
        <v>63011</v>
      </c>
      <c r="G219" s="3">
        <v>469000</v>
      </c>
      <c r="H219" s="3">
        <v>5</v>
      </c>
      <c r="I219" s="3">
        <v>5</v>
      </c>
      <c r="J219" s="3" t="s">
        <v>38</v>
      </c>
      <c r="K219" s="3">
        <v>3390</v>
      </c>
      <c r="L219" s="3">
        <v>14375</v>
      </c>
      <c r="M219" s="3">
        <v>1992</v>
      </c>
      <c r="N219" s="3">
        <v>3</v>
      </c>
      <c r="O219" s="3" t="s">
        <v>39</v>
      </c>
      <c r="P219" s="3">
        <v>66</v>
      </c>
      <c r="Q219" s="3" t="s">
        <v>40</v>
      </c>
      <c r="R219" s="4">
        <v>42547</v>
      </c>
      <c r="S219" s="5">
        <v>0.5</v>
      </c>
      <c r="T219" s="5">
        <v>0.58333333333333337</v>
      </c>
      <c r="U219" s="4">
        <v>42514</v>
      </c>
      <c r="V219" s="3">
        <v>499000</v>
      </c>
      <c r="Y219" s="3" t="s">
        <v>237</v>
      </c>
      <c r="Z219" s="3" t="s">
        <v>42</v>
      </c>
      <c r="AA219" s="3">
        <v>16021662</v>
      </c>
      <c r="AB219" s="3" t="s">
        <v>238</v>
      </c>
      <c r="AC219" s="3" t="s">
        <v>44</v>
      </c>
      <c r="AD219" s="3" t="s">
        <v>45</v>
      </c>
      <c r="AE219" s="3">
        <v>38.597248999999998</v>
      </c>
      <c r="AF219" s="3">
        <v>-90.628815000000003</v>
      </c>
      <c r="AG219" s="3" t="b">
        <v>0</v>
      </c>
    </row>
    <row r="220" spans="1:33" x14ac:dyDescent="0.25">
      <c r="A220" s="3" t="s">
        <v>33</v>
      </c>
      <c r="B220" s="3" t="s">
        <v>34</v>
      </c>
      <c r="C220" s="3" t="s">
        <v>523</v>
      </c>
      <c r="D220" s="3" t="s">
        <v>66</v>
      </c>
      <c r="E220" s="3" t="s">
        <v>37</v>
      </c>
      <c r="F220" s="3">
        <v>63005</v>
      </c>
      <c r="G220" s="3">
        <v>862000</v>
      </c>
      <c r="H220" s="3">
        <v>4</v>
      </c>
      <c r="I220" s="3">
        <v>4</v>
      </c>
      <c r="J220" s="3" t="s">
        <v>38</v>
      </c>
      <c r="K220" s="3">
        <v>3523</v>
      </c>
      <c r="L220" s="3">
        <v>14375</v>
      </c>
      <c r="N220" s="3">
        <v>3</v>
      </c>
      <c r="O220" s="3" t="s">
        <v>39</v>
      </c>
      <c r="P220" s="3">
        <v>57</v>
      </c>
      <c r="Q220" s="3" t="s">
        <v>40</v>
      </c>
      <c r="V220" s="3">
        <v>862000</v>
      </c>
      <c r="Y220" s="3" t="s">
        <v>524</v>
      </c>
      <c r="Z220" s="3" t="s">
        <v>42</v>
      </c>
      <c r="AA220" s="3">
        <v>16029352</v>
      </c>
      <c r="AB220" s="3" t="s">
        <v>68</v>
      </c>
      <c r="AC220" s="3" t="s">
        <v>44</v>
      </c>
      <c r="AD220" s="3" t="s">
        <v>45</v>
      </c>
      <c r="AE220" s="3">
        <v>38.653300999999999</v>
      </c>
      <c r="AF220" s="3">
        <v>-90.554198999999997</v>
      </c>
      <c r="AG220" s="3" t="b">
        <v>0</v>
      </c>
    </row>
    <row r="221" spans="1:33" x14ac:dyDescent="0.25">
      <c r="A221" s="3" t="s">
        <v>33</v>
      </c>
      <c r="B221" s="3" t="s">
        <v>34</v>
      </c>
      <c r="C221" s="3" t="s">
        <v>437</v>
      </c>
      <c r="D221" s="3" t="s">
        <v>66</v>
      </c>
      <c r="E221" s="3" t="s">
        <v>37</v>
      </c>
      <c r="F221" s="3">
        <v>63017</v>
      </c>
      <c r="G221" s="3">
        <v>475000</v>
      </c>
      <c r="H221" s="3">
        <v>5</v>
      </c>
      <c r="I221" s="3">
        <v>6</v>
      </c>
      <c r="J221" s="3" t="s">
        <v>57</v>
      </c>
      <c r="K221" s="3">
        <v>3810</v>
      </c>
      <c r="L221" s="3">
        <v>14375</v>
      </c>
      <c r="M221" s="3">
        <v>1990</v>
      </c>
      <c r="N221" s="3">
        <v>2</v>
      </c>
      <c r="O221" s="3" t="s">
        <v>39</v>
      </c>
      <c r="P221" s="3">
        <v>24</v>
      </c>
      <c r="Q221" s="3" t="s">
        <v>40</v>
      </c>
      <c r="V221" s="3">
        <v>475000</v>
      </c>
      <c r="Y221" s="3" t="s">
        <v>438</v>
      </c>
      <c r="Z221" s="3" t="s">
        <v>42</v>
      </c>
      <c r="AA221" s="3">
        <v>16038090</v>
      </c>
      <c r="AB221" s="3" t="s">
        <v>59</v>
      </c>
      <c r="AC221" s="3" t="s">
        <v>44</v>
      </c>
      <c r="AD221" s="3" t="s">
        <v>45</v>
      </c>
      <c r="AE221" s="3">
        <v>38.620249999999999</v>
      </c>
      <c r="AF221" s="3">
        <v>-90.567203000000006</v>
      </c>
      <c r="AG221" s="3" t="b">
        <v>0</v>
      </c>
    </row>
    <row r="222" spans="1:33" x14ac:dyDescent="0.25">
      <c r="A222" s="3" t="s">
        <v>33</v>
      </c>
      <c r="B222" s="3" t="s">
        <v>34</v>
      </c>
      <c r="C222" s="3" t="s">
        <v>356</v>
      </c>
      <c r="D222" s="3" t="s">
        <v>290</v>
      </c>
      <c r="E222" s="3" t="s">
        <v>37</v>
      </c>
      <c r="F222" s="3">
        <v>63017</v>
      </c>
      <c r="G222" s="3">
        <v>625000</v>
      </c>
      <c r="H222" s="3">
        <v>4</v>
      </c>
      <c r="I222" s="3">
        <v>4</v>
      </c>
      <c r="J222" s="3" t="s">
        <v>309</v>
      </c>
      <c r="L222" s="3">
        <v>14375</v>
      </c>
      <c r="M222" s="3">
        <v>1987</v>
      </c>
      <c r="N222" s="3">
        <v>2</v>
      </c>
      <c r="O222" s="3" t="s">
        <v>39</v>
      </c>
      <c r="P222" s="3">
        <v>9</v>
      </c>
      <c r="Q222" s="3" t="s">
        <v>40</v>
      </c>
      <c r="R222" s="3">
        <v>42547</v>
      </c>
      <c r="S222" s="3">
        <v>0.58333333333333337</v>
      </c>
      <c r="T222" s="3">
        <v>0.66666666666666663</v>
      </c>
      <c r="V222" s="3">
        <v>625000</v>
      </c>
      <c r="Y222" s="3" t="s">
        <v>357</v>
      </c>
      <c r="Z222" s="3" t="s">
        <v>42</v>
      </c>
      <c r="AA222" s="3">
        <v>16042450</v>
      </c>
      <c r="AB222" s="3" t="s">
        <v>68</v>
      </c>
      <c r="AC222" s="3" t="s">
        <v>44</v>
      </c>
      <c r="AD222" s="3" t="s">
        <v>45</v>
      </c>
      <c r="AE222" s="3">
        <v>38.639541999999999</v>
      </c>
      <c r="AF222" s="3">
        <v>-90.490532999999999</v>
      </c>
      <c r="AG222" s="3" t="b">
        <v>0</v>
      </c>
    </row>
    <row r="223" spans="1:33" x14ac:dyDescent="0.25">
      <c r="A223" s="3" t="s">
        <v>33</v>
      </c>
      <c r="B223" s="3" t="s">
        <v>34</v>
      </c>
      <c r="C223" s="3" t="s">
        <v>507</v>
      </c>
      <c r="D223" s="3" t="s">
        <v>66</v>
      </c>
      <c r="E223" s="3" t="s">
        <v>37</v>
      </c>
      <c r="F223" s="3">
        <v>63017</v>
      </c>
      <c r="G223" s="3">
        <v>434900</v>
      </c>
      <c r="H223" s="3">
        <v>5</v>
      </c>
      <c r="I223" s="3">
        <v>4</v>
      </c>
      <c r="J223" s="3" t="s">
        <v>57</v>
      </c>
      <c r="K223" s="3">
        <v>3057</v>
      </c>
      <c r="L223" s="3">
        <v>14462</v>
      </c>
      <c r="M223" s="3">
        <v>1978</v>
      </c>
      <c r="N223" s="3">
        <v>2</v>
      </c>
      <c r="O223" s="3" t="s">
        <v>39</v>
      </c>
      <c r="P223" s="3">
        <v>47</v>
      </c>
      <c r="Q223" s="3" t="s">
        <v>40</v>
      </c>
      <c r="U223" s="3">
        <v>42543</v>
      </c>
      <c r="V223" s="3">
        <v>475000</v>
      </c>
      <c r="Y223" s="3" t="s">
        <v>508</v>
      </c>
      <c r="Z223" s="3" t="s">
        <v>42</v>
      </c>
      <c r="AA223" s="3">
        <v>16031656</v>
      </c>
      <c r="AB223" s="3" t="s">
        <v>68</v>
      </c>
      <c r="AC223" s="3" t="s">
        <v>44</v>
      </c>
      <c r="AD223" s="3" t="s">
        <v>45</v>
      </c>
      <c r="AE223" s="3">
        <v>38.629528000000001</v>
      </c>
      <c r="AF223" s="3">
        <v>-90.568990999999997</v>
      </c>
      <c r="AG223" s="3" t="b">
        <v>0</v>
      </c>
    </row>
    <row r="224" spans="1:33" x14ac:dyDescent="0.25">
      <c r="A224" s="3" t="s">
        <v>33</v>
      </c>
      <c r="B224" s="3" t="s">
        <v>34</v>
      </c>
      <c r="C224" s="3" t="s">
        <v>280</v>
      </c>
      <c r="D224" s="3" t="s">
        <v>36</v>
      </c>
      <c r="E224" s="3" t="s">
        <v>37</v>
      </c>
      <c r="F224" s="3">
        <v>63011</v>
      </c>
      <c r="G224" s="3">
        <v>359900</v>
      </c>
      <c r="H224" s="3">
        <v>4</v>
      </c>
      <c r="I224" s="3">
        <v>3</v>
      </c>
      <c r="J224" s="3" t="s">
        <v>47</v>
      </c>
      <c r="K224" s="3">
        <v>2658</v>
      </c>
      <c r="L224" s="3">
        <v>14593</v>
      </c>
      <c r="M224" s="3">
        <v>1964</v>
      </c>
      <c r="N224" s="3">
        <v>2</v>
      </c>
      <c r="O224" s="3" t="s">
        <v>39</v>
      </c>
      <c r="P224" s="3">
        <v>120</v>
      </c>
      <c r="Q224" s="3" t="s">
        <v>40</v>
      </c>
      <c r="U224" s="4">
        <v>42542</v>
      </c>
      <c r="V224" s="3">
        <v>364900</v>
      </c>
      <c r="W224" s="4">
        <v>42354</v>
      </c>
      <c r="X224" s="3">
        <v>246500</v>
      </c>
      <c r="Y224" s="3" t="s">
        <v>281</v>
      </c>
      <c r="Z224" s="3" t="s">
        <v>42</v>
      </c>
      <c r="AA224" s="3">
        <v>16010795</v>
      </c>
      <c r="AB224" s="3" t="s">
        <v>282</v>
      </c>
      <c r="AC224" s="3" t="s">
        <v>44</v>
      </c>
      <c r="AD224" s="3" t="s">
        <v>45</v>
      </c>
      <c r="AE224" s="3">
        <v>38.610636</v>
      </c>
      <c r="AF224" s="3">
        <v>-90.543535000000006</v>
      </c>
      <c r="AG224" s="3" t="b">
        <v>0</v>
      </c>
    </row>
    <row r="225" spans="1:33" x14ac:dyDescent="0.25">
      <c r="A225" s="3" t="s">
        <v>33</v>
      </c>
      <c r="B225" s="3" t="s">
        <v>34</v>
      </c>
      <c r="C225" s="3" t="s">
        <v>517</v>
      </c>
      <c r="D225" s="3" t="s">
        <v>66</v>
      </c>
      <c r="E225" s="3" t="s">
        <v>37</v>
      </c>
      <c r="F225" s="3">
        <v>63017</v>
      </c>
      <c r="G225" s="3">
        <v>579000</v>
      </c>
      <c r="H225" s="3">
        <v>4</v>
      </c>
      <c r="I225" s="3">
        <v>5</v>
      </c>
      <c r="J225" s="3" t="s">
        <v>57</v>
      </c>
      <c r="K225" s="3">
        <v>3282</v>
      </c>
      <c r="L225" s="3">
        <v>14810</v>
      </c>
      <c r="M225" s="3">
        <v>1993</v>
      </c>
      <c r="N225" s="3">
        <v>3</v>
      </c>
      <c r="O225" s="3" t="s">
        <v>39</v>
      </c>
      <c r="P225" s="3">
        <v>54</v>
      </c>
      <c r="Q225" s="3" t="s">
        <v>40</v>
      </c>
      <c r="V225" s="3">
        <v>579000</v>
      </c>
      <c r="Y225" s="3" t="s">
        <v>518</v>
      </c>
      <c r="Z225" s="3" t="s">
        <v>42</v>
      </c>
      <c r="AA225" s="3">
        <v>16027629</v>
      </c>
      <c r="AB225" s="3" t="s">
        <v>49</v>
      </c>
      <c r="AC225" s="3" t="s">
        <v>44</v>
      </c>
      <c r="AD225" s="3" t="s">
        <v>45</v>
      </c>
      <c r="AE225" s="3">
        <v>38.621285</v>
      </c>
      <c r="AF225" s="3">
        <v>-90.573339000000004</v>
      </c>
      <c r="AG225" s="3" t="b">
        <v>0</v>
      </c>
    </row>
    <row r="226" spans="1:33" x14ac:dyDescent="0.25">
      <c r="A226" s="3" t="s">
        <v>33</v>
      </c>
      <c r="B226" s="3" t="s">
        <v>34</v>
      </c>
      <c r="C226" s="3" t="s">
        <v>620</v>
      </c>
      <c r="D226" s="3" t="s">
        <v>290</v>
      </c>
      <c r="E226" s="3" t="s">
        <v>37</v>
      </c>
      <c r="F226" s="3">
        <v>63017</v>
      </c>
      <c r="G226" s="3">
        <v>792000</v>
      </c>
      <c r="H226" s="3">
        <v>4</v>
      </c>
      <c r="I226" s="3">
        <v>5</v>
      </c>
      <c r="J226" s="3" t="s">
        <v>47</v>
      </c>
      <c r="K226" s="3">
        <v>3829</v>
      </c>
      <c r="L226" s="3">
        <v>14810</v>
      </c>
      <c r="M226" s="3">
        <v>2001</v>
      </c>
      <c r="N226" s="3">
        <v>3</v>
      </c>
      <c r="O226" s="3" t="s">
        <v>39</v>
      </c>
      <c r="P226" s="3">
        <v>121</v>
      </c>
      <c r="Q226" s="3" t="s">
        <v>40</v>
      </c>
      <c r="R226" s="3">
        <v>42547</v>
      </c>
      <c r="S226" s="3">
        <v>0.54166666666666663</v>
      </c>
      <c r="T226" s="3">
        <v>0.625</v>
      </c>
      <c r="U226" s="3">
        <v>42507</v>
      </c>
      <c r="V226" s="3">
        <v>899000</v>
      </c>
      <c r="Y226" s="3" t="s">
        <v>621</v>
      </c>
      <c r="Z226" s="3" t="s">
        <v>42</v>
      </c>
      <c r="AA226" s="3">
        <v>16009161</v>
      </c>
      <c r="AB226" s="3" t="s">
        <v>155</v>
      </c>
      <c r="AC226" s="3" t="s">
        <v>44</v>
      </c>
      <c r="AD226" s="3" t="s">
        <v>45</v>
      </c>
      <c r="AE226" s="3">
        <v>38.623176999999998</v>
      </c>
      <c r="AF226" s="3">
        <v>-90.507244999999998</v>
      </c>
      <c r="AG226" s="3" t="b">
        <v>0</v>
      </c>
    </row>
    <row r="227" spans="1:33" x14ac:dyDescent="0.25">
      <c r="A227" s="3" t="s">
        <v>33</v>
      </c>
      <c r="B227" s="3" t="s">
        <v>34</v>
      </c>
      <c r="C227" s="3" t="s">
        <v>301</v>
      </c>
      <c r="D227" s="3" t="s">
        <v>82</v>
      </c>
      <c r="E227" s="3" t="s">
        <v>37</v>
      </c>
      <c r="F227" s="3">
        <v>63011</v>
      </c>
      <c r="G227" s="3">
        <v>695900</v>
      </c>
      <c r="H227" s="3">
        <v>5</v>
      </c>
      <c r="I227" s="3">
        <v>5</v>
      </c>
      <c r="J227" s="3" t="s">
        <v>38</v>
      </c>
      <c r="K227" s="3">
        <v>5358</v>
      </c>
      <c r="L227" s="3">
        <v>14810</v>
      </c>
      <c r="M227" s="3">
        <v>2008</v>
      </c>
      <c r="N227" s="3">
        <v>3</v>
      </c>
      <c r="O227" s="3" t="s">
        <v>39</v>
      </c>
      <c r="P227" s="3">
        <v>283</v>
      </c>
      <c r="Q227" s="3" t="s">
        <v>40</v>
      </c>
      <c r="U227" s="4">
        <v>42487</v>
      </c>
      <c r="V227" s="3">
        <v>769900</v>
      </c>
      <c r="W227" s="4">
        <v>39482</v>
      </c>
      <c r="X227" s="3">
        <v>695018</v>
      </c>
      <c r="Y227" s="3" t="s">
        <v>302</v>
      </c>
      <c r="Z227" s="3" t="s">
        <v>42</v>
      </c>
      <c r="AA227" s="3">
        <v>15053272</v>
      </c>
      <c r="AB227" s="3" t="s">
        <v>84</v>
      </c>
      <c r="AC227" s="3" t="s">
        <v>44</v>
      </c>
      <c r="AD227" s="3" t="s">
        <v>45</v>
      </c>
      <c r="AE227" s="3">
        <v>38.592235000000002</v>
      </c>
      <c r="AF227" s="3">
        <v>-90.603954000000002</v>
      </c>
      <c r="AG227" s="3" t="b">
        <v>0</v>
      </c>
    </row>
    <row r="228" spans="1:33" x14ac:dyDescent="0.25">
      <c r="A228" s="3" t="s">
        <v>33</v>
      </c>
      <c r="B228" s="3" t="s">
        <v>34</v>
      </c>
      <c r="C228" s="3" t="s">
        <v>374</v>
      </c>
      <c r="D228" s="3" t="s">
        <v>66</v>
      </c>
      <c r="E228" s="3" t="s">
        <v>37</v>
      </c>
      <c r="F228" s="3">
        <v>63017</v>
      </c>
      <c r="G228" s="3">
        <v>474800</v>
      </c>
      <c r="H228" s="3">
        <v>5</v>
      </c>
      <c r="I228" s="3">
        <v>5</v>
      </c>
      <c r="J228" s="3" t="s">
        <v>309</v>
      </c>
      <c r="K228" s="3">
        <v>3272</v>
      </c>
      <c r="L228" s="3">
        <v>14985</v>
      </c>
      <c r="M228" s="3">
        <v>1963</v>
      </c>
      <c r="N228" s="3">
        <v>2</v>
      </c>
      <c r="O228" s="3" t="s">
        <v>39</v>
      </c>
      <c r="P228" s="3">
        <v>10</v>
      </c>
      <c r="Q228" s="3" t="s">
        <v>40</v>
      </c>
      <c r="R228" s="3">
        <v>42547</v>
      </c>
      <c r="S228" s="3">
        <v>0.54166666666666663</v>
      </c>
      <c r="T228" s="3">
        <v>0.66666666666666663</v>
      </c>
      <c r="V228" s="3">
        <v>474800</v>
      </c>
      <c r="Y228" s="3" t="s">
        <v>375</v>
      </c>
      <c r="Z228" s="3" t="s">
        <v>42</v>
      </c>
      <c r="AA228" s="3">
        <v>16036972</v>
      </c>
      <c r="AB228" s="3" t="s">
        <v>59</v>
      </c>
      <c r="AC228" s="3" t="s">
        <v>44</v>
      </c>
      <c r="AD228" s="3" t="s">
        <v>45</v>
      </c>
      <c r="AE228" s="3">
        <v>38.691352000000002</v>
      </c>
      <c r="AF228" s="3">
        <v>-90.500012999999996</v>
      </c>
      <c r="AG228" s="3" t="b">
        <v>0</v>
      </c>
    </row>
    <row r="229" spans="1:33" x14ac:dyDescent="0.25">
      <c r="A229" s="3" t="s">
        <v>33</v>
      </c>
      <c r="B229" s="3" t="s">
        <v>34</v>
      </c>
      <c r="C229" s="3" t="s">
        <v>576</v>
      </c>
      <c r="D229" s="3" t="s">
        <v>66</v>
      </c>
      <c r="E229" s="3" t="s">
        <v>37</v>
      </c>
      <c r="F229" s="3">
        <v>63017</v>
      </c>
      <c r="G229" s="3">
        <v>487000</v>
      </c>
      <c r="H229" s="3">
        <v>5</v>
      </c>
      <c r="I229" s="3">
        <v>5</v>
      </c>
      <c r="J229" s="3" t="s">
        <v>309</v>
      </c>
      <c r="K229" s="3">
        <v>3208</v>
      </c>
      <c r="L229" s="3">
        <v>15028</v>
      </c>
      <c r="M229" s="3">
        <v>1978</v>
      </c>
      <c r="N229" s="3">
        <v>2</v>
      </c>
      <c r="P229" s="3">
        <v>78</v>
      </c>
      <c r="Q229" s="3" t="s">
        <v>40</v>
      </c>
      <c r="U229" s="3">
        <v>42536</v>
      </c>
      <c r="V229" s="3">
        <v>524500</v>
      </c>
      <c r="Y229" s="3" t="s">
        <v>577</v>
      </c>
      <c r="Z229" s="3" t="s">
        <v>42</v>
      </c>
      <c r="AA229" s="3">
        <v>16022907</v>
      </c>
      <c r="AB229" s="3" t="s">
        <v>171</v>
      </c>
      <c r="AC229" s="3" t="s">
        <v>44</v>
      </c>
      <c r="AD229" s="3" t="s">
        <v>45</v>
      </c>
      <c r="AE229" s="3">
        <v>38.635334999999998</v>
      </c>
      <c r="AF229" s="3">
        <v>-90.533608400000006</v>
      </c>
      <c r="AG229" s="3" t="b">
        <v>0</v>
      </c>
    </row>
    <row r="230" spans="1:33" x14ac:dyDescent="0.25">
      <c r="A230" s="3" t="s">
        <v>33</v>
      </c>
      <c r="B230" s="3" t="s">
        <v>34</v>
      </c>
      <c r="C230" s="3" t="s">
        <v>60</v>
      </c>
      <c r="D230" s="3" t="s">
        <v>36</v>
      </c>
      <c r="E230" s="3" t="s">
        <v>37</v>
      </c>
      <c r="F230" s="3">
        <v>63011</v>
      </c>
      <c r="G230" s="3">
        <v>394800</v>
      </c>
      <c r="H230" s="3">
        <v>4</v>
      </c>
      <c r="I230" s="3">
        <v>3</v>
      </c>
      <c r="J230" s="3" t="s">
        <v>57</v>
      </c>
      <c r="K230" s="3">
        <v>2283</v>
      </c>
      <c r="L230" s="3">
        <v>15246</v>
      </c>
      <c r="M230" s="3">
        <v>1985</v>
      </c>
      <c r="N230" s="3">
        <v>2</v>
      </c>
      <c r="O230" s="3" t="s">
        <v>39</v>
      </c>
      <c r="P230" s="3">
        <v>2</v>
      </c>
      <c r="Q230" s="3" t="s">
        <v>40</v>
      </c>
      <c r="R230" s="4">
        <v>42547</v>
      </c>
      <c r="S230" s="5">
        <v>0.58333333333333337</v>
      </c>
      <c r="T230" s="5">
        <v>0.66666666666666663</v>
      </c>
      <c r="V230" s="3">
        <v>394800</v>
      </c>
      <c r="W230" s="4">
        <v>41758</v>
      </c>
      <c r="X230" s="3">
        <v>294500</v>
      </c>
      <c r="Y230" s="3" t="s">
        <v>61</v>
      </c>
      <c r="Z230" s="3" t="s">
        <v>42</v>
      </c>
      <c r="AA230" s="3">
        <v>16044597</v>
      </c>
      <c r="AB230" s="3" t="s">
        <v>59</v>
      </c>
      <c r="AC230" s="3" t="s">
        <v>44</v>
      </c>
      <c r="AD230" s="3" t="s">
        <v>45</v>
      </c>
      <c r="AE230" s="3">
        <v>38.605530999999999</v>
      </c>
      <c r="AF230" s="3">
        <v>-90.580121000000005</v>
      </c>
      <c r="AG230" s="3" t="b">
        <v>0</v>
      </c>
    </row>
    <row r="231" spans="1:33" x14ac:dyDescent="0.25">
      <c r="A231" s="3" t="s">
        <v>33</v>
      </c>
      <c r="B231" s="3" t="s">
        <v>34</v>
      </c>
      <c r="C231" s="3" t="s">
        <v>485</v>
      </c>
      <c r="D231" s="3" t="s">
        <v>66</v>
      </c>
      <c r="E231" s="3" t="s">
        <v>37</v>
      </c>
      <c r="F231" s="3">
        <v>63017</v>
      </c>
      <c r="G231" s="3">
        <v>339000</v>
      </c>
      <c r="H231" s="3">
        <v>4</v>
      </c>
      <c r="I231" s="3">
        <v>3</v>
      </c>
      <c r="J231" s="3" t="s">
        <v>309</v>
      </c>
      <c r="K231" s="3">
        <v>2796</v>
      </c>
      <c r="L231" s="3">
        <v>15246</v>
      </c>
      <c r="M231" s="3">
        <v>1979</v>
      </c>
      <c r="N231" s="3">
        <v>2</v>
      </c>
      <c r="O231" s="3" t="s">
        <v>39</v>
      </c>
      <c r="P231" s="3">
        <v>43</v>
      </c>
      <c r="Q231" s="3" t="s">
        <v>40</v>
      </c>
      <c r="U231" s="3">
        <v>42543</v>
      </c>
      <c r="V231" s="3">
        <v>349000</v>
      </c>
      <c r="Y231" s="3" t="s">
        <v>486</v>
      </c>
      <c r="Z231" s="3" t="s">
        <v>42</v>
      </c>
      <c r="AA231" s="3">
        <v>16023996</v>
      </c>
      <c r="AB231" s="3" t="s">
        <v>59</v>
      </c>
      <c r="AC231" s="3" t="s">
        <v>44</v>
      </c>
      <c r="AD231" s="3" t="s">
        <v>45</v>
      </c>
      <c r="AE231" s="3">
        <v>38.646591999999998</v>
      </c>
      <c r="AF231" s="3">
        <v>-90.538770999999997</v>
      </c>
      <c r="AG231" s="3" t="b">
        <v>0</v>
      </c>
    </row>
    <row r="232" spans="1:33" x14ac:dyDescent="0.25">
      <c r="A232" s="3" t="s">
        <v>33</v>
      </c>
      <c r="B232" s="3" t="s">
        <v>34</v>
      </c>
      <c r="C232" s="3" t="s">
        <v>654</v>
      </c>
      <c r="D232" s="3" t="s">
        <v>66</v>
      </c>
      <c r="E232" s="3" t="s">
        <v>37</v>
      </c>
      <c r="F232" s="3">
        <v>63017</v>
      </c>
      <c r="G232" s="3">
        <v>385000</v>
      </c>
      <c r="H232" s="3">
        <v>4</v>
      </c>
      <c r="I232" s="3">
        <v>5</v>
      </c>
      <c r="J232" s="3" t="s">
        <v>309</v>
      </c>
      <c r="K232" s="3">
        <v>2846</v>
      </c>
      <c r="L232" s="3">
        <v>15246</v>
      </c>
      <c r="M232" s="3">
        <v>2000</v>
      </c>
      <c r="N232" s="3">
        <v>3</v>
      </c>
      <c r="O232" s="3" t="s">
        <v>39</v>
      </c>
      <c r="P232" s="3">
        <v>207</v>
      </c>
      <c r="Q232" s="3" t="s">
        <v>40</v>
      </c>
      <c r="U232" s="3">
        <v>42478</v>
      </c>
      <c r="V232" s="3">
        <v>394500</v>
      </c>
      <c r="Y232" s="3" t="s">
        <v>655</v>
      </c>
      <c r="Z232" s="3" t="s">
        <v>42</v>
      </c>
      <c r="AA232" s="3">
        <v>15065107</v>
      </c>
      <c r="AB232" s="3" t="s">
        <v>49</v>
      </c>
      <c r="AC232" s="3" t="s">
        <v>44</v>
      </c>
      <c r="AD232" s="3" t="s">
        <v>45</v>
      </c>
      <c r="AE232" s="3">
        <v>38.662897000000001</v>
      </c>
      <c r="AF232" s="3">
        <v>-90.516762</v>
      </c>
      <c r="AG232" s="3" t="b">
        <v>0</v>
      </c>
    </row>
    <row r="233" spans="1:33" x14ac:dyDescent="0.25">
      <c r="A233" s="3" t="s">
        <v>33</v>
      </c>
      <c r="B233" s="3" t="s">
        <v>34</v>
      </c>
      <c r="C233" s="3" t="s">
        <v>123</v>
      </c>
      <c r="D233" s="3" t="s">
        <v>36</v>
      </c>
      <c r="E233" s="3" t="s">
        <v>37</v>
      </c>
      <c r="F233" s="3">
        <v>63011</v>
      </c>
      <c r="G233" s="3">
        <v>207000</v>
      </c>
      <c r="H233" s="3">
        <v>3</v>
      </c>
      <c r="I233" s="3">
        <v>3</v>
      </c>
      <c r="J233" s="3" t="s">
        <v>47</v>
      </c>
      <c r="K233" s="3">
        <v>1330</v>
      </c>
      <c r="L233" s="3">
        <v>15507</v>
      </c>
      <c r="M233" s="3">
        <v>1966</v>
      </c>
      <c r="N233" s="3">
        <v>2</v>
      </c>
      <c r="O233" s="3" t="s">
        <v>39</v>
      </c>
      <c r="P233" s="3">
        <v>17</v>
      </c>
      <c r="Q233" s="3" t="s">
        <v>40</v>
      </c>
      <c r="V233" s="3">
        <v>207000</v>
      </c>
      <c r="W233" s="4">
        <v>38679</v>
      </c>
      <c r="X233" s="3">
        <v>176000</v>
      </c>
      <c r="Y233" s="3" t="s">
        <v>124</v>
      </c>
      <c r="Z233" s="3" t="s">
        <v>42</v>
      </c>
      <c r="AA233" s="3">
        <v>16040291</v>
      </c>
      <c r="AB233" s="3" t="s">
        <v>125</v>
      </c>
      <c r="AC233" s="3" t="s">
        <v>44</v>
      </c>
      <c r="AD233" s="3" t="s">
        <v>45</v>
      </c>
      <c r="AE233" s="3">
        <v>38.602949000000002</v>
      </c>
      <c r="AF233" s="3">
        <v>-90.525323</v>
      </c>
      <c r="AG233" s="3" t="b">
        <v>0</v>
      </c>
    </row>
    <row r="234" spans="1:33" x14ac:dyDescent="0.25">
      <c r="A234" s="3" t="s">
        <v>33</v>
      </c>
      <c r="B234" s="3" t="s">
        <v>34</v>
      </c>
      <c r="C234" s="3" t="s">
        <v>652</v>
      </c>
      <c r="D234" s="3" t="s">
        <v>66</v>
      </c>
      <c r="E234" s="3" t="s">
        <v>37</v>
      </c>
      <c r="F234" s="3">
        <v>63017</v>
      </c>
      <c r="G234" s="3">
        <v>374900</v>
      </c>
      <c r="H234" s="3">
        <v>4</v>
      </c>
      <c r="I234" s="3">
        <v>3</v>
      </c>
      <c r="J234" s="3" t="s">
        <v>309</v>
      </c>
      <c r="K234" s="3">
        <v>2538</v>
      </c>
      <c r="L234" s="3">
        <v>15682</v>
      </c>
      <c r="M234" s="3">
        <v>1985</v>
      </c>
      <c r="N234" s="3">
        <v>2</v>
      </c>
      <c r="O234" s="3" t="s">
        <v>39</v>
      </c>
      <c r="P234" s="3">
        <v>199</v>
      </c>
      <c r="Q234" s="3" t="s">
        <v>40</v>
      </c>
      <c r="V234" s="3">
        <v>374900</v>
      </c>
      <c r="Y234" s="3" t="s">
        <v>653</v>
      </c>
      <c r="Z234" s="3" t="s">
        <v>42</v>
      </c>
      <c r="AA234" s="3">
        <v>15065592</v>
      </c>
      <c r="AB234" s="3" t="s">
        <v>49</v>
      </c>
      <c r="AC234" s="3" t="s">
        <v>44</v>
      </c>
      <c r="AD234" s="3" t="s">
        <v>45</v>
      </c>
      <c r="AE234" s="3">
        <v>38.647823000000002</v>
      </c>
      <c r="AF234" s="3">
        <v>-90.541627000000005</v>
      </c>
      <c r="AG234" s="3" t="b">
        <v>0</v>
      </c>
    </row>
    <row r="235" spans="1:33" x14ac:dyDescent="0.25">
      <c r="A235" s="3" t="s">
        <v>33</v>
      </c>
      <c r="B235" s="3" t="s">
        <v>34</v>
      </c>
      <c r="C235" s="3" t="s">
        <v>317</v>
      </c>
      <c r="D235" s="3" t="s">
        <v>66</v>
      </c>
      <c r="E235" s="3" t="s">
        <v>37</v>
      </c>
      <c r="F235" s="3">
        <v>63017</v>
      </c>
      <c r="G235" s="3">
        <v>510000</v>
      </c>
      <c r="H235" s="3">
        <v>4</v>
      </c>
      <c r="I235" s="3">
        <v>5</v>
      </c>
      <c r="J235" s="3" t="s">
        <v>309</v>
      </c>
      <c r="K235" s="3">
        <v>2664</v>
      </c>
      <c r="L235" s="3">
        <v>15682</v>
      </c>
      <c r="M235" s="3">
        <v>1990</v>
      </c>
      <c r="N235" s="3">
        <v>2</v>
      </c>
      <c r="O235" s="3" t="s">
        <v>39</v>
      </c>
      <c r="P235" s="3">
        <v>1</v>
      </c>
      <c r="Q235" s="3" t="s">
        <v>40</v>
      </c>
      <c r="V235" s="3">
        <v>510000</v>
      </c>
      <c r="Y235" s="3" t="s">
        <v>318</v>
      </c>
      <c r="Z235" s="3" t="s">
        <v>42</v>
      </c>
      <c r="AA235" s="3">
        <v>16044665</v>
      </c>
      <c r="AB235" s="3" t="s">
        <v>200</v>
      </c>
      <c r="AC235" s="3" t="s">
        <v>44</v>
      </c>
      <c r="AD235" s="3" t="s">
        <v>45</v>
      </c>
      <c r="AE235" s="3">
        <v>38.670945000000003</v>
      </c>
      <c r="AF235" s="3">
        <v>-90.508679999999998</v>
      </c>
      <c r="AG235" s="3" t="b">
        <v>0</v>
      </c>
    </row>
    <row r="236" spans="1:33" x14ac:dyDescent="0.25">
      <c r="A236" s="3" t="s">
        <v>33</v>
      </c>
      <c r="B236" s="3" t="s">
        <v>34</v>
      </c>
      <c r="C236" s="3" t="s">
        <v>497</v>
      </c>
      <c r="D236" s="3" t="s">
        <v>66</v>
      </c>
      <c r="E236" s="3" t="s">
        <v>37</v>
      </c>
      <c r="F236" s="3">
        <v>63017</v>
      </c>
      <c r="G236" s="3">
        <v>395000</v>
      </c>
      <c r="H236" s="3">
        <v>4</v>
      </c>
      <c r="I236" s="3">
        <v>4</v>
      </c>
      <c r="J236" s="3" t="s">
        <v>309</v>
      </c>
      <c r="K236" s="3">
        <v>2722</v>
      </c>
      <c r="L236" s="3">
        <v>15682</v>
      </c>
      <c r="M236" s="3">
        <v>1983</v>
      </c>
      <c r="N236" s="3">
        <v>2</v>
      </c>
      <c r="O236" s="3" t="s">
        <v>39</v>
      </c>
      <c r="P236" s="3">
        <v>45</v>
      </c>
      <c r="Q236" s="3" t="s">
        <v>40</v>
      </c>
      <c r="U236" s="3">
        <v>42535</v>
      </c>
      <c r="V236" s="3">
        <v>419500</v>
      </c>
      <c r="Y236" s="3" t="s">
        <v>498</v>
      </c>
      <c r="Z236" s="3" t="s">
        <v>42</v>
      </c>
      <c r="AA236" s="3">
        <v>16032588</v>
      </c>
      <c r="AB236" s="3" t="s">
        <v>49</v>
      </c>
      <c r="AC236" s="3" t="s">
        <v>44</v>
      </c>
      <c r="AD236" s="3" t="s">
        <v>45</v>
      </c>
      <c r="AE236" s="3">
        <v>38.646942000000003</v>
      </c>
      <c r="AF236" s="3">
        <v>-90.542553999999996</v>
      </c>
      <c r="AG236" s="3" t="b">
        <v>0</v>
      </c>
    </row>
    <row r="237" spans="1:33" x14ac:dyDescent="0.25">
      <c r="A237" s="3" t="s">
        <v>33</v>
      </c>
      <c r="B237" s="3" t="s">
        <v>34</v>
      </c>
      <c r="C237" s="3" t="s">
        <v>65</v>
      </c>
      <c r="D237" s="3" t="s">
        <v>66</v>
      </c>
      <c r="E237" s="3" t="s">
        <v>37</v>
      </c>
      <c r="F237" s="3">
        <v>63017</v>
      </c>
      <c r="G237" s="3">
        <v>825000</v>
      </c>
      <c r="H237" s="3">
        <v>5</v>
      </c>
      <c r="I237" s="3">
        <v>6</v>
      </c>
      <c r="J237" s="3" t="s">
        <v>47</v>
      </c>
      <c r="K237" s="3">
        <v>4309</v>
      </c>
      <c r="L237" s="3">
        <v>15682</v>
      </c>
      <c r="M237" s="3">
        <v>1996</v>
      </c>
      <c r="N237" s="3">
        <v>3</v>
      </c>
      <c r="O237" s="3" t="s">
        <v>39</v>
      </c>
      <c r="P237" s="3">
        <v>2</v>
      </c>
      <c r="Q237" s="3" t="s">
        <v>40</v>
      </c>
      <c r="R237" s="4">
        <v>42547</v>
      </c>
      <c r="S237" s="5">
        <v>0.54166666666666663</v>
      </c>
      <c r="T237" s="5">
        <v>0.66666666666666663</v>
      </c>
      <c r="V237" s="3">
        <v>825000</v>
      </c>
      <c r="Y237" s="3" t="s">
        <v>67</v>
      </c>
      <c r="Z237" s="3" t="s">
        <v>42</v>
      </c>
      <c r="AA237" s="3">
        <v>16044288</v>
      </c>
      <c r="AB237" s="3" t="s">
        <v>68</v>
      </c>
      <c r="AC237" s="3" t="s">
        <v>44</v>
      </c>
      <c r="AD237" s="3" t="s">
        <v>45</v>
      </c>
      <c r="AE237" s="3">
        <v>38.621982000000003</v>
      </c>
      <c r="AF237" s="3">
        <v>-90.509050999999999</v>
      </c>
      <c r="AG237" s="3" t="b">
        <v>0</v>
      </c>
    </row>
    <row r="238" spans="1:33" x14ac:dyDescent="0.25">
      <c r="A238" s="3" t="s">
        <v>33</v>
      </c>
      <c r="B238" s="3" t="s">
        <v>34</v>
      </c>
      <c r="C238" s="3" t="s">
        <v>65</v>
      </c>
      <c r="D238" s="3" t="s">
        <v>66</v>
      </c>
      <c r="E238" s="3" t="s">
        <v>37</v>
      </c>
      <c r="F238" s="3">
        <v>63017</v>
      </c>
      <c r="G238" s="3">
        <v>825000</v>
      </c>
      <c r="H238" s="3">
        <v>5</v>
      </c>
      <c r="I238" s="3">
        <v>6</v>
      </c>
      <c r="J238" s="3" t="s">
        <v>47</v>
      </c>
      <c r="K238" s="3">
        <v>4309</v>
      </c>
      <c r="L238" s="3">
        <v>15682</v>
      </c>
      <c r="M238" s="3">
        <v>1996</v>
      </c>
      <c r="N238" s="3">
        <v>3</v>
      </c>
      <c r="O238" s="3" t="s">
        <v>39</v>
      </c>
      <c r="P238" s="3">
        <v>2</v>
      </c>
      <c r="Q238" s="3" t="s">
        <v>40</v>
      </c>
      <c r="R238" s="3">
        <v>42547</v>
      </c>
      <c r="S238" s="3">
        <v>0.54166666666666663</v>
      </c>
      <c r="T238" s="3">
        <v>0.66666666666666663</v>
      </c>
      <c r="V238" s="3">
        <v>825000</v>
      </c>
      <c r="Y238" s="3" t="s">
        <v>67</v>
      </c>
      <c r="Z238" s="3" t="s">
        <v>42</v>
      </c>
      <c r="AA238" s="3">
        <v>16044288</v>
      </c>
      <c r="AB238" s="3" t="s">
        <v>68</v>
      </c>
      <c r="AC238" s="3" t="s">
        <v>44</v>
      </c>
      <c r="AD238" s="3" t="s">
        <v>45</v>
      </c>
      <c r="AE238" s="3">
        <v>38.621982000000003</v>
      </c>
      <c r="AF238" s="3">
        <v>-90.509050999999999</v>
      </c>
      <c r="AG238" s="3" t="b">
        <v>0</v>
      </c>
    </row>
    <row r="239" spans="1:33" x14ac:dyDescent="0.25">
      <c r="A239" s="3" t="s">
        <v>33</v>
      </c>
      <c r="B239" s="3" t="s">
        <v>34</v>
      </c>
      <c r="C239" s="3" t="s">
        <v>584</v>
      </c>
      <c r="D239" s="3" t="s">
        <v>66</v>
      </c>
      <c r="E239" s="3" t="s">
        <v>37</v>
      </c>
      <c r="F239" s="3">
        <v>63017</v>
      </c>
      <c r="G239" s="3">
        <v>799000</v>
      </c>
      <c r="H239" s="3">
        <v>4</v>
      </c>
      <c r="I239" s="3">
        <v>5</v>
      </c>
      <c r="J239" s="3" t="s">
        <v>309</v>
      </c>
      <c r="K239" s="3">
        <v>6709</v>
      </c>
      <c r="L239" s="3">
        <v>15725</v>
      </c>
      <c r="M239" s="3">
        <v>1980</v>
      </c>
      <c r="N239" s="3">
        <v>3</v>
      </c>
      <c r="O239" s="3" t="s">
        <v>39</v>
      </c>
      <c r="P239" s="3">
        <v>88</v>
      </c>
      <c r="Q239" s="3" t="s">
        <v>40</v>
      </c>
      <c r="U239" s="3">
        <v>42496</v>
      </c>
      <c r="V239" s="3">
        <v>850000</v>
      </c>
      <c r="W239" s="3">
        <v>38960</v>
      </c>
      <c r="X239" s="3">
        <v>540000</v>
      </c>
      <c r="Y239" s="3" t="s">
        <v>585</v>
      </c>
      <c r="Z239" s="3" t="s">
        <v>42</v>
      </c>
      <c r="AA239" s="3">
        <v>16019588</v>
      </c>
      <c r="AB239" s="3" t="s">
        <v>586</v>
      </c>
      <c r="AC239" s="3" t="s">
        <v>44</v>
      </c>
      <c r="AD239" s="3" t="s">
        <v>45</v>
      </c>
      <c r="AE239" s="3">
        <v>38.639715000000002</v>
      </c>
      <c r="AF239" s="3">
        <v>-90.493763000000001</v>
      </c>
      <c r="AG239" s="3" t="b">
        <v>0</v>
      </c>
    </row>
    <row r="240" spans="1:33" x14ac:dyDescent="0.25">
      <c r="A240" s="3" t="s">
        <v>33</v>
      </c>
      <c r="B240" s="3" t="s">
        <v>34</v>
      </c>
      <c r="C240" s="3" t="s">
        <v>1000</v>
      </c>
      <c r="D240" s="3" t="s">
        <v>82</v>
      </c>
      <c r="E240" s="3" t="s">
        <v>37</v>
      </c>
      <c r="F240" s="3">
        <v>63123</v>
      </c>
      <c r="G240" s="3">
        <v>182000</v>
      </c>
      <c r="H240" s="3">
        <v>4</v>
      </c>
      <c r="I240" s="3">
        <v>2</v>
      </c>
      <c r="J240" s="3" t="s">
        <v>720</v>
      </c>
      <c r="K240" s="3">
        <v>1244</v>
      </c>
      <c r="L240" s="3">
        <v>15987</v>
      </c>
      <c r="M240" s="3">
        <v>1963</v>
      </c>
      <c r="N240" s="3">
        <v>0</v>
      </c>
      <c r="P240" s="3">
        <v>71</v>
      </c>
      <c r="Q240" s="3" t="s">
        <v>40</v>
      </c>
      <c r="V240" s="3">
        <v>182000</v>
      </c>
      <c r="W240" s="3">
        <v>38785</v>
      </c>
      <c r="X240" s="3">
        <v>169500</v>
      </c>
      <c r="Y240" s="3" t="s">
        <v>1001</v>
      </c>
      <c r="Z240" s="3" t="s">
        <v>42</v>
      </c>
      <c r="AA240" s="3">
        <v>16025215</v>
      </c>
      <c r="AB240" s="3" t="s">
        <v>49</v>
      </c>
      <c r="AC240" s="3" t="s">
        <v>44</v>
      </c>
      <c r="AD240" s="3" t="s">
        <v>45</v>
      </c>
      <c r="AE240" s="3">
        <v>38.550694999999997</v>
      </c>
      <c r="AF240" s="3">
        <v>-90.339129999999997</v>
      </c>
      <c r="AG240" s="3" t="b">
        <v>0</v>
      </c>
    </row>
    <row r="241" spans="1:33" x14ac:dyDescent="0.25">
      <c r="A241" s="3" t="s">
        <v>33</v>
      </c>
      <c r="B241" s="3" t="s">
        <v>34</v>
      </c>
      <c r="C241" s="3" t="s">
        <v>477</v>
      </c>
      <c r="D241" s="3" t="s">
        <v>66</v>
      </c>
      <c r="E241" s="3" t="s">
        <v>37</v>
      </c>
      <c r="F241" s="3">
        <v>63017</v>
      </c>
      <c r="G241" s="3">
        <v>369900</v>
      </c>
      <c r="H241" s="3">
        <v>4</v>
      </c>
      <c r="I241" s="3">
        <v>3</v>
      </c>
      <c r="J241" s="3" t="s">
        <v>309</v>
      </c>
      <c r="K241" s="3">
        <v>2488</v>
      </c>
      <c r="L241" s="3">
        <v>16074</v>
      </c>
      <c r="M241" s="3">
        <v>1977</v>
      </c>
      <c r="N241" s="3">
        <v>2</v>
      </c>
      <c r="O241" s="3" t="s">
        <v>39</v>
      </c>
      <c r="P241" s="3">
        <v>40</v>
      </c>
      <c r="Q241" s="3" t="s">
        <v>40</v>
      </c>
      <c r="R241" s="3">
        <v>42547</v>
      </c>
      <c r="S241" s="3">
        <v>0.58333333333333337</v>
      </c>
      <c r="T241" s="3">
        <v>0.66666666666666663</v>
      </c>
      <c r="U241" s="3">
        <v>42543</v>
      </c>
      <c r="V241" s="3">
        <v>394500</v>
      </c>
      <c r="Y241" s="3" t="s">
        <v>478</v>
      </c>
      <c r="Z241" s="3" t="s">
        <v>42</v>
      </c>
      <c r="AA241" s="3">
        <v>16033625</v>
      </c>
      <c r="AB241" s="3" t="s">
        <v>160</v>
      </c>
      <c r="AC241" s="3" t="s">
        <v>44</v>
      </c>
      <c r="AD241" s="3" t="s">
        <v>45</v>
      </c>
      <c r="AE241" s="3">
        <v>38.633986999999998</v>
      </c>
      <c r="AF241" s="3">
        <v>-90.557754000000003</v>
      </c>
      <c r="AG241" s="3" t="b">
        <v>0</v>
      </c>
    </row>
    <row r="242" spans="1:33" x14ac:dyDescent="0.25">
      <c r="A242" s="3" t="s">
        <v>33</v>
      </c>
      <c r="B242" s="3" t="s">
        <v>34</v>
      </c>
      <c r="C242" s="3" t="s">
        <v>50</v>
      </c>
      <c r="D242" s="3" t="s">
        <v>36</v>
      </c>
      <c r="E242" s="3" t="s">
        <v>37</v>
      </c>
      <c r="F242" s="3">
        <v>63011</v>
      </c>
      <c r="G242" s="3">
        <v>487900</v>
      </c>
      <c r="H242" s="3">
        <v>4</v>
      </c>
      <c r="I242" s="3">
        <v>3</v>
      </c>
      <c r="J242" s="3" t="s">
        <v>47</v>
      </c>
      <c r="K242" s="3">
        <v>2512</v>
      </c>
      <c r="L242" s="3">
        <v>16117</v>
      </c>
      <c r="M242" s="3">
        <v>1978</v>
      </c>
      <c r="N242" s="3">
        <v>2</v>
      </c>
      <c r="O242" s="3" t="s">
        <v>39</v>
      </c>
      <c r="P242" s="3">
        <v>1</v>
      </c>
      <c r="Q242" s="3" t="s">
        <v>40</v>
      </c>
      <c r="R242" s="4">
        <v>42546</v>
      </c>
      <c r="S242" s="5">
        <v>0.54166666666666663</v>
      </c>
      <c r="T242" s="5">
        <v>0.66666666666666663</v>
      </c>
      <c r="V242" s="3">
        <v>487900</v>
      </c>
      <c r="W242" s="4">
        <v>41157</v>
      </c>
      <c r="X242" s="3">
        <v>335000</v>
      </c>
      <c r="Y242" s="3" t="s">
        <v>51</v>
      </c>
      <c r="Z242" s="3" t="s">
        <v>42</v>
      </c>
      <c r="AA242" s="3">
        <v>16044825</v>
      </c>
      <c r="AB242" s="3" t="s">
        <v>52</v>
      </c>
      <c r="AC242" s="3" t="s">
        <v>44</v>
      </c>
      <c r="AD242" s="3" t="s">
        <v>45</v>
      </c>
      <c r="AE242" s="3">
        <v>38.621552000000001</v>
      </c>
      <c r="AF242" s="3">
        <v>-90.501300999999998</v>
      </c>
      <c r="AG242" s="3" t="b">
        <v>0</v>
      </c>
    </row>
    <row r="243" spans="1:33" x14ac:dyDescent="0.25">
      <c r="A243" s="3" t="s">
        <v>33</v>
      </c>
      <c r="B243" s="3" t="s">
        <v>34</v>
      </c>
      <c r="C243" s="3" t="s">
        <v>447</v>
      </c>
      <c r="D243" s="3" t="s">
        <v>66</v>
      </c>
      <c r="E243" s="3" t="s">
        <v>37</v>
      </c>
      <c r="F243" s="3">
        <v>63017</v>
      </c>
      <c r="G243" s="3">
        <v>679900</v>
      </c>
      <c r="H243" s="3">
        <v>4</v>
      </c>
      <c r="I243" s="3">
        <v>5</v>
      </c>
      <c r="J243" s="3" t="s">
        <v>309</v>
      </c>
      <c r="K243" s="3">
        <v>3852</v>
      </c>
      <c r="L243" s="3">
        <v>16117</v>
      </c>
      <c r="M243" s="3">
        <v>2000</v>
      </c>
      <c r="N243" s="3">
        <v>3</v>
      </c>
      <c r="O243" s="3" t="s">
        <v>39</v>
      </c>
      <c r="P243" s="3">
        <v>30</v>
      </c>
      <c r="Q243" s="3" t="s">
        <v>40</v>
      </c>
      <c r="R243" s="3">
        <v>42547</v>
      </c>
      <c r="S243" s="3">
        <v>0.54166666666666663</v>
      </c>
      <c r="T243" s="3">
        <v>0.625</v>
      </c>
      <c r="U243" s="3">
        <v>42544</v>
      </c>
      <c r="V243" s="3">
        <v>699900</v>
      </c>
      <c r="W243" s="3">
        <v>38580</v>
      </c>
      <c r="X243" s="3">
        <v>680000</v>
      </c>
      <c r="Y243" s="3" t="s">
        <v>448</v>
      </c>
      <c r="Z243" s="3" t="s">
        <v>42</v>
      </c>
      <c r="AA243" s="3">
        <v>16036643</v>
      </c>
      <c r="AB243" s="3" t="s">
        <v>49</v>
      </c>
      <c r="AC243" s="3" t="s">
        <v>44</v>
      </c>
      <c r="AD243" s="3" t="s">
        <v>45</v>
      </c>
      <c r="AE243" s="3">
        <v>38.659117000000002</v>
      </c>
      <c r="AF243" s="3">
        <v>-90.536204999999995</v>
      </c>
      <c r="AG243" s="3" t="b">
        <v>0</v>
      </c>
    </row>
    <row r="244" spans="1:33" x14ac:dyDescent="0.25">
      <c r="A244" s="3" t="s">
        <v>33</v>
      </c>
      <c r="B244" s="3" t="s">
        <v>34</v>
      </c>
      <c r="C244" s="3" t="s">
        <v>383</v>
      </c>
      <c r="D244" s="3" t="s">
        <v>290</v>
      </c>
      <c r="E244" s="3" t="s">
        <v>37</v>
      </c>
      <c r="F244" s="3">
        <v>63017</v>
      </c>
      <c r="G244" s="3">
        <v>780000</v>
      </c>
      <c r="H244" s="3">
        <v>4</v>
      </c>
      <c r="I244" s="3">
        <v>5</v>
      </c>
      <c r="J244" s="3" t="s">
        <v>47</v>
      </c>
      <c r="K244" s="3">
        <v>4158</v>
      </c>
      <c r="L244" s="3">
        <v>16117</v>
      </c>
      <c r="M244" s="3">
        <v>1997</v>
      </c>
      <c r="N244" s="3">
        <v>3</v>
      </c>
      <c r="O244" s="3" t="s">
        <v>39</v>
      </c>
      <c r="P244" s="3">
        <v>14</v>
      </c>
      <c r="Q244" s="3" t="s">
        <v>40</v>
      </c>
      <c r="R244" s="3">
        <v>42547</v>
      </c>
      <c r="S244" s="3">
        <v>0.54166666666666663</v>
      </c>
      <c r="T244" s="3">
        <v>0.625</v>
      </c>
      <c r="V244" s="3">
        <v>780000</v>
      </c>
      <c r="Y244" s="3" t="s">
        <v>384</v>
      </c>
      <c r="Z244" s="3" t="s">
        <v>42</v>
      </c>
      <c r="AA244" s="3">
        <v>16040968</v>
      </c>
      <c r="AB244" s="3" t="s">
        <v>49</v>
      </c>
      <c r="AC244" s="3" t="s">
        <v>44</v>
      </c>
      <c r="AD244" s="3" t="s">
        <v>45</v>
      </c>
      <c r="AE244" s="3">
        <v>38.633057999999998</v>
      </c>
      <c r="AF244" s="3">
        <v>-90.516144999999995</v>
      </c>
      <c r="AG244" s="3" t="b">
        <v>0</v>
      </c>
    </row>
    <row r="245" spans="1:33" x14ac:dyDescent="0.25">
      <c r="A245" s="3" t="s">
        <v>33</v>
      </c>
      <c r="B245" s="3" t="s">
        <v>34</v>
      </c>
      <c r="C245" s="3" t="s">
        <v>169</v>
      </c>
      <c r="D245" s="3" t="s">
        <v>75</v>
      </c>
      <c r="E245" s="3" t="s">
        <v>37</v>
      </c>
      <c r="F245" s="3">
        <v>63011</v>
      </c>
      <c r="G245" s="3">
        <v>795000</v>
      </c>
      <c r="H245" s="3">
        <v>4</v>
      </c>
      <c r="I245" s="3">
        <v>5</v>
      </c>
      <c r="J245" s="3" t="s">
        <v>38</v>
      </c>
      <c r="K245" s="3">
        <v>5173</v>
      </c>
      <c r="L245" s="3">
        <v>16117</v>
      </c>
      <c r="M245" s="3">
        <v>2005</v>
      </c>
      <c r="N245" s="3">
        <v>3</v>
      </c>
      <c r="O245" s="3" t="s">
        <v>39</v>
      </c>
      <c r="P245" s="3">
        <v>32</v>
      </c>
      <c r="Q245" s="3" t="s">
        <v>40</v>
      </c>
      <c r="V245" s="3">
        <v>795000</v>
      </c>
      <c r="Y245" s="3" t="s">
        <v>170</v>
      </c>
      <c r="Z245" s="3" t="s">
        <v>42</v>
      </c>
      <c r="AA245" s="3">
        <v>16035978</v>
      </c>
      <c r="AB245" s="3" t="s">
        <v>171</v>
      </c>
      <c r="AC245" s="3" t="s">
        <v>44</v>
      </c>
      <c r="AD245" s="3" t="s">
        <v>45</v>
      </c>
      <c r="AE245" s="3">
        <v>38.613028999999997</v>
      </c>
      <c r="AF245" s="3">
        <v>-90.615609000000006</v>
      </c>
      <c r="AG245" s="3" t="b">
        <v>0</v>
      </c>
    </row>
    <row r="246" spans="1:33" x14ac:dyDescent="0.25">
      <c r="A246" s="3" t="s">
        <v>33</v>
      </c>
      <c r="B246" s="3" t="s">
        <v>34</v>
      </c>
      <c r="C246" s="3" t="s">
        <v>929</v>
      </c>
      <c r="D246" s="3" t="s">
        <v>82</v>
      </c>
      <c r="E246" s="3" t="s">
        <v>37</v>
      </c>
      <c r="F246" s="3">
        <v>63123</v>
      </c>
      <c r="G246" s="3">
        <v>240000</v>
      </c>
      <c r="H246" s="3">
        <v>4</v>
      </c>
      <c r="I246" s="3">
        <v>3</v>
      </c>
      <c r="J246" s="3" t="s">
        <v>720</v>
      </c>
      <c r="K246" s="3">
        <v>2165</v>
      </c>
      <c r="L246" s="3">
        <v>16335</v>
      </c>
      <c r="M246" s="3">
        <v>1940</v>
      </c>
      <c r="N246" s="3">
        <v>2</v>
      </c>
      <c r="O246" s="3" t="s">
        <v>39</v>
      </c>
      <c r="P246" s="3">
        <v>37</v>
      </c>
      <c r="Q246" s="3" t="s">
        <v>40</v>
      </c>
      <c r="U246" s="3">
        <v>42538</v>
      </c>
      <c r="V246" s="3">
        <v>245000</v>
      </c>
      <c r="W246" s="3">
        <v>41156</v>
      </c>
      <c r="X246" s="3">
        <v>199000</v>
      </c>
      <c r="Y246" s="3" t="s">
        <v>930</v>
      </c>
      <c r="Z246" s="3" t="s">
        <v>42</v>
      </c>
      <c r="AA246" s="3">
        <v>16034025</v>
      </c>
      <c r="AB246" s="3" t="s">
        <v>226</v>
      </c>
      <c r="AC246" s="3" t="s">
        <v>44</v>
      </c>
      <c r="AD246" s="3" t="s">
        <v>45</v>
      </c>
      <c r="AE246" s="3">
        <v>38.540762000000001</v>
      </c>
      <c r="AF246" s="3">
        <v>-90.330382</v>
      </c>
      <c r="AG246" s="3" t="b">
        <v>0</v>
      </c>
    </row>
    <row r="247" spans="1:33" x14ac:dyDescent="0.25">
      <c r="A247" s="3" t="s">
        <v>33</v>
      </c>
      <c r="B247" s="3" t="s">
        <v>34</v>
      </c>
      <c r="C247" s="3" t="s">
        <v>849</v>
      </c>
      <c r="D247" s="3" t="s">
        <v>82</v>
      </c>
      <c r="E247" s="3" t="s">
        <v>37</v>
      </c>
      <c r="F247" s="3">
        <v>63123</v>
      </c>
      <c r="G247" s="3">
        <v>135000</v>
      </c>
      <c r="H247" s="3">
        <v>3</v>
      </c>
      <c r="I247" s="3">
        <v>1</v>
      </c>
      <c r="J247" s="3" t="s">
        <v>726</v>
      </c>
      <c r="K247" s="3">
        <v>1505</v>
      </c>
      <c r="L247" s="3">
        <v>16553</v>
      </c>
      <c r="M247" s="3">
        <v>1946</v>
      </c>
      <c r="N247" s="3">
        <v>0</v>
      </c>
      <c r="P247" s="3">
        <v>12</v>
      </c>
      <c r="Q247" s="3" t="s">
        <v>40</v>
      </c>
      <c r="V247" s="3">
        <v>135000</v>
      </c>
      <c r="W247" s="3">
        <v>39968</v>
      </c>
      <c r="X247" s="3">
        <v>67000</v>
      </c>
      <c r="Y247" s="3" t="s">
        <v>850</v>
      </c>
      <c r="Z247" s="3" t="s">
        <v>42</v>
      </c>
      <c r="AA247" s="3">
        <v>16041561</v>
      </c>
      <c r="AB247" s="3" t="s">
        <v>332</v>
      </c>
      <c r="AC247" s="3" t="s">
        <v>44</v>
      </c>
      <c r="AD247" s="3" t="s">
        <v>45</v>
      </c>
      <c r="AE247" s="3">
        <v>38.529066999999998</v>
      </c>
      <c r="AF247" s="3">
        <v>-90.352846</v>
      </c>
      <c r="AG247" s="3" t="b">
        <v>0</v>
      </c>
    </row>
    <row r="248" spans="1:33" x14ac:dyDescent="0.25">
      <c r="A248" s="3" t="s">
        <v>33</v>
      </c>
      <c r="B248" s="3" t="s">
        <v>34</v>
      </c>
      <c r="C248" s="3" t="s">
        <v>98</v>
      </c>
      <c r="D248" s="3" t="s">
        <v>75</v>
      </c>
      <c r="E248" s="3" t="s">
        <v>37</v>
      </c>
      <c r="F248" s="3">
        <v>63011</v>
      </c>
      <c r="G248" s="3">
        <v>264900</v>
      </c>
      <c r="H248" s="3">
        <v>3</v>
      </c>
      <c r="I248" s="3">
        <v>2</v>
      </c>
      <c r="J248" s="3" t="s">
        <v>38</v>
      </c>
      <c r="K248" s="3">
        <v>1652</v>
      </c>
      <c r="L248" s="3">
        <v>16553</v>
      </c>
      <c r="M248" s="3">
        <v>1988</v>
      </c>
      <c r="N248" s="3">
        <v>2</v>
      </c>
      <c r="O248" s="3" t="s">
        <v>39</v>
      </c>
      <c r="P248" s="3">
        <v>8</v>
      </c>
      <c r="Q248" s="3" t="s">
        <v>40</v>
      </c>
      <c r="V248" s="3">
        <v>264900</v>
      </c>
      <c r="Y248" s="3" t="s">
        <v>99</v>
      </c>
      <c r="Z248" s="3" t="s">
        <v>42</v>
      </c>
      <c r="AA248" s="3">
        <v>16042990</v>
      </c>
      <c r="AB248" s="3" t="s">
        <v>49</v>
      </c>
      <c r="AC248" s="3" t="s">
        <v>44</v>
      </c>
      <c r="AD248" s="3" t="s">
        <v>45</v>
      </c>
      <c r="AE248" s="3">
        <v>38.587885</v>
      </c>
      <c r="AF248" s="3">
        <v>-90.630763000000002</v>
      </c>
      <c r="AG248" s="3" t="b">
        <v>0</v>
      </c>
    </row>
    <row r="249" spans="1:33" x14ac:dyDescent="0.25">
      <c r="A249" s="3" t="s">
        <v>33</v>
      </c>
      <c r="B249" s="3" t="s">
        <v>34</v>
      </c>
      <c r="C249" s="3" t="s">
        <v>148</v>
      </c>
      <c r="D249" s="3" t="s">
        <v>75</v>
      </c>
      <c r="E249" s="3" t="s">
        <v>37</v>
      </c>
      <c r="F249" s="3">
        <v>63011</v>
      </c>
      <c r="G249" s="3">
        <v>374900</v>
      </c>
      <c r="H249" s="3">
        <v>4</v>
      </c>
      <c r="I249" s="3">
        <v>4</v>
      </c>
      <c r="J249" s="3" t="s">
        <v>38</v>
      </c>
      <c r="K249" s="3">
        <v>2784</v>
      </c>
      <c r="L249" s="3">
        <v>16553</v>
      </c>
      <c r="M249" s="3">
        <v>1986</v>
      </c>
      <c r="N249" s="3">
        <v>3</v>
      </c>
      <c r="O249" s="3" t="s">
        <v>39</v>
      </c>
      <c r="P249" s="3">
        <v>22</v>
      </c>
      <c r="Q249" s="3" t="s">
        <v>40</v>
      </c>
      <c r="U249" s="4">
        <v>42544</v>
      </c>
      <c r="V249" s="3">
        <v>379900</v>
      </c>
      <c r="Y249" s="3" t="s">
        <v>149</v>
      </c>
      <c r="Z249" s="3" t="s">
        <v>42</v>
      </c>
      <c r="AA249" s="3">
        <v>16037396</v>
      </c>
      <c r="AB249" s="3" t="s">
        <v>150</v>
      </c>
      <c r="AC249" s="3" t="s">
        <v>44</v>
      </c>
      <c r="AD249" s="3" t="s">
        <v>45</v>
      </c>
      <c r="AE249" s="3">
        <v>38.597898000000001</v>
      </c>
      <c r="AF249" s="3">
        <v>-90.617812000000001</v>
      </c>
      <c r="AG249" s="3" t="b">
        <v>0</v>
      </c>
    </row>
    <row r="250" spans="1:33" x14ac:dyDescent="0.25">
      <c r="A250" s="3" t="s">
        <v>33</v>
      </c>
      <c r="B250" s="3" t="s">
        <v>34</v>
      </c>
      <c r="C250" s="3" t="s">
        <v>315</v>
      </c>
      <c r="D250" s="3" t="s">
        <v>66</v>
      </c>
      <c r="E250" s="3" t="s">
        <v>37</v>
      </c>
      <c r="F250" s="3">
        <v>63017</v>
      </c>
      <c r="G250" s="3">
        <v>519900</v>
      </c>
      <c r="H250" s="3">
        <v>4</v>
      </c>
      <c r="I250" s="3">
        <v>4</v>
      </c>
      <c r="J250" s="3" t="s">
        <v>309</v>
      </c>
      <c r="K250" s="3">
        <v>2784</v>
      </c>
      <c r="L250" s="3">
        <v>16553</v>
      </c>
      <c r="M250" s="3">
        <v>1997</v>
      </c>
      <c r="N250" s="3">
        <v>3</v>
      </c>
      <c r="O250" s="3" t="s">
        <v>39</v>
      </c>
      <c r="P250" s="3">
        <v>1</v>
      </c>
      <c r="Q250" s="3" t="s">
        <v>40</v>
      </c>
      <c r="V250" s="3">
        <v>519900</v>
      </c>
      <c r="W250" s="3">
        <v>39531</v>
      </c>
      <c r="X250" s="3">
        <v>462000</v>
      </c>
      <c r="Y250" s="3" t="s">
        <v>316</v>
      </c>
      <c r="Z250" s="3" t="s">
        <v>42</v>
      </c>
      <c r="AA250" s="3">
        <v>16044547</v>
      </c>
      <c r="AB250" s="3" t="s">
        <v>49</v>
      </c>
      <c r="AC250" s="3" t="s">
        <v>44</v>
      </c>
      <c r="AD250" s="3" t="s">
        <v>45</v>
      </c>
      <c r="AE250" s="3">
        <v>38.676935</v>
      </c>
      <c r="AF250" s="3">
        <v>-90.526116999999999</v>
      </c>
      <c r="AG250" s="3" t="b">
        <v>0</v>
      </c>
    </row>
    <row r="251" spans="1:33" x14ac:dyDescent="0.25">
      <c r="A251" s="3" t="s">
        <v>33</v>
      </c>
      <c r="B251" s="3" t="s">
        <v>34</v>
      </c>
      <c r="C251" s="3" t="s">
        <v>416</v>
      </c>
      <c r="D251" s="3" t="s">
        <v>66</v>
      </c>
      <c r="E251" s="3" t="s">
        <v>37</v>
      </c>
      <c r="F251" s="3">
        <v>63017</v>
      </c>
      <c r="G251" s="3">
        <v>774500</v>
      </c>
      <c r="H251" s="3">
        <v>6</v>
      </c>
      <c r="I251" s="3">
        <v>5</v>
      </c>
      <c r="J251" s="3" t="s">
        <v>47</v>
      </c>
      <c r="K251" s="3">
        <v>3888</v>
      </c>
      <c r="L251" s="3">
        <v>16553</v>
      </c>
      <c r="M251" s="3">
        <v>1994</v>
      </c>
      <c r="N251" s="3">
        <v>3</v>
      </c>
      <c r="O251" s="3" t="s">
        <v>39</v>
      </c>
      <c r="P251" s="3">
        <v>19</v>
      </c>
      <c r="Q251" s="3" t="s">
        <v>40</v>
      </c>
      <c r="V251" s="3">
        <v>774500</v>
      </c>
      <c r="Y251" s="3" t="s">
        <v>417</v>
      </c>
      <c r="Z251" s="3" t="s">
        <v>42</v>
      </c>
      <c r="AA251" s="3">
        <v>16030993</v>
      </c>
      <c r="AB251" s="3" t="s">
        <v>49</v>
      </c>
      <c r="AC251" s="3" t="s">
        <v>44</v>
      </c>
      <c r="AD251" s="3" t="s">
        <v>45</v>
      </c>
      <c r="AE251" s="3">
        <v>38.627006000000002</v>
      </c>
      <c r="AF251" s="3">
        <v>-90.539919999999995</v>
      </c>
      <c r="AG251" s="3" t="b">
        <v>0</v>
      </c>
    </row>
    <row r="252" spans="1:33" x14ac:dyDescent="0.25">
      <c r="A252" s="3" t="s">
        <v>33</v>
      </c>
      <c r="B252" s="3" t="s">
        <v>34</v>
      </c>
      <c r="C252" s="3" t="s">
        <v>587</v>
      </c>
      <c r="D252" s="3" t="s">
        <v>66</v>
      </c>
      <c r="E252" s="3" t="s">
        <v>37</v>
      </c>
      <c r="F252" s="3">
        <v>63017</v>
      </c>
      <c r="G252" s="3">
        <v>520000</v>
      </c>
      <c r="H252" s="3">
        <v>4</v>
      </c>
      <c r="I252" s="3">
        <v>4</v>
      </c>
      <c r="J252" s="3" t="s">
        <v>309</v>
      </c>
      <c r="K252" s="3">
        <v>3085</v>
      </c>
      <c r="L252" s="3">
        <v>16683</v>
      </c>
      <c r="M252" s="3">
        <v>1978</v>
      </c>
      <c r="N252" s="3">
        <v>2</v>
      </c>
      <c r="O252" s="3" t="s">
        <v>39</v>
      </c>
      <c r="P252" s="3">
        <v>89</v>
      </c>
      <c r="Q252" s="3" t="s">
        <v>40</v>
      </c>
      <c r="V252" s="3">
        <v>520000</v>
      </c>
      <c r="Y252" s="3" t="s">
        <v>588</v>
      </c>
      <c r="Z252" s="3" t="s">
        <v>42</v>
      </c>
      <c r="AA252" s="3">
        <v>16016065</v>
      </c>
      <c r="AB252" s="3" t="s">
        <v>171</v>
      </c>
      <c r="AC252" s="3" t="s">
        <v>44</v>
      </c>
      <c r="AD252" s="3" t="s">
        <v>45</v>
      </c>
      <c r="AE252" s="3">
        <v>38.633982000000003</v>
      </c>
      <c r="AF252" s="3">
        <v>-90.526559000000006</v>
      </c>
      <c r="AG252" s="3" t="b">
        <v>0</v>
      </c>
    </row>
    <row r="253" spans="1:33" x14ac:dyDescent="0.25">
      <c r="A253" s="3" t="s">
        <v>33</v>
      </c>
      <c r="B253" s="3" t="s">
        <v>34</v>
      </c>
      <c r="C253" s="3" t="s">
        <v>303</v>
      </c>
      <c r="D253" s="3" t="s">
        <v>36</v>
      </c>
      <c r="E253" s="3" t="s">
        <v>37</v>
      </c>
      <c r="F253" s="3">
        <v>63011</v>
      </c>
      <c r="G253" s="3">
        <v>215000</v>
      </c>
      <c r="H253" s="3">
        <v>3</v>
      </c>
      <c r="I253" s="3">
        <v>2</v>
      </c>
      <c r="J253" s="3" t="s">
        <v>47</v>
      </c>
      <c r="K253" s="3">
        <v>2250</v>
      </c>
      <c r="L253" s="3">
        <v>16814</v>
      </c>
      <c r="M253" s="3">
        <v>1968</v>
      </c>
      <c r="N253" s="3">
        <v>2</v>
      </c>
      <c r="O253" s="3" t="s">
        <v>39</v>
      </c>
      <c r="P253" s="3">
        <v>456</v>
      </c>
      <c r="Q253" s="3" t="s">
        <v>40</v>
      </c>
      <c r="U253" s="4">
        <v>42535</v>
      </c>
      <c r="V253" s="3">
        <v>259000</v>
      </c>
      <c r="W253" s="4">
        <v>40472</v>
      </c>
      <c r="X253" s="3">
        <v>209000</v>
      </c>
      <c r="Y253" s="3" t="s">
        <v>304</v>
      </c>
      <c r="Z253" s="3" t="s">
        <v>42</v>
      </c>
      <c r="AA253" s="3">
        <v>15016517</v>
      </c>
      <c r="AB253" s="3" t="s">
        <v>305</v>
      </c>
      <c r="AC253" s="3" t="s">
        <v>44</v>
      </c>
      <c r="AD253" s="3" t="s">
        <v>45</v>
      </c>
      <c r="AE253" s="3">
        <v>38.610318900000003</v>
      </c>
      <c r="AF253" s="3">
        <v>-90.528003999999996</v>
      </c>
      <c r="AG253" s="3" t="b">
        <v>0</v>
      </c>
    </row>
    <row r="254" spans="1:33" x14ac:dyDescent="0.25">
      <c r="A254" s="3" t="s">
        <v>33</v>
      </c>
      <c r="B254" s="3" t="s">
        <v>34</v>
      </c>
      <c r="C254" s="3" t="s">
        <v>449</v>
      </c>
      <c r="D254" s="3" t="s">
        <v>66</v>
      </c>
      <c r="E254" s="3" t="s">
        <v>37</v>
      </c>
      <c r="F254" s="3">
        <v>63017</v>
      </c>
      <c r="G254" s="3">
        <v>444900</v>
      </c>
      <c r="H254" s="3">
        <v>4</v>
      </c>
      <c r="I254" s="3">
        <v>4</v>
      </c>
      <c r="J254" s="3" t="s">
        <v>309</v>
      </c>
      <c r="K254" s="3">
        <v>2754</v>
      </c>
      <c r="L254" s="3">
        <v>16814</v>
      </c>
      <c r="M254" s="3">
        <v>1975</v>
      </c>
      <c r="N254" s="3">
        <v>2</v>
      </c>
      <c r="O254" s="3" t="s">
        <v>39</v>
      </c>
      <c r="P254" s="3">
        <v>30</v>
      </c>
      <c r="Q254" s="3" t="s">
        <v>40</v>
      </c>
      <c r="R254" s="3">
        <v>42547</v>
      </c>
      <c r="S254" s="3">
        <v>0.54166666666666663</v>
      </c>
      <c r="T254" s="3">
        <v>0.625</v>
      </c>
      <c r="U254" s="3">
        <v>42538</v>
      </c>
      <c r="V254" s="3">
        <v>449900</v>
      </c>
      <c r="Y254" s="3" t="s">
        <v>450</v>
      </c>
      <c r="Z254" s="3" t="s">
        <v>42</v>
      </c>
      <c r="AA254" s="3">
        <v>16036409</v>
      </c>
      <c r="AB254" s="3" t="s">
        <v>49</v>
      </c>
      <c r="AC254" s="3" t="s">
        <v>44</v>
      </c>
      <c r="AD254" s="3" t="s">
        <v>45</v>
      </c>
      <c r="AE254" s="3">
        <v>38.638694999999998</v>
      </c>
      <c r="AF254" s="3">
        <v>-90.524600000000007</v>
      </c>
      <c r="AG254" s="3" t="b">
        <v>0</v>
      </c>
    </row>
    <row r="255" spans="1:33" x14ac:dyDescent="0.25">
      <c r="A255" s="3" t="s">
        <v>33</v>
      </c>
      <c r="B255" s="3" t="s">
        <v>34</v>
      </c>
      <c r="C255" s="3" t="s">
        <v>208</v>
      </c>
      <c r="D255" s="3" t="s">
        <v>36</v>
      </c>
      <c r="E255" s="3" t="s">
        <v>37</v>
      </c>
      <c r="F255" s="3">
        <v>63011</v>
      </c>
      <c r="G255" s="3">
        <v>204900</v>
      </c>
      <c r="H255" s="3">
        <v>3</v>
      </c>
      <c r="I255" s="3">
        <v>2</v>
      </c>
      <c r="J255" s="3" t="s">
        <v>47</v>
      </c>
      <c r="K255" s="3">
        <v>1998</v>
      </c>
      <c r="L255" s="3">
        <v>16858</v>
      </c>
      <c r="M255" s="3">
        <v>1965</v>
      </c>
      <c r="N255" s="3">
        <v>2</v>
      </c>
      <c r="O255" s="3" t="s">
        <v>39</v>
      </c>
      <c r="P255" s="3">
        <v>51</v>
      </c>
      <c r="Q255" s="3" t="s">
        <v>40</v>
      </c>
      <c r="U255" s="4">
        <v>42530</v>
      </c>
      <c r="V255" s="3">
        <v>225000</v>
      </c>
      <c r="Y255" s="3" t="s">
        <v>209</v>
      </c>
      <c r="Z255" s="3" t="s">
        <v>42</v>
      </c>
      <c r="AA255" s="3">
        <v>16029808</v>
      </c>
      <c r="AB255" s="3" t="s">
        <v>64</v>
      </c>
      <c r="AC255" s="3" t="s">
        <v>44</v>
      </c>
      <c r="AD255" s="3" t="s">
        <v>45</v>
      </c>
      <c r="AE255" s="3">
        <v>38.611857999999998</v>
      </c>
      <c r="AF255" s="3">
        <v>-90.532230999999996</v>
      </c>
      <c r="AG255" s="3" t="b">
        <v>0</v>
      </c>
    </row>
    <row r="256" spans="1:33" x14ac:dyDescent="0.25">
      <c r="A256" s="3" t="s">
        <v>33</v>
      </c>
      <c r="B256" s="3" t="s">
        <v>34</v>
      </c>
      <c r="C256" s="3" t="s">
        <v>741</v>
      </c>
      <c r="D256" s="3" t="s">
        <v>82</v>
      </c>
      <c r="E256" s="3" t="s">
        <v>37</v>
      </c>
      <c r="F256" s="3">
        <v>63123</v>
      </c>
      <c r="G256" s="3">
        <v>179900</v>
      </c>
      <c r="H256" s="3">
        <v>3</v>
      </c>
      <c r="I256" s="3">
        <v>2</v>
      </c>
      <c r="J256" s="3" t="s">
        <v>716</v>
      </c>
      <c r="K256" s="3">
        <v>1318</v>
      </c>
      <c r="L256" s="3">
        <v>16988</v>
      </c>
      <c r="M256" s="3">
        <v>1937</v>
      </c>
      <c r="N256" s="3">
        <v>1</v>
      </c>
      <c r="O256" s="3" t="s">
        <v>39</v>
      </c>
      <c r="P256" s="3">
        <v>2</v>
      </c>
      <c r="Q256" s="3" t="s">
        <v>40</v>
      </c>
      <c r="V256" s="3">
        <v>179900</v>
      </c>
      <c r="W256" s="3">
        <v>39657</v>
      </c>
      <c r="X256" s="3">
        <v>165000</v>
      </c>
      <c r="Y256" s="3" t="s">
        <v>742</v>
      </c>
      <c r="Z256" s="3" t="s">
        <v>42</v>
      </c>
      <c r="AA256" s="3">
        <v>16044468</v>
      </c>
      <c r="AB256" s="3" t="s">
        <v>339</v>
      </c>
      <c r="AC256" s="3" t="s">
        <v>44</v>
      </c>
      <c r="AD256" s="3" t="s">
        <v>45</v>
      </c>
      <c r="AE256" s="3">
        <v>38.5503559</v>
      </c>
      <c r="AF256" s="3">
        <v>-90.305084500000007</v>
      </c>
      <c r="AG256" s="3" t="b">
        <v>0</v>
      </c>
    </row>
    <row r="257" spans="1:33" x14ac:dyDescent="0.25">
      <c r="A257" s="3" t="s">
        <v>33</v>
      </c>
      <c r="B257" s="3" t="s">
        <v>34</v>
      </c>
      <c r="C257" s="3" t="s">
        <v>172</v>
      </c>
      <c r="D257" s="3" t="s">
        <v>75</v>
      </c>
      <c r="E257" s="3" t="s">
        <v>37</v>
      </c>
      <c r="F257" s="3">
        <v>63011</v>
      </c>
      <c r="G257" s="3">
        <v>398500</v>
      </c>
      <c r="H257" s="3">
        <v>4</v>
      </c>
      <c r="I257" s="3">
        <v>4</v>
      </c>
      <c r="J257" s="3" t="s">
        <v>38</v>
      </c>
      <c r="K257" s="3">
        <v>2907</v>
      </c>
      <c r="L257" s="3">
        <v>16988</v>
      </c>
      <c r="M257" s="3">
        <v>1986</v>
      </c>
      <c r="N257" s="3">
        <v>4</v>
      </c>
      <c r="O257" s="3" t="s">
        <v>39</v>
      </c>
      <c r="P257" s="3">
        <v>36</v>
      </c>
      <c r="Q257" s="3" t="s">
        <v>40</v>
      </c>
      <c r="R257" s="4">
        <v>42547</v>
      </c>
      <c r="S257" s="5">
        <v>0.54166666666666663</v>
      </c>
      <c r="T257" s="5">
        <v>0.625</v>
      </c>
      <c r="V257" s="3">
        <v>398500</v>
      </c>
      <c r="Y257" s="3" t="s">
        <v>173</v>
      </c>
      <c r="Z257" s="3" t="s">
        <v>42</v>
      </c>
      <c r="AA257" s="3">
        <v>16034573</v>
      </c>
      <c r="AB257" s="3" t="s">
        <v>68</v>
      </c>
      <c r="AC257" s="3" t="s">
        <v>44</v>
      </c>
      <c r="AD257" s="3" t="s">
        <v>45</v>
      </c>
      <c r="AE257" s="3">
        <v>38.594481999999999</v>
      </c>
      <c r="AF257" s="3">
        <v>-90.621117999999996</v>
      </c>
      <c r="AG257" s="3" t="b">
        <v>0</v>
      </c>
    </row>
    <row r="258" spans="1:33" x14ac:dyDescent="0.25">
      <c r="A258" s="3" t="s">
        <v>33</v>
      </c>
      <c r="B258" s="3" t="s">
        <v>34</v>
      </c>
      <c r="C258" s="3" t="s">
        <v>533</v>
      </c>
      <c r="D258" s="3" t="s">
        <v>66</v>
      </c>
      <c r="E258" s="3" t="s">
        <v>37</v>
      </c>
      <c r="F258" s="3">
        <v>63017</v>
      </c>
      <c r="G258" s="3">
        <v>524900</v>
      </c>
      <c r="H258" s="3">
        <v>4</v>
      </c>
      <c r="I258" s="3">
        <v>5</v>
      </c>
      <c r="J258" s="3" t="s">
        <v>309</v>
      </c>
      <c r="K258" s="3">
        <v>2950</v>
      </c>
      <c r="L258" s="3">
        <v>16988</v>
      </c>
      <c r="M258" s="3">
        <v>1983</v>
      </c>
      <c r="N258" s="3">
        <v>2</v>
      </c>
      <c r="O258" s="3" t="s">
        <v>39</v>
      </c>
      <c r="P258" s="3">
        <v>59</v>
      </c>
      <c r="Q258" s="3" t="s">
        <v>40</v>
      </c>
      <c r="U258" s="3">
        <v>42530</v>
      </c>
      <c r="V258" s="3">
        <v>549900</v>
      </c>
      <c r="Y258" s="3" t="s">
        <v>534</v>
      </c>
      <c r="Z258" s="3" t="s">
        <v>42</v>
      </c>
      <c r="AA258" s="3">
        <v>15067295</v>
      </c>
      <c r="AB258" s="3" t="s">
        <v>49</v>
      </c>
      <c r="AC258" s="3" t="s">
        <v>44</v>
      </c>
      <c r="AD258" s="3" t="s">
        <v>45</v>
      </c>
      <c r="AE258" s="3">
        <v>38.648076000000003</v>
      </c>
      <c r="AF258" s="3">
        <v>-90.517995999999997</v>
      </c>
      <c r="AG258" s="3" t="b">
        <v>0</v>
      </c>
    </row>
    <row r="259" spans="1:33" x14ac:dyDescent="0.25">
      <c r="A259" s="3" t="s">
        <v>33</v>
      </c>
      <c r="B259" s="3" t="s">
        <v>34</v>
      </c>
      <c r="C259" s="3" t="s">
        <v>130</v>
      </c>
      <c r="D259" s="3" t="s">
        <v>36</v>
      </c>
      <c r="E259" s="3" t="s">
        <v>37</v>
      </c>
      <c r="F259" s="3">
        <v>63011</v>
      </c>
      <c r="G259" s="3">
        <v>274900</v>
      </c>
      <c r="H259" s="3">
        <v>3</v>
      </c>
      <c r="I259" s="3">
        <v>3</v>
      </c>
      <c r="J259" s="3" t="s">
        <v>47</v>
      </c>
      <c r="K259" s="3">
        <v>1608</v>
      </c>
      <c r="L259" s="3">
        <v>17032</v>
      </c>
      <c r="M259" s="3">
        <v>1975</v>
      </c>
      <c r="N259" s="3">
        <v>2</v>
      </c>
      <c r="O259" s="3" t="s">
        <v>39</v>
      </c>
      <c r="P259" s="3">
        <v>17</v>
      </c>
      <c r="Q259" s="3" t="s">
        <v>40</v>
      </c>
      <c r="U259" s="4">
        <v>42536</v>
      </c>
      <c r="V259" s="3">
        <v>284900</v>
      </c>
      <c r="Y259" s="3" t="s">
        <v>131</v>
      </c>
      <c r="Z259" s="3" t="s">
        <v>42</v>
      </c>
      <c r="AA259" s="3">
        <v>16038172</v>
      </c>
      <c r="AB259" s="3" t="s">
        <v>68</v>
      </c>
      <c r="AC259" s="3" t="s">
        <v>44</v>
      </c>
      <c r="AD259" s="3" t="s">
        <v>45</v>
      </c>
      <c r="AE259" s="3">
        <v>38.617525000000001</v>
      </c>
      <c r="AF259" s="3">
        <v>-90.526306000000005</v>
      </c>
      <c r="AG259" s="3" t="b">
        <v>0</v>
      </c>
    </row>
    <row r="260" spans="1:33" x14ac:dyDescent="0.25">
      <c r="A260" s="3" t="s">
        <v>33</v>
      </c>
      <c r="B260" s="3" t="s">
        <v>34</v>
      </c>
      <c r="C260" s="3" t="s">
        <v>117</v>
      </c>
      <c r="D260" s="3" t="s">
        <v>36</v>
      </c>
      <c r="E260" s="3" t="s">
        <v>37</v>
      </c>
      <c r="F260" s="3">
        <v>63011</v>
      </c>
      <c r="G260" s="3">
        <v>239900</v>
      </c>
      <c r="H260" s="3">
        <v>3</v>
      </c>
      <c r="I260" s="3">
        <v>2</v>
      </c>
      <c r="J260" s="3" t="s">
        <v>47</v>
      </c>
      <c r="K260" s="3">
        <v>1701</v>
      </c>
      <c r="L260" s="3">
        <v>17250</v>
      </c>
      <c r="M260" s="3">
        <v>1966</v>
      </c>
      <c r="N260" s="3">
        <v>2</v>
      </c>
      <c r="O260" s="3" t="s">
        <v>39</v>
      </c>
      <c r="P260" s="3">
        <v>16</v>
      </c>
      <c r="Q260" s="3" t="s">
        <v>40</v>
      </c>
      <c r="V260" s="3">
        <v>239900</v>
      </c>
      <c r="W260" s="4">
        <v>41796</v>
      </c>
      <c r="X260" s="3">
        <v>220000</v>
      </c>
      <c r="Y260" s="3" t="s">
        <v>118</v>
      </c>
      <c r="Z260" s="3" t="s">
        <v>42</v>
      </c>
      <c r="AA260" s="3">
        <v>16040487</v>
      </c>
      <c r="AB260" s="3" t="s">
        <v>68</v>
      </c>
      <c r="AC260" s="3" t="s">
        <v>44</v>
      </c>
      <c r="AD260" s="3" t="s">
        <v>45</v>
      </c>
      <c r="AE260" s="3">
        <v>38.614275900000003</v>
      </c>
      <c r="AF260" s="3">
        <v>-90.523525000000006</v>
      </c>
      <c r="AG260" s="3" t="b">
        <v>0</v>
      </c>
    </row>
    <row r="261" spans="1:33" x14ac:dyDescent="0.25">
      <c r="A261" s="3" t="s">
        <v>33</v>
      </c>
      <c r="B261" s="3" t="s">
        <v>34</v>
      </c>
      <c r="C261" s="3" t="s">
        <v>128</v>
      </c>
      <c r="D261" s="3" t="s">
        <v>36</v>
      </c>
      <c r="E261" s="3" t="s">
        <v>37</v>
      </c>
      <c r="F261" s="3">
        <v>63011</v>
      </c>
      <c r="G261" s="3">
        <v>342500</v>
      </c>
      <c r="H261" s="3">
        <v>4</v>
      </c>
      <c r="I261" s="3">
        <v>3</v>
      </c>
      <c r="J261" s="3" t="s">
        <v>47</v>
      </c>
      <c r="K261" s="3">
        <v>2190</v>
      </c>
      <c r="L261" s="3">
        <v>17380</v>
      </c>
      <c r="M261" s="3">
        <v>1966</v>
      </c>
      <c r="N261" s="3">
        <v>2</v>
      </c>
      <c r="O261" s="3" t="s">
        <v>39</v>
      </c>
      <c r="P261" s="3">
        <v>17</v>
      </c>
      <c r="Q261" s="3" t="s">
        <v>40</v>
      </c>
      <c r="R261" s="4">
        <v>42547</v>
      </c>
      <c r="S261" s="5">
        <v>0.5</v>
      </c>
      <c r="T261" s="5">
        <v>0.58333333333333337</v>
      </c>
      <c r="U261" s="4">
        <v>42544</v>
      </c>
      <c r="V261" s="3">
        <v>325000</v>
      </c>
      <c r="Y261" s="3" t="s">
        <v>129</v>
      </c>
      <c r="Z261" s="3" t="s">
        <v>42</v>
      </c>
      <c r="AA261" s="3">
        <v>16025928</v>
      </c>
      <c r="AB261" s="3" t="s">
        <v>52</v>
      </c>
      <c r="AC261" s="3" t="s">
        <v>44</v>
      </c>
      <c r="AD261" s="3" t="s">
        <v>45</v>
      </c>
      <c r="AE261" s="3">
        <v>38.606788999999999</v>
      </c>
      <c r="AF261" s="3">
        <v>-90.554165999999995</v>
      </c>
      <c r="AG261" s="3" t="b">
        <v>0</v>
      </c>
    </row>
    <row r="262" spans="1:33" x14ac:dyDescent="0.25">
      <c r="A262" s="3" t="s">
        <v>33</v>
      </c>
      <c r="B262" s="3" t="s">
        <v>34</v>
      </c>
      <c r="C262" s="3" t="s">
        <v>879</v>
      </c>
      <c r="D262" s="3" t="s">
        <v>82</v>
      </c>
      <c r="E262" s="3" t="s">
        <v>37</v>
      </c>
      <c r="F262" s="3">
        <v>63123</v>
      </c>
      <c r="G262" s="3">
        <v>135000</v>
      </c>
      <c r="H262" s="3">
        <v>4</v>
      </c>
      <c r="I262" s="3">
        <v>2</v>
      </c>
      <c r="J262" s="3" t="s">
        <v>720</v>
      </c>
      <c r="K262" s="3">
        <v>1436</v>
      </c>
      <c r="L262" s="3">
        <v>17424</v>
      </c>
      <c r="M262" s="3">
        <v>1950</v>
      </c>
      <c r="N262" s="3">
        <v>2</v>
      </c>
      <c r="O262" s="3" t="s">
        <v>39</v>
      </c>
      <c r="P262" s="3">
        <v>19</v>
      </c>
      <c r="Q262" s="3" t="s">
        <v>40</v>
      </c>
      <c r="V262" s="3">
        <v>135000</v>
      </c>
      <c r="Y262" s="3" t="s">
        <v>880</v>
      </c>
      <c r="Z262" s="3" t="s">
        <v>42</v>
      </c>
      <c r="AA262" s="3">
        <v>16031621</v>
      </c>
      <c r="AB262" s="3" t="s">
        <v>839</v>
      </c>
      <c r="AC262" s="3" t="s">
        <v>44</v>
      </c>
      <c r="AD262" s="3" t="s">
        <v>45</v>
      </c>
      <c r="AE262" s="3">
        <v>38.566761</v>
      </c>
      <c r="AF262" s="3">
        <v>-90.315727899999999</v>
      </c>
      <c r="AG262" s="3" t="b">
        <v>0</v>
      </c>
    </row>
    <row r="263" spans="1:33" x14ac:dyDescent="0.25">
      <c r="A263" s="3" t="s">
        <v>33</v>
      </c>
      <c r="B263" s="3" t="s">
        <v>34</v>
      </c>
      <c r="C263" s="3" t="s">
        <v>521</v>
      </c>
      <c r="D263" s="3" t="s">
        <v>66</v>
      </c>
      <c r="E263" s="3" t="s">
        <v>37</v>
      </c>
      <c r="F263" s="3">
        <v>63017</v>
      </c>
      <c r="G263" s="3">
        <v>587000</v>
      </c>
      <c r="H263" s="3">
        <v>4</v>
      </c>
      <c r="I263" s="3">
        <v>4</v>
      </c>
      <c r="J263" s="3" t="s">
        <v>309</v>
      </c>
      <c r="K263" s="3">
        <v>2990</v>
      </c>
      <c r="L263" s="3">
        <v>17424</v>
      </c>
      <c r="M263" s="3">
        <v>1987</v>
      </c>
      <c r="N263" s="3">
        <v>3</v>
      </c>
      <c r="O263" s="3" t="s">
        <v>39</v>
      </c>
      <c r="P263" s="3">
        <v>56</v>
      </c>
      <c r="Q263" s="3" t="s">
        <v>40</v>
      </c>
      <c r="U263" s="3">
        <v>42542</v>
      </c>
      <c r="V263" s="3">
        <v>595000</v>
      </c>
      <c r="W263" s="3">
        <v>39713</v>
      </c>
      <c r="X263" s="3">
        <v>425000</v>
      </c>
      <c r="Y263" s="3" t="s">
        <v>522</v>
      </c>
      <c r="Z263" s="3" t="s">
        <v>42</v>
      </c>
      <c r="AA263" s="3">
        <v>16024598</v>
      </c>
      <c r="AB263" s="3" t="s">
        <v>52</v>
      </c>
      <c r="AC263" s="3" t="s">
        <v>44</v>
      </c>
      <c r="AD263" s="3" t="s">
        <v>45</v>
      </c>
      <c r="AE263" s="3">
        <v>38.631439</v>
      </c>
      <c r="AF263" s="3">
        <v>-90.530940999999999</v>
      </c>
      <c r="AG263" s="3" t="b">
        <v>0</v>
      </c>
    </row>
    <row r="264" spans="1:33" x14ac:dyDescent="0.25">
      <c r="A264" s="3" t="s">
        <v>33</v>
      </c>
      <c r="B264" s="3" t="s">
        <v>34</v>
      </c>
      <c r="C264" s="3" t="s">
        <v>132</v>
      </c>
      <c r="D264" s="3" t="s">
        <v>75</v>
      </c>
      <c r="E264" s="3" t="s">
        <v>37</v>
      </c>
      <c r="F264" s="3">
        <v>63011</v>
      </c>
      <c r="G264" s="3">
        <v>424900</v>
      </c>
      <c r="H264" s="3">
        <v>5</v>
      </c>
      <c r="I264" s="3">
        <v>4</v>
      </c>
      <c r="J264" s="3" t="s">
        <v>38</v>
      </c>
      <c r="K264" s="3">
        <v>3428</v>
      </c>
      <c r="L264" s="3">
        <v>17424</v>
      </c>
      <c r="M264" s="3">
        <v>1999</v>
      </c>
      <c r="N264" s="3">
        <v>3</v>
      </c>
      <c r="O264" s="3" t="s">
        <v>39</v>
      </c>
      <c r="P264" s="3">
        <v>18</v>
      </c>
      <c r="Q264" s="3" t="s">
        <v>40</v>
      </c>
      <c r="V264" s="3">
        <v>414900</v>
      </c>
      <c r="W264" s="4">
        <v>38142</v>
      </c>
      <c r="X264" s="3">
        <v>327500</v>
      </c>
      <c r="Y264" s="3" t="s">
        <v>133</v>
      </c>
      <c r="Z264" s="3" t="s">
        <v>42</v>
      </c>
      <c r="AA264" s="3">
        <v>16039839</v>
      </c>
      <c r="AB264" s="3" t="s">
        <v>134</v>
      </c>
      <c r="AC264" s="3" t="s">
        <v>44</v>
      </c>
      <c r="AD264" s="3" t="s">
        <v>45</v>
      </c>
      <c r="AE264" s="3">
        <v>38.596418999999997</v>
      </c>
      <c r="AF264" s="3">
        <v>-90.602830999999995</v>
      </c>
      <c r="AG264" s="3" t="b">
        <v>0</v>
      </c>
    </row>
    <row r="265" spans="1:33" x14ac:dyDescent="0.25">
      <c r="A265" s="3" t="s">
        <v>33</v>
      </c>
      <c r="B265" s="3" t="s">
        <v>34</v>
      </c>
      <c r="C265" s="3" t="s">
        <v>392</v>
      </c>
      <c r="D265" s="3" t="s">
        <v>290</v>
      </c>
      <c r="E265" s="3" t="s">
        <v>37</v>
      </c>
      <c r="F265" s="3">
        <v>63017</v>
      </c>
      <c r="G265" s="3">
        <v>850000</v>
      </c>
      <c r="H265" s="3">
        <v>5</v>
      </c>
      <c r="I265" s="3">
        <v>5</v>
      </c>
      <c r="J265" s="3" t="s">
        <v>47</v>
      </c>
      <c r="K265" s="3">
        <v>3747</v>
      </c>
      <c r="L265" s="3">
        <v>17424</v>
      </c>
      <c r="M265" s="3">
        <v>1996</v>
      </c>
      <c r="N265" s="3">
        <v>3</v>
      </c>
      <c r="O265" s="3" t="s">
        <v>39</v>
      </c>
      <c r="P265" s="3">
        <v>15</v>
      </c>
      <c r="Q265" s="3" t="s">
        <v>40</v>
      </c>
      <c r="R265" s="3">
        <v>42547</v>
      </c>
      <c r="S265" s="3">
        <v>0.54166666666666663</v>
      </c>
      <c r="T265" s="3">
        <v>0.625</v>
      </c>
      <c r="V265" s="3">
        <v>850000</v>
      </c>
      <c r="Y265" s="3" t="s">
        <v>393</v>
      </c>
      <c r="Z265" s="3" t="s">
        <v>42</v>
      </c>
      <c r="AA265" s="3">
        <v>16017623</v>
      </c>
      <c r="AB265" s="3" t="s">
        <v>49</v>
      </c>
      <c r="AC265" s="3" t="s">
        <v>44</v>
      </c>
      <c r="AD265" s="3" t="s">
        <v>45</v>
      </c>
      <c r="AE265" s="3">
        <v>38.635466999999998</v>
      </c>
      <c r="AF265" s="3">
        <v>-90.519139899999999</v>
      </c>
      <c r="AG265" s="3" t="b">
        <v>0</v>
      </c>
    </row>
    <row r="266" spans="1:33" x14ac:dyDescent="0.25">
      <c r="A266" s="3" t="s">
        <v>33</v>
      </c>
      <c r="B266" s="3" t="s">
        <v>34</v>
      </c>
      <c r="C266" s="3" t="s">
        <v>464</v>
      </c>
      <c r="D266" s="3" t="s">
        <v>66</v>
      </c>
      <c r="E266" s="3" t="s">
        <v>37</v>
      </c>
      <c r="F266" s="3">
        <v>63017</v>
      </c>
      <c r="G266" s="3">
        <v>575000</v>
      </c>
      <c r="H266" s="3">
        <v>4</v>
      </c>
      <c r="I266" s="3">
        <v>4</v>
      </c>
      <c r="J266" s="3" t="s">
        <v>309</v>
      </c>
      <c r="K266" s="3">
        <v>3509</v>
      </c>
      <c r="L266" s="3">
        <v>17860</v>
      </c>
      <c r="M266" s="3">
        <v>1989</v>
      </c>
      <c r="N266" s="3">
        <v>3</v>
      </c>
      <c r="O266" s="3" t="s">
        <v>39</v>
      </c>
      <c r="P266" s="3">
        <v>37</v>
      </c>
      <c r="Q266" s="3" t="s">
        <v>40</v>
      </c>
      <c r="V266" s="3">
        <v>575000</v>
      </c>
      <c r="Y266" s="3" t="s">
        <v>465</v>
      </c>
      <c r="Z266" s="3" t="s">
        <v>42</v>
      </c>
      <c r="AA266" s="3">
        <v>16027353</v>
      </c>
      <c r="AB266" s="3" t="s">
        <v>49</v>
      </c>
      <c r="AC266" s="3" t="s">
        <v>44</v>
      </c>
      <c r="AD266" s="3" t="s">
        <v>45</v>
      </c>
      <c r="AE266" s="3">
        <v>38.632008900000002</v>
      </c>
      <c r="AF266" s="3">
        <v>-90.532619999999994</v>
      </c>
      <c r="AG266" s="3" t="b">
        <v>0</v>
      </c>
    </row>
    <row r="267" spans="1:33" x14ac:dyDescent="0.25">
      <c r="A267" s="3" t="s">
        <v>33</v>
      </c>
      <c r="B267" s="3" t="s">
        <v>34</v>
      </c>
      <c r="C267" s="3" t="s">
        <v>333</v>
      </c>
      <c r="D267" s="3" t="s">
        <v>66</v>
      </c>
      <c r="E267" s="3" t="s">
        <v>37</v>
      </c>
      <c r="F267" s="3">
        <v>63017</v>
      </c>
      <c r="G267" s="3">
        <v>815000</v>
      </c>
      <c r="H267" s="3">
        <v>4</v>
      </c>
      <c r="I267" s="3">
        <v>6</v>
      </c>
      <c r="J267" s="3" t="s">
        <v>47</v>
      </c>
      <c r="K267" s="3">
        <v>3796</v>
      </c>
      <c r="L267" s="3">
        <v>17860</v>
      </c>
      <c r="M267" s="3">
        <v>1993</v>
      </c>
      <c r="N267" s="3">
        <v>3</v>
      </c>
      <c r="O267" s="3" t="s">
        <v>39</v>
      </c>
      <c r="P267" s="3">
        <v>2</v>
      </c>
      <c r="Q267" s="3" t="s">
        <v>40</v>
      </c>
      <c r="R267" s="3">
        <v>42547</v>
      </c>
      <c r="S267" s="3">
        <v>0.54166666666666663</v>
      </c>
      <c r="T267" s="3">
        <v>0.66666666666666663</v>
      </c>
      <c r="V267" s="3">
        <v>815000</v>
      </c>
      <c r="Y267" s="3" t="s">
        <v>334</v>
      </c>
      <c r="Z267" s="3" t="s">
        <v>42</v>
      </c>
      <c r="AA267" s="3">
        <v>16042233</v>
      </c>
      <c r="AB267" s="3" t="s">
        <v>49</v>
      </c>
      <c r="AC267" s="3" t="s">
        <v>44</v>
      </c>
      <c r="AD267" s="3" t="s">
        <v>45</v>
      </c>
      <c r="AE267" s="3">
        <v>38.628967000000003</v>
      </c>
      <c r="AF267" s="3">
        <v>-90.535722000000007</v>
      </c>
      <c r="AG267" s="3" t="b">
        <v>0</v>
      </c>
    </row>
    <row r="268" spans="1:33" x14ac:dyDescent="0.25">
      <c r="A268" s="3" t="s">
        <v>33</v>
      </c>
      <c r="B268" s="3" t="s">
        <v>34</v>
      </c>
      <c r="C268" s="3" t="s">
        <v>591</v>
      </c>
      <c r="D268" s="3" t="s">
        <v>66</v>
      </c>
      <c r="E268" s="3" t="s">
        <v>37</v>
      </c>
      <c r="F268" s="3">
        <v>63017</v>
      </c>
      <c r="G268" s="3">
        <v>250000</v>
      </c>
      <c r="H268" s="3">
        <v>3</v>
      </c>
      <c r="I268" s="3">
        <v>2</v>
      </c>
      <c r="J268" s="3" t="s">
        <v>309</v>
      </c>
      <c r="K268" s="3">
        <v>1774</v>
      </c>
      <c r="L268" s="3">
        <v>17903</v>
      </c>
      <c r="M268" s="3">
        <v>1962</v>
      </c>
      <c r="N268" s="3">
        <v>2</v>
      </c>
      <c r="P268" s="3">
        <v>92</v>
      </c>
      <c r="Q268" s="3" t="s">
        <v>40</v>
      </c>
      <c r="U268" s="3">
        <v>42475</v>
      </c>
      <c r="V268" s="3">
        <v>259000</v>
      </c>
      <c r="Y268" s="3" t="s">
        <v>592</v>
      </c>
      <c r="Z268" s="3" t="s">
        <v>42</v>
      </c>
      <c r="AA268" s="3">
        <v>16018959</v>
      </c>
      <c r="AB268" s="3" t="s">
        <v>49</v>
      </c>
      <c r="AC268" s="3" t="s">
        <v>44</v>
      </c>
      <c r="AD268" s="3" t="s">
        <v>45</v>
      </c>
      <c r="AE268" s="3">
        <v>38.686857000000003</v>
      </c>
      <c r="AF268" s="3">
        <v>-90.501794000000004</v>
      </c>
      <c r="AG268" s="3" t="b">
        <v>0</v>
      </c>
    </row>
    <row r="269" spans="1:33" x14ac:dyDescent="0.25">
      <c r="A269" s="3" t="s">
        <v>33</v>
      </c>
      <c r="B269" s="3" t="s">
        <v>34</v>
      </c>
      <c r="C269" s="3" t="s">
        <v>925</v>
      </c>
      <c r="D269" s="3" t="s">
        <v>82</v>
      </c>
      <c r="E269" s="3" t="s">
        <v>37</v>
      </c>
      <c r="F269" s="3">
        <v>63123</v>
      </c>
      <c r="G269" s="3">
        <v>229900</v>
      </c>
      <c r="H269" s="3">
        <v>4</v>
      </c>
      <c r="I269" s="3">
        <v>3</v>
      </c>
      <c r="J269" s="3" t="s">
        <v>720</v>
      </c>
      <c r="K269" s="3">
        <v>1944</v>
      </c>
      <c r="L269" s="3">
        <v>18295</v>
      </c>
      <c r="M269" s="3">
        <v>1946</v>
      </c>
      <c r="N269" s="3">
        <v>2</v>
      </c>
      <c r="O269" s="3" t="s">
        <v>39</v>
      </c>
      <c r="P269" s="3">
        <v>36</v>
      </c>
      <c r="Q269" s="3" t="s">
        <v>40</v>
      </c>
      <c r="U269" s="3">
        <v>42531</v>
      </c>
      <c r="V269" s="3">
        <v>235000</v>
      </c>
      <c r="Y269" s="3" t="s">
        <v>926</v>
      </c>
      <c r="Z269" s="3" t="s">
        <v>42</v>
      </c>
      <c r="AA269" s="3">
        <v>16035036</v>
      </c>
      <c r="AB269" s="3" t="s">
        <v>102</v>
      </c>
      <c r="AC269" s="3" t="s">
        <v>44</v>
      </c>
      <c r="AD269" s="3" t="s">
        <v>45</v>
      </c>
      <c r="AE269" s="3">
        <v>38.566706000000003</v>
      </c>
      <c r="AF269" s="3">
        <v>-90.315207000000001</v>
      </c>
      <c r="AG269" s="3" t="b">
        <v>0</v>
      </c>
    </row>
    <row r="270" spans="1:33" x14ac:dyDescent="0.25">
      <c r="A270" s="3" t="s">
        <v>33</v>
      </c>
      <c r="B270" s="3" t="s">
        <v>34</v>
      </c>
      <c r="C270" s="3" t="s">
        <v>495</v>
      </c>
      <c r="D270" s="3" t="s">
        <v>66</v>
      </c>
      <c r="E270" s="3" t="s">
        <v>37</v>
      </c>
      <c r="F270" s="3">
        <v>63017</v>
      </c>
      <c r="G270" s="3">
        <v>459000</v>
      </c>
      <c r="H270" s="3">
        <v>4</v>
      </c>
      <c r="I270" s="3">
        <v>4</v>
      </c>
      <c r="J270" s="3" t="s">
        <v>309</v>
      </c>
      <c r="K270" s="3">
        <v>2283</v>
      </c>
      <c r="L270" s="3">
        <v>18295</v>
      </c>
      <c r="M270" s="3">
        <v>1984</v>
      </c>
      <c r="N270" s="3">
        <v>5</v>
      </c>
      <c r="O270" s="3" t="s">
        <v>39</v>
      </c>
      <c r="P270" s="3">
        <v>44</v>
      </c>
      <c r="Q270" s="3" t="s">
        <v>40</v>
      </c>
      <c r="R270" s="3">
        <v>42547</v>
      </c>
      <c r="S270" s="3">
        <v>0.54166666666666663</v>
      </c>
      <c r="T270" s="3">
        <v>0.625</v>
      </c>
      <c r="U270" s="3">
        <v>42544</v>
      </c>
      <c r="V270" s="3">
        <v>489900</v>
      </c>
      <c r="Y270" s="3" t="s">
        <v>496</v>
      </c>
      <c r="Z270" s="3" t="s">
        <v>42</v>
      </c>
      <c r="AA270" s="3">
        <v>16032309</v>
      </c>
      <c r="AB270" s="3" t="s">
        <v>68</v>
      </c>
      <c r="AC270" s="3" t="s">
        <v>44</v>
      </c>
      <c r="AD270" s="3" t="s">
        <v>45</v>
      </c>
      <c r="AE270" s="3">
        <v>38.635751900000002</v>
      </c>
      <c r="AF270" s="3">
        <v>-90.564226000000005</v>
      </c>
      <c r="AG270" s="3" t="b">
        <v>0</v>
      </c>
    </row>
    <row r="271" spans="1:33" x14ac:dyDescent="0.25">
      <c r="A271" s="3" t="s">
        <v>33</v>
      </c>
      <c r="B271" s="3" t="s">
        <v>34</v>
      </c>
      <c r="C271" s="3" t="s">
        <v>544</v>
      </c>
      <c r="D271" s="3" t="s">
        <v>290</v>
      </c>
      <c r="E271" s="3" t="s">
        <v>37</v>
      </c>
      <c r="F271" s="3">
        <v>63017</v>
      </c>
      <c r="G271" s="3">
        <v>738000</v>
      </c>
      <c r="H271" s="3">
        <v>5</v>
      </c>
      <c r="I271" s="3">
        <v>5</v>
      </c>
      <c r="J271" s="3" t="s">
        <v>47</v>
      </c>
      <c r="K271" s="3">
        <v>4110</v>
      </c>
      <c r="L271" s="3">
        <v>18295</v>
      </c>
      <c r="M271" s="3">
        <v>1998</v>
      </c>
      <c r="N271" s="3">
        <v>3</v>
      </c>
      <c r="O271" s="3" t="s">
        <v>39</v>
      </c>
      <c r="P271" s="3">
        <v>64</v>
      </c>
      <c r="Q271" s="3" t="s">
        <v>40</v>
      </c>
      <c r="R271" s="3">
        <v>42547</v>
      </c>
      <c r="S271" s="3">
        <v>0.54166666666666663</v>
      </c>
      <c r="T271" s="3">
        <v>0.625</v>
      </c>
      <c r="U271" s="3">
        <v>42522</v>
      </c>
      <c r="V271" s="3">
        <v>758000</v>
      </c>
      <c r="Y271" s="3" t="s">
        <v>545</v>
      </c>
      <c r="Z271" s="3" t="s">
        <v>42</v>
      </c>
      <c r="AA271" s="3">
        <v>16025887</v>
      </c>
      <c r="AB271" s="3" t="s">
        <v>49</v>
      </c>
      <c r="AC271" s="3" t="s">
        <v>44</v>
      </c>
      <c r="AD271" s="3" t="s">
        <v>45</v>
      </c>
      <c r="AE271" s="3">
        <v>38.634639999999997</v>
      </c>
      <c r="AF271" s="3">
        <v>-90.518500000000003</v>
      </c>
      <c r="AG271" s="3" t="b">
        <v>0</v>
      </c>
    </row>
    <row r="272" spans="1:33" x14ac:dyDescent="0.25">
      <c r="A272" s="3" t="s">
        <v>33</v>
      </c>
      <c r="B272" s="3" t="s">
        <v>34</v>
      </c>
      <c r="C272" s="3" t="s">
        <v>897</v>
      </c>
      <c r="D272" s="3" t="s">
        <v>82</v>
      </c>
      <c r="E272" s="3" t="s">
        <v>37</v>
      </c>
      <c r="F272" s="3">
        <v>63123</v>
      </c>
      <c r="G272" s="3">
        <v>200000</v>
      </c>
      <c r="H272" s="3">
        <v>3</v>
      </c>
      <c r="I272" s="3">
        <v>2</v>
      </c>
      <c r="J272" s="3" t="s">
        <v>720</v>
      </c>
      <c r="K272" s="3">
        <v>1134</v>
      </c>
      <c r="L272" s="3">
        <v>18731</v>
      </c>
      <c r="M272" s="3">
        <v>1960</v>
      </c>
      <c r="N272" s="3">
        <v>0</v>
      </c>
      <c r="P272" s="3">
        <v>24</v>
      </c>
      <c r="Q272" s="3" t="s">
        <v>40</v>
      </c>
      <c r="R272" s="3">
        <v>42547</v>
      </c>
      <c r="S272" s="3">
        <v>0.54166666666666663</v>
      </c>
      <c r="T272" s="3">
        <v>0.625</v>
      </c>
      <c r="V272" s="3">
        <v>200000</v>
      </c>
      <c r="Y272" s="3" t="s">
        <v>898</v>
      </c>
      <c r="Z272" s="3" t="s">
        <v>42</v>
      </c>
      <c r="AA272" s="3">
        <v>16037732</v>
      </c>
      <c r="AB272" s="3" t="s">
        <v>226</v>
      </c>
      <c r="AC272" s="3" t="s">
        <v>44</v>
      </c>
      <c r="AD272" s="3" t="s">
        <v>45</v>
      </c>
      <c r="AE272" s="3">
        <v>38.566884000000002</v>
      </c>
      <c r="AF272" s="3">
        <v>-90.313440999999997</v>
      </c>
      <c r="AG272" s="3" t="b">
        <v>0</v>
      </c>
    </row>
    <row r="273" spans="1:33" x14ac:dyDescent="0.25">
      <c r="A273" s="3" t="s">
        <v>33</v>
      </c>
      <c r="B273" s="3" t="s">
        <v>34</v>
      </c>
      <c r="C273" s="3" t="s">
        <v>254</v>
      </c>
      <c r="D273" s="3" t="s">
        <v>36</v>
      </c>
      <c r="E273" s="3" t="s">
        <v>37</v>
      </c>
      <c r="F273" s="3">
        <v>63011</v>
      </c>
      <c r="G273" s="3">
        <v>348000</v>
      </c>
      <c r="H273" s="3">
        <v>4</v>
      </c>
      <c r="I273" s="3">
        <v>3</v>
      </c>
      <c r="J273" s="3" t="s">
        <v>47</v>
      </c>
      <c r="K273" s="3">
        <v>2366</v>
      </c>
      <c r="L273" s="3">
        <v>19166</v>
      </c>
      <c r="M273" s="3">
        <v>1987</v>
      </c>
      <c r="N273" s="3">
        <v>2</v>
      </c>
      <c r="O273" s="3" t="s">
        <v>39</v>
      </c>
      <c r="P273" s="3">
        <v>103</v>
      </c>
      <c r="Q273" s="3" t="s">
        <v>40</v>
      </c>
      <c r="U273" s="4">
        <v>42534</v>
      </c>
      <c r="V273" s="3">
        <v>375000</v>
      </c>
      <c r="W273" s="4">
        <v>38153</v>
      </c>
      <c r="X273" s="3">
        <v>264500</v>
      </c>
      <c r="Y273" s="3" t="s">
        <v>255</v>
      </c>
      <c r="Z273" s="3" t="s">
        <v>42</v>
      </c>
      <c r="AA273" s="3">
        <v>16013899</v>
      </c>
      <c r="AB273" s="3" t="s">
        <v>160</v>
      </c>
      <c r="AC273" s="3" t="s">
        <v>44</v>
      </c>
      <c r="AD273" s="3" t="s">
        <v>45</v>
      </c>
      <c r="AE273" s="3">
        <v>38.605736999999998</v>
      </c>
      <c r="AF273" s="3">
        <v>-90.555272000000002</v>
      </c>
      <c r="AG273" s="3" t="b">
        <v>0</v>
      </c>
    </row>
    <row r="274" spans="1:33" x14ac:dyDescent="0.25">
      <c r="A274" s="3" t="s">
        <v>33</v>
      </c>
      <c r="B274" s="3" t="s">
        <v>34</v>
      </c>
      <c r="C274" s="3" t="s">
        <v>196</v>
      </c>
      <c r="D274" s="3" t="s">
        <v>36</v>
      </c>
      <c r="E274" s="3" t="s">
        <v>37</v>
      </c>
      <c r="F274" s="3">
        <v>63011</v>
      </c>
      <c r="G274" s="3">
        <v>349900</v>
      </c>
      <c r="H274" s="3">
        <v>4</v>
      </c>
      <c r="I274" s="3">
        <v>3</v>
      </c>
      <c r="J274" s="3" t="s">
        <v>38</v>
      </c>
      <c r="K274" s="3">
        <v>2536</v>
      </c>
      <c r="L274" s="3">
        <v>19166</v>
      </c>
      <c r="M274" s="3">
        <v>1998</v>
      </c>
      <c r="N274" s="3">
        <v>3</v>
      </c>
      <c r="O274" s="3" t="s">
        <v>39</v>
      </c>
      <c r="P274" s="3">
        <v>46</v>
      </c>
      <c r="Q274" s="3" t="s">
        <v>40</v>
      </c>
      <c r="R274" s="4">
        <v>42547</v>
      </c>
      <c r="S274" s="5">
        <v>0.54166666666666663</v>
      </c>
      <c r="T274" s="5">
        <v>0.625</v>
      </c>
      <c r="U274" s="4">
        <v>42542</v>
      </c>
      <c r="V274" s="3">
        <v>369900</v>
      </c>
      <c r="Y274" s="3" t="s">
        <v>197</v>
      </c>
      <c r="Z274" s="3" t="s">
        <v>42</v>
      </c>
      <c r="AA274" s="3">
        <v>16032102</v>
      </c>
      <c r="AB274" s="3" t="s">
        <v>68</v>
      </c>
      <c r="AC274" s="3" t="s">
        <v>44</v>
      </c>
      <c r="AD274" s="3" t="s">
        <v>45</v>
      </c>
      <c r="AE274" s="3">
        <v>38.595455000000001</v>
      </c>
      <c r="AF274" s="3">
        <v>-90.619286000000002</v>
      </c>
      <c r="AG274" s="3" t="b">
        <v>0</v>
      </c>
    </row>
    <row r="275" spans="1:33" x14ac:dyDescent="0.25">
      <c r="A275" s="3" t="s">
        <v>33</v>
      </c>
      <c r="B275" s="3" t="s">
        <v>34</v>
      </c>
      <c r="C275" s="3" t="s">
        <v>420</v>
      </c>
      <c r="D275" s="3" t="s">
        <v>66</v>
      </c>
      <c r="E275" s="3" t="s">
        <v>37</v>
      </c>
      <c r="F275" s="3">
        <v>63017</v>
      </c>
      <c r="G275" s="3">
        <v>475000</v>
      </c>
      <c r="H275" s="3">
        <v>4</v>
      </c>
      <c r="I275" s="3">
        <v>3</v>
      </c>
      <c r="J275" s="3" t="s">
        <v>309</v>
      </c>
      <c r="K275" s="3">
        <v>2785</v>
      </c>
      <c r="L275" s="3">
        <v>19166</v>
      </c>
      <c r="M275" s="3">
        <v>1984</v>
      </c>
      <c r="N275" s="3">
        <v>2</v>
      </c>
      <c r="O275" s="3" t="s">
        <v>39</v>
      </c>
      <c r="P275" s="3">
        <v>22</v>
      </c>
      <c r="Q275" s="3" t="s">
        <v>40</v>
      </c>
      <c r="R275" s="3">
        <v>42547</v>
      </c>
      <c r="S275" s="3">
        <v>0.54166666666666663</v>
      </c>
      <c r="T275" s="3">
        <v>0.625</v>
      </c>
      <c r="U275" s="3">
        <v>42541</v>
      </c>
      <c r="V275" s="3">
        <v>490000</v>
      </c>
      <c r="W275" s="3">
        <v>40352</v>
      </c>
      <c r="X275" s="3">
        <v>435000</v>
      </c>
      <c r="Y275" s="3" t="s">
        <v>421</v>
      </c>
      <c r="Z275" s="3" t="s">
        <v>42</v>
      </c>
      <c r="AA275" s="3">
        <v>16038836</v>
      </c>
      <c r="AB275" s="3" t="s">
        <v>68</v>
      </c>
      <c r="AC275" s="3" t="s">
        <v>44</v>
      </c>
      <c r="AD275" s="3" t="s">
        <v>45</v>
      </c>
      <c r="AE275" s="3">
        <v>38.641742000000001</v>
      </c>
      <c r="AF275" s="3">
        <v>-90.530985999999999</v>
      </c>
      <c r="AG275" s="3" t="b">
        <v>0</v>
      </c>
    </row>
    <row r="276" spans="1:33" x14ac:dyDescent="0.25">
      <c r="A276" s="3" t="s">
        <v>33</v>
      </c>
      <c r="B276" s="3" t="s">
        <v>34</v>
      </c>
      <c r="C276" s="3" t="s">
        <v>151</v>
      </c>
      <c r="D276" s="3" t="s">
        <v>75</v>
      </c>
      <c r="E276" s="3" t="s">
        <v>37</v>
      </c>
      <c r="F276" s="3">
        <v>63011</v>
      </c>
      <c r="G276" s="3">
        <v>425000</v>
      </c>
      <c r="H276" s="3">
        <v>4</v>
      </c>
      <c r="I276" s="3">
        <v>4</v>
      </c>
      <c r="J276" s="3" t="s">
        <v>38</v>
      </c>
      <c r="K276" s="3">
        <v>2818</v>
      </c>
      <c r="L276" s="3">
        <v>19602</v>
      </c>
      <c r="M276" s="3">
        <v>1991</v>
      </c>
      <c r="N276" s="3">
        <v>2</v>
      </c>
      <c r="O276" s="3" t="s">
        <v>39</v>
      </c>
      <c r="P276" s="3">
        <v>23</v>
      </c>
      <c r="Q276" s="3" t="s">
        <v>40</v>
      </c>
      <c r="V276" s="3">
        <v>425000</v>
      </c>
      <c r="Y276" s="3" t="s">
        <v>152</v>
      </c>
      <c r="Z276" s="3" t="s">
        <v>42</v>
      </c>
      <c r="AA276" s="3">
        <v>16038566</v>
      </c>
      <c r="AB276" s="3" t="s">
        <v>145</v>
      </c>
      <c r="AC276" s="3" t="s">
        <v>44</v>
      </c>
      <c r="AD276" s="3" t="s">
        <v>45</v>
      </c>
      <c r="AE276" s="3">
        <v>38.594777000000001</v>
      </c>
      <c r="AF276" s="3">
        <v>-90.619309999999999</v>
      </c>
      <c r="AG276" s="3" t="b">
        <v>0</v>
      </c>
    </row>
    <row r="277" spans="1:33" x14ac:dyDescent="0.25">
      <c r="A277" s="3" t="s">
        <v>33</v>
      </c>
      <c r="B277" s="3" t="s">
        <v>34</v>
      </c>
      <c r="C277" s="3" t="s">
        <v>582</v>
      </c>
      <c r="D277" s="3" t="s">
        <v>66</v>
      </c>
      <c r="E277" s="3" t="s">
        <v>37</v>
      </c>
      <c r="F277" s="3">
        <v>63017</v>
      </c>
      <c r="G277" s="3">
        <v>719500</v>
      </c>
      <c r="H277" s="3">
        <v>5</v>
      </c>
      <c r="I277" s="3">
        <v>5</v>
      </c>
      <c r="J277" s="3" t="s">
        <v>47</v>
      </c>
      <c r="K277" s="3">
        <v>3347</v>
      </c>
      <c r="L277" s="3">
        <v>19602</v>
      </c>
      <c r="M277" s="3">
        <v>1993</v>
      </c>
      <c r="N277" s="3">
        <v>3</v>
      </c>
      <c r="O277" s="3" t="s">
        <v>39</v>
      </c>
      <c r="P277" s="3">
        <v>85</v>
      </c>
      <c r="Q277" s="3" t="s">
        <v>40</v>
      </c>
      <c r="U277" s="3">
        <v>42543</v>
      </c>
      <c r="V277" s="3">
        <v>749900</v>
      </c>
      <c r="W277" s="3">
        <v>40773</v>
      </c>
      <c r="X277" s="3">
        <v>600000</v>
      </c>
      <c r="Y277" s="3" t="s">
        <v>583</v>
      </c>
      <c r="Z277" s="3" t="s">
        <v>42</v>
      </c>
      <c r="AA277" s="3">
        <v>16021105</v>
      </c>
      <c r="AB277" s="3" t="s">
        <v>49</v>
      </c>
      <c r="AC277" s="3" t="s">
        <v>44</v>
      </c>
      <c r="AD277" s="3" t="s">
        <v>45</v>
      </c>
      <c r="AE277" s="3">
        <v>38.628720000000001</v>
      </c>
      <c r="AF277" s="3">
        <v>-90.539569999999998</v>
      </c>
      <c r="AG277" s="3" t="b">
        <v>0</v>
      </c>
    </row>
    <row r="278" spans="1:33" x14ac:dyDescent="0.25">
      <c r="A278" s="3" t="s">
        <v>33</v>
      </c>
      <c r="B278" s="3" t="s">
        <v>34</v>
      </c>
      <c r="C278" s="3" t="s">
        <v>394</v>
      </c>
      <c r="D278" s="3" t="s">
        <v>66</v>
      </c>
      <c r="E278" s="3" t="s">
        <v>37</v>
      </c>
      <c r="F278" s="3">
        <v>63017</v>
      </c>
      <c r="G278" s="3">
        <v>759900</v>
      </c>
      <c r="H278" s="3">
        <v>4</v>
      </c>
      <c r="I278" s="3">
        <v>5</v>
      </c>
      <c r="J278" s="3" t="s">
        <v>47</v>
      </c>
      <c r="K278" s="3">
        <v>3348</v>
      </c>
      <c r="L278" s="3">
        <v>19602</v>
      </c>
      <c r="M278" s="3">
        <v>1994</v>
      </c>
      <c r="N278" s="3">
        <v>3</v>
      </c>
      <c r="O278" s="3" t="s">
        <v>39</v>
      </c>
      <c r="P278" s="3">
        <v>15</v>
      </c>
      <c r="Q278" s="3" t="s">
        <v>40</v>
      </c>
      <c r="V278" s="3">
        <v>759900</v>
      </c>
      <c r="Y278" s="3" t="s">
        <v>395</v>
      </c>
      <c r="Z278" s="3" t="s">
        <v>42</v>
      </c>
      <c r="AA278" s="3">
        <v>16040473</v>
      </c>
      <c r="AB278" s="3" t="s">
        <v>49</v>
      </c>
      <c r="AC278" s="3" t="s">
        <v>44</v>
      </c>
      <c r="AD278" s="3" t="s">
        <v>45</v>
      </c>
      <c r="AE278" s="3">
        <v>38.627741999999998</v>
      </c>
      <c r="AF278" s="3">
        <v>-90.540223999999995</v>
      </c>
      <c r="AG278" s="3" t="b">
        <v>0</v>
      </c>
    </row>
    <row r="279" spans="1:33" x14ac:dyDescent="0.25">
      <c r="A279" s="3" t="s">
        <v>33</v>
      </c>
      <c r="B279" s="3" t="s">
        <v>34</v>
      </c>
      <c r="C279" s="3" t="s">
        <v>286</v>
      </c>
      <c r="D279" s="3" t="s">
        <v>75</v>
      </c>
      <c r="E279" s="3" t="s">
        <v>37</v>
      </c>
      <c r="F279" s="3">
        <v>63011</v>
      </c>
      <c r="G279" s="3">
        <v>875000</v>
      </c>
      <c r="H279" s="3">
        <v>5</v>
      </c>
      <c r="I279" s="3">
        <v>7</v>
      </c>
      <c r="J279" s="3" t="s">
        <v>38</v>
      </c>
      <c r="K279" s="3">
        <v>5618</v>
      </c>
      <c r="L279" s="3">
        <v>19602</v>
      </c>
      <c r="M279" s="3">
        <v>2005</v>
      </c>
      <c r="N279" s="3">
        <v>3</v>
      </c>
      <c r="O279" s="3" t="s">
        <v>39</v>
      </c>
      <c r="P279" s="3">
        <v>154</v>
      </c>
      <c r="Q279" s="3" t="s">
        <v>40</v>
      </c>
      <c r="V279" s="3">
        <v>875000</v>
      </c>
      <c r="W279" s="4">
        <v>38887</v>
      </c>
      <c r="X279" s="3">
        <v>1019510</v>
      </c>
      <c r="Y279" s="3" t="s">
        <v>287</v>
      </c>
      <c r="Z279" s="3" t="s">
        <v>42</v>
      </c>
      <c r="AA279" s="3">
        <v>16001531</v>
      </c>
      <c r="AB279" s="3" t="s">
        <v>226</v>
      </c>
      <c r="AC279" s="3" t="s">
        <v>44</v>
      </c>
      <c r="AD279" s="3" t="s">
        <v>45</v>
      </c>
      <c r="AE279" s="3">
        <v>38.612568000000003</v>
      </c>
      <c r="AF279" s="3">
        <v>-90.615313</v>
      </c>
      <c r="AG279" s="3" t="b">
        <v>0</v>
      </c>
    </row>
    <row r="280" spans="1:33" x14ac:dyDescent="0.25">
      <c r="A280" s="3" t="s">
        <v>33</v>
      </c>
      <c r="B280" s="3" t="s">
        <v>34</v>
      </c>
      <c r="C280" s="3" t="s">
        <v>491</v>
      </c>
      <c r="D280" s="3" t="s">
        <v>66</v>
      </c>
      <c r="E280" s="3" t="s">
        <v>37</v>
      </c>
      <c r="F280" s="3">
        <v>63017</v>
      </c>
      <c r="G280" s="3">
        <v>285000</v>
      </c>
      <c r="H280" s="3">
        <v>4</v>
      </c>
      <c r="I280" s="3">
        <v>3</v>
      </c>
      <c r="J280" s="3" t="s">
        <v>309</v>
      </c>
      <c r="K280" s="3">
        <v>1842</v>
      </c>
      <c r="L280" s="3">
        <v>19863</v>
      </c>
      <c r="M280" s="3">
        <v>1969</v>
      </c>
      <c r="N280" s="3">
        <v>2</v>
      </c>
      <c r="O280" s="3" t="s">
        <v>39</v>
      </c>
      <c r="P280" s="3">
        <v>43</v>
      </c>
      <c r="Q280" s="3" t="s">
        <v>40</v>
      </c>
      <c r="U280" s="3">
        <v>42535</v>
      </c>
      <c r="V280" s="3">
        <v>319900</v>
      </c>
      <c r="Y280" s="3" t="s">
        <v>492</v>
      </c>
      <c r="Z280" s="3" t="s">
        <v>42</v>
      </c>
      <c r="AA280" s="3">
        <v>16032386</v>
      </c>
      <c r="AB280" s="3" t="s">
        <v>49</v>
      </c>
      <c r="AC280" s="3" t="s">
        <v>44</v>
      </c>
      <c r="AD280" s="3" t="s">
        <v>45</v>
      </c>
      <c r="AE280" s="3">
        <v>38.668494000000003</v>
      </c>
      <c r="AF280" s="3">
        <v>-90.5333799</v>
      </c>
      <c r="AG280" s="3" t="b">
        <v>0</v>
      </c>
    </row>
    <row r="281" spans="1:33" x14ac:dyDescent="0.25">
      <c r="A281" s="3" t="s">
        <v>33</v>
      </c>
      <c r="B281" s="3" t="s">
        <v>34</v>
      </c>
      <c r="C281" s="3" t="s">
        <v>722</v>
      </c>
      <c r="D281" s="3" t="s">
        <v>82</v>
      </c>
      <c r="E281" s="3" t="s">
        <v>37</v>
      </c>
      <c r="F281" s="3">
        <v>63123</v>
      </c>
      <c r="G281" s="3">
        <v>215000</v>
      </c>
      <c r="H281" s="3">
        <v>3</v>
      </c>
      <c r="I281" s="3">
        <v>2</v>
      </c>
      <c r="J281" s="3" t="s">
        <v>720</v>
      </c>
      <c r="K281" s="3">
        <v>1326</v>
      </c>
      <c r="L281" s="3">
        <v>19994</v>
      </c>
      <c r="M281" s="3">
        <v>1957</v>
      </c>
      <c r="N281" s="3">
        <v>3</v>
      </c>
      <c r="O281" s="3" t="s">
        <v>39</v>
      </c>
      <c r="P281" s="3">
        <v>1</v>
      </c>
      <c r="Q281" s="3" t="s">
        <v>40</v>
      </c>
      <c r="R281" s="3">
        <v>42547</v>
      </c>
      <c r="S281" s="3">
        <v>0.54166666666666663</v>
      </c>
      <c r="T281" s="3">
        <v>0.625</v>
      </c>
      <c r="V281" s="3">
        <v>215000</v>
      </c>
      <c r="Y281" s="3" t="s">
        <v>723</v>
      </c>
      <c r="Z281" s="3" t="s">
        <v>42</v>
      </c>
      <c r="AA281" s="3">
        <v>16044855</v>
      </c>
      <c r="AB281" s="3" t="s">
        <v>724</v>
      </c>
      <c r="AC281" s="3" t="s">
        <v>44</v>
      </c>
      <c r="AD281" s="3" t="s">
        <v>45</v>
      </c>
      <c r="AE281" s="3">
        <v>38.551568000000003</v>
      </c>
      <c r="AF281" s="3">
        <v>-90.337320000000005</v>
      </c>
      <c r="AG281" s="3" t="b">
        <v>0</v>
      </c>
    </row>
    <row r="282" spans="1:33" x14ac:dyDescent="0.25">
      <c r="A282" s="3" t="s">
        <v>33</v>
      </c>
      <c r="B282" s="3" t="s">
        <v>34</v>
      </c>
      <c r="C282" s="3" t="s">
        <v>153</v>
      </c>
      <c r="D282" s="3" t="s">
        <v>36</v>
      </c>
      <c r="E282" s="3" t="s">
        <v>37</v>
      </c>
      <c r="F282" s="3">
        <v>63011</v>
      </c>
      <c r="G282" s="3">
        <v>399500</v>
      </c>
      <c r="H282" s="3">
        <v>4</v>
      </c>
      <c r="I282" s="3">
        <v>3</v>
      </c>
      <c r="J282" s="3" t="s">
        <v>38</v>
      </c>
      <c r="K282" s="3">
        <v>1800</v>
      </c>
      <c r="L282" s="3">
        <v>20038</v>
      </c>
      <c r="M282" s="3">
        <v>1997</v>
      </c>
      <c r="N282" s="3">
        <v>3</v>
      </c>
      <c r="O282" s="3" t="s">
        <v>39</v>
      </c>
      <c r="P282" s="3">
        <v>23</v>
      </c>
      <c r="Q282" s="3" t="s">
        <v>40</v>
      </c>
      <c r="U282" s="4">
        <v>42534</v>
      </c>
      <c r="V282" s="3">
        <v>415000</v>
      </c>
      <c r="Y282" s="3" t="s">
        <v>154</v>
      </c>
      <c r="Z282" s="3" t="s">
        <v>42</v>
      </c>
      <c r="AA282" s="3">
        <v>16038015</v>
      </c>
      <c r="AB282" s="3" t="s">
        <v>155</v>
      </c>
      <c r="AC282" s="3" t="s">
        <v>44</v>
      </c>
      <c r="AD282" s="3" t="s">
        <v>45</v>
      </c>
      <c r="AE282" s="3">
        <v>38.600363999999999</v>
      </c>
      <c r="AF282" s="3">
        <v>-90.636752000000001</v>
      </c>
      <c r="AG282" s="3" t="b">
        <v>0</v>
      </c>
    </row>
    <row r="283" spans="1:33" x14ac:dyDescent="0.25">
      <c r="A283" s="3" t="s">
        <v>33</v>
      </c>
      <c r="B283" s="3" t="s">
        <v>34</v>
      </c>
      <c r="C283" s="3" t="s">
        <v>599</v>
      </c>
      <c r="D283" s="3" t="s">
        <v>66</v>
      </c>
      <c r="E283" s="3" t="s">
        <v>37</v>
      </c>
      <c r="F283" s="3">
        <v>63017</v>
      </c>
      <c r="G283" s="3">
        <v>570000</v>
      </c>
      <c r="H283" s="3">
        <v>5</v>
      </c>
      <c r="I283" s="3">
        <v>4</v>
      </c>
      <c r="J283" s="3" t="s">
        <v>309</v>
      </c>
      <c r="K283" s="3">
        <v>3465</v>
      </c>
      <c r="L283" s="3">
        <v>20038</v>
      </c>
      <c r="M283" s="3">
        <v>1990</v>
      </c>
      <c r="N283" s="3">
        <v>2</v>
      </c>
      <c r="O283" s="3" t="s">
        <v>39</v>
      </c>
      <c r="P283" s="3">
        <v>107</v>
      </c>
      <c r="Q283" s="3" t="s">
        <v>40</v>
      </c>
      <c r="R283" s="3">
        <v>42547</v>
      </c>
      <c r="S283" s="3">
        <v>0.54166666666666663</v>
      </c>
      <c r="T283" s="3">
        <v>0.625</v>
      </c>
      <c r="U283" s="3">
        <v>42536</v>
      </c>
      <c r="V283" s="3">
        <v>599900</v>
      </c>
      <c r="W283" s="3">
        <v>38861</v>
      </c>
      <c r="X283" s="3">
        <v>510000</v>
      </c>
      <c r="Y283" s="3" t="s">
        <v>600</v>
      </c>
      <c r="Z283" s="3" t="s">
        <v>42</v>
      </c>
      <c r="AA283" s="3">
        <v>16008908</v>
      </c>
      <c r="AB283" s="3" t="s">
        <v>49</v>
      </c>
      <c r="AC283" s="3" t="s">
        <v>44</v>
      </c>
      <c r="AD283" s="3" t="s">
        <v>45</v>
      </c>
      <c r="AE283" s="3">
        <v>38.633029999999998</v>
      </c>
      <c r="AF283" s="3">
        <v>-90.533716999999996</v>
      </c>
      <c r="AG283" s="3" t="b">
        <v>0</v>
      </c>
    </row>
    <row r="284" spans="1:33" x14ac:dyDescent="0.25">
      <c r="A284" s="3" t="s">
        <v>33</v>
      </c>
      <c r="B284" s="3" t="s">
        <v>34</v>
      </c>
      <c r="C284" s="3" t="s">
        <v>649</v>
      </c>
      <c r="D284" s="3" t="s">
        <v>66</v>
      </c>
      <c r="E284" s="3" t="s">
        <v>37</v>
      </c>
      <c r="F284" s="3">
        <v>63017</v>
      </c>
      <c r="G284" s="3">
        <v>890000</v>
      </c>
      <c r="H284" s="3">
        <v>4</v>
      </c>
      <c r="I284" s="3">
        <v>4</v>
      </c>
      <c r="J284" s="3" t="s">
        <v>309</v>
      </c>
      <c r="L284" s="3">
        <v>20125</v>
      </c>
      <c r="N284" s="3">
        <v>3</v>
      </c>
      <c r="O284" s="3" t="s">
        <v>39</v>
      </c>
      <c r="P284" s="3">
        <v>164</v>
      </c>
      <c r="Q284" s="3" t="s">
        <v>40</v>
      </c>
      <c r="V284" s="3">
        <v>890000</v>
      </c>
      <c r="Y284" s="3" t="s">
        <v>650</v>
      </c>
      <c r="Z284" s="3" t="s">
        <v>42</v>
      </c>
      <c r="AA284" s="3">
        <v>16001988</v>
      </c>
      <c r="AB284" s="3" t="s">
        <v>651</v>
      </c>
      <c r="AC284" s="3" t="s">
        <v>44</v>
      </c>
      <c r="AD284" s="3" t="s">
        <v>45</v>
      </c>
      <c r="AE284" s="3">
        <v>38.644696000000003</v>
      </c>
      <c r="AF284" s="3">
        <v>-90.558195999999995</v>
      </c>
      <c r="AG284" s="3" t="b">
        <v>0</v>
      </c>
    </row>
    <row r="285" spans="1:33" x14ac:dyDescent="0.25">
      <c r="A285" s="3" t="s">
        <v>33</v>
      </c>
      <c r="B285" s="3" t="s">
        <v>34</v>
      </c>
      <c r="C285" s="3" t="s">
        <v>313</v>
      </c>
      <c r="D285" s="3" t="s">
        <v>66</v>
      </c>
      <c r="E285" s="3" t="s">
        <v>37</v>
      </c>
      <c r="F285" s="3">
        <v>63017</v>
      </c>
      <c r="G285" s="3">
        <v>537900</v>
      </c>
      <c r="H285" s="3">
        <v>4</v>
      </c>
      <c r="I285" s="3">
        <v>4</v>
      </c>
      <c r="J285" s="3" t="s">
        <v>47</v>
      </c>
      <c r="K285" s="3">
        <v>3310</v>
      </c>
      <c r="L285" s="3">
        <v>20822</v>
      </c>
      <c r="M285" s="3">
        <v>1981</v>
      </c>
      <c r="N285" s="3">
        <v>2</v>
      </c>
      <c r="O285" s="3" t="s">
        <v>39</v>
      </c>
      <c r="P285" s="3">
        <v>1</v>
      </c>
      <c r="Q285" s="3" t="s">
        <v>40</v>
      </c>
      <c r="R285" s="3">
        <v>42547</v>
      </c>
      <c r="S285" s="3">
        <v>0.54166666666666663</v>
      </c>
      <c r="T285" s="3">
        <v>0.625</v>
      </c>
      <c r="V285" s="3">
        <v>537900</v>
      </c>
      <c r="W285" s="3">
        <v>39358</v>
      </c>
      <c r="X285" s="3">
        <v>475000</v>
      </c>
      <c r="Y285" s="3" t="s">
        <v>314</v>
      </c>
      <c r="Z285" s="3" t="s">
        <v>42</v>
      </c>
      <c r="AA285" s="3">
        <v>16044525</v>
      </c>
      <c r="AB285" s="3" t="s">
        <v>49</v>
      </c>
      <c r="AC285" s="3" t="s">
        <v>44</v>
      </c>
      <c r="AD285" s="3" t="s">
        <v>45</v>
      </c>
      <c r="AE285" s="3">
        <v>38.618774000000002</v>
      </c>
      <c r="AF285" s="3">
        <v>-90.547529999999995</v>
      </c>
      <c r="AG285" s="3" t="b">
        <v>0</v>
      </c>
    </row>
    <row r="286" spans="1:33" x14ac:dyDescent="0.25">
      <c r="A286" s="3" t="s">
        <v>33</v>
      </c>
      <c r="B286" s="3" t="s">
        <v>34</v>
      </c>
      <c r="C286" s="3" t="s">
        <v>466</v>
      </c>
      <c r="D286" s="3" t="s">
        <v>66</v>
      </c>
      <c r="E286" s="3" t="s">
        <v>37</v>
      </c>
      <c r="F286" s="3">
        <v>63017</v>
      </c>
      <c r="G286" s="3">
        <v>369900</v>
      </c>
      <c r="H286" s="3">
        <v>4</v>
      </c>
      <c r="I286" s="3">
        <v>3</v>
      </c>
      <c r="J286" s="3" t="s">
        <v>47</v>
      </c>
      <c r="K286" s="3">
        <v>2398</v>
      </c>
      <c r="L286" s="3">
        <v>21127</v>
      </c>
      <c r="M286" s="3">
        <v>1977</v>
      </c>
      <c r="N286" s="3">
        <v>2</v>
      </c>
      <c r="O286" s="3" t="s">
        <v>39</v>
      </c>
      <c r="P286" s="3">
        <v>37</v>
      </c>
      <c r="Q286" s="3" t="s">
        <v>40</v>
      </c>
      <c r="U286" s="3">
        <v>42538</v>
      </c>
      <c r="V286" s="3">
        <v>379900</v>
      </c>
      <c r="Y286" s="3" t="s">
        <v>467</v>
      </c>
      <c r="Z286" s="3" t="s">
        <v>42</v>
      </c>
      <c r="AA286" s="3">
        <v>16034128</v>
      </c>
      <c r="AB286" s="3" t="s">
        <v>52</v>
      </c>
      <c r="AC286" s="3" t="s">
        <v>44</v>
      </c>
      <c r="AD286" s="3" t="s">
        <v>45</v>
      </c>
      <c r="AE286" s="3">
        <v>38.623275</v>
      </c>
      <c r="AF286" s="3">
        <v>-90.547821999999996</v>
      </c>
      <c r="AG286" s="3" t="b">
        <v>0</v>
      </c>
    </row>
    <row r="287" spans="1:33" x14ac:dyDescent="0.25">
      <c r="A287" s="3" t="s">
        <v>33</v>
      </c>
      <c r="B287" s="3" t="s">
        <v>34</v>
      </c>
      <c r="C287" s="3" t="s">
        <v>408</v>
      </c>
      <c r="D287" s="3" t="s">
        <v>66</v>
      </c>
      <c r="E287" s="3" t="s">
        <v>37</v>
      </c>
      <c r="F287" s="3">
        <v>63017</v>
      </c>
      <c r="G287" s="3">
        <v>599000</v>
      </c>
      <c r="H287" s="3">
        <v>5</v>
      </c>
      <c r="I287" s="3">
        <v>4</v>
      </c>
      <c r="J287" s="3" t="s">
        <v>309</v>
      </c>
      <c r="K287" s="3">
        <v>3352</v>
      </c>
      <c r="L287" s="3">
        <v>21301</v>
      </c>
      <c r="M287" s="3">
        <v>1978</v>
      </c>
      <c r="N287" s="3">
        <v>3</v>
      </c>
      <c r="O287" s="3" t="s">
        <v>39</v>
      </c>
      <c r="P287" s="3">
        <v>16</v>
      </c>
      <c r="Q287" s="3" t="s">
        <v>40</v>
      </c>
      <c r="R287" s="3">
        <v>42547</v>
      </c>
      <c r="S287" s="3">
        <v>0.58333333333333337</v>
      </c>
      <c r="T287" s="3">
        <v>0.66666666666666663</v>
      </c>
      <c r="V287" s="3">
        <v>599000</v>
      </c>
      <c r="Y287" s="3" t="s">
        <v>409</v>
      </c>
      <c r="Z287" s="3" t="s">
        <v>42</v>
      </c>
      <c r="AA287" s="3">
        <v>16040457</v>
      </c>
      <c r="AB287" s="3" t="s">
        <v>111</v>
      </c>
      <c r="AC287" s="3" t="s">
        <v>44</v>
      </c>
      <c r="AD287" s="3" t="s">
        <v>45</v>
      </c>
      <c r="AE287" s="3">
        <v>38.638773</v>
      </c>
      <c r="AF287" s="3">
        <v>-90.529325</v>
      </c>
      <c r="AG287" s="3" t="b">
        <v>0</v>
      </c>
    </row>
    <row r="288" spans="1:33" x14ac:dyDescent="0.25">
      <c r="A288" s="3" t="s">
        <v>33</v>
      </c>
      <c r="B288" s="3" t="s">
        <v>34</v>
      </c>
      <c r="C288" s="3" t="s">
        <v>206</v>
      </c>
      <c r="D288" s="3" t="s">
        <v>71</v>
      </c>
      <c r="E288" s="3" t="s">
        <v>37</v>
      </c>
      <c r="F288" s="3">
        <v>63011</v>
      </c>
      <c r="G288" s="3">
        <v>419500</v>
      </c>
      <c r="H288" s="3">
        <v>4</v>
      </c>
      <c r="I288" s="3">
        <v>4</v>
      </c>
      <c r="J288" s="3" t="s">
        <v>38</v>
      </c>
      <c r="K288" s="3">
        <v>2453</v>
      </c>
      <c r="L288" s="3">
        <v>21344</v>
      </c>
      <c r="M288" s="3">
        <v>2008</v>
      </c>
      <c r="N288" s="3">
        <v>2</v>
      </c>
      <c r="O288" s="3" t="s">
        <v>39</v>
      </c>
      <c r="P288" s="3">
        <v>51</v>
      </c>
      <c r="Q288" s="3" t="s">
        <v>40</v>
      </c>
      <c r="V288" s="3">
        <v>419500</v>
      </c>
      <c r="W288" s="4">
        <v>39290</v>
      </c>
      <c r="X288" s="3">
        <v>70000</v>
      </c>
      <c r="Y288" s="3" t="s">
        <v>207</v>
      </c>
      <c r="Z288" s="3" t="s">
        <v>42</v>
      </c>
      <c r="AA288" s="3">
        <v>16030994</v>
      </c>
      <c r="AB288" s="3" t="s">
        <v>49</v>
      </c>
      <c r="AC288" s="3" t="s">
        <v>44</v>
      </c>
      <c r="AD288" s="3" t="s">
        <v>45</v>
      </c>
      <c r="AE288" s="3">
        <v>38.597912600000001</v>
      </c>
      <c r="AF288" s="3">
        <v>-90.590612100000001</v>
      </c>
      <c r="AG288" s="3" t="b">
        <v>0</v>
      </c>
    </row>
    <row r="289" spans="1:33" x14ac:dyDescent="0.25">
      <c r="A289" s="3" t="s">
        <v>33</v>
      </c>
      <c r="B289" s="3" t="s">
        <v>34</v>
      </c>
      <c r="C289" s="3" t="s">
        <v>549</v>
      </c>
      <c r="D289" s="3" t="s">
        <v>66</v>
      </c>
      <c r="E289" s="3" t="s">
        <v>37</v>
      </c>
      <c r="F289" s="3">
        <v>63017</v>
      </c>
      <c r="G289" s="3">
        <v>789000</v>
      </c>
      <c r="H289" s="3">
        <v>5</v>
      </c>
      <c r="I289" s="3">
        <v>6</v>
      </c>
      <c r="J289" s="3" t="s">
        <v>47</v>
      </c>
      <c r="K289" s="3">
        <v>4451</v>
      </c>
      <c r="L289" s="3">
        <v>21344</v>
      </c>
      <c r="M289" s="3">
        <v>1993</v>
      </c>
      <c r="N289" s="3">
        <v>3</v>
      </c>
      <c r="O289" s="3" t="s">
        <v>39</v>
      </c>
      <c r="P289" s="3">
        <v>71</v>
      </c>
      <c r="Q289" s="3" t="s">
        <v>40</v>
      </c>
      <c r="U289" s="3">
        <v>42517</v>
      </c>
      <c r="V289" s="3">
        <v>819000</v>
      </c>
      <c r="Y289" s="3" t="s">
        <v>550</v>
      </c>
      <c r="Z289" s="3" t="s">
        <v>42</v>
      </c>
      <c r="AA289" s="3">
        <v>16025380</v>
      </c>
      <c r="AB289" s="3" t="s">
        <v>49</v>
      </c>
      <c r="AC289" s="3" t="s">
        <v>44</v>
      </c>
      <c r="AD289" s="3" t="s">
        <v>45</v>
      </c>
      <c r="AE289" s="3">
        <v>38.627401900000002</v>
      </c>
      <c r="AF289" s="3">
        <v>-90.532820999999998</v>
      </c>
      <c r="AG289" s="3" t="b">
        <v>0</v>
      </c>
    </row>
    <row r="290" spans="1:33" x14ac:dyDescent="0.25">
      <c r="A290" s="3" t="s">
        <v>33</v>
      </c>
      <c r="B290" s="3" t="s">
        <v>34</v>
      </c>
      <c r="C290" s="3" t="s">
        <v>270</v>
      </c>
      <c r="D290" s="3" t="s">
        <v>71</v>
      </c>
      <c r="E290" s="3" t="s">
        <v>37</v>
      </c>
      <c r="F290" s="3">
        <v>63011</v>
      </c>
      <c r="G290" s="3">
        <v>449990</v>
      </c>
      <c r="H290" s="3">
        <v>3</v>
      </c>
      <c r="I290" s="3">
        <v>2</v>
      </c>
      <c r="J290" s="3" t="s">
        <v>38</v>
      </c>
      <c r="K290" s="3">
        <v>1800</v>
      </c>
      <c r="L290" s="3">
        <v>21519</v>
      </c>
      <c r="N290" s="3">
        <v>3</v>
      </c>
      <c r="O290" s="3" t="s">
        <v>39</v>
      </c>
      <c r="P290" s="3">
        <v>116</v>
      </c>
      <c r="Q290" s="3" t="s">
        <v>40</v>
      </c>
      <c r="V290" s="3">
        <v>449990</v>
      </c>
      <c r="Y290" s="3" t="s">
        <v>271</v>
      </c>
      <c r="Z290" s="3" t="s">
        <v>42</v>
      </c>
      <c r="AA290" s="3">
        <v>16006549</v>
      </c>
      <c r="AB290" s="3" t="s">
        <v>269</v>
      </c>
      <c r="AC290" s="3" t="s">
        <v>44</v>
      </c>
      <c r="AD290" s="3" t="s">
        <v>45</v>
      </c>
      <c r="AE290" s="3">
        <v>38.597797</v>
      </c>
      <c r="AF290" s="3">
        <v>-90.590271000000001</v>
      </c>
      <c r="AG290" s="3" t="b">
        <v>0</v>
      </c>
    </row>
    <row r="291" spans="1:33" x14ac:dyDescent="0.25">
      <c r="A291" s="3" t="s">
        <v>33</v>
      </c>
      <c r="B291" s="3" t="s">
        <v>34</v>
      </c>
      <c r="C291" s="3" t="s">
        <v>276</v>
      </c>
      <c r="D291" s="3" t="s">
        <v>71</v>
      </c>
      <c r="E291" s="3" t="s">
        <v>37</v>
      </c>
      <c r="F291" s="3">
        <v>63011</v>
      </c>
      <c r="G291" s="3">
        <v>499990</v>
      </c>
      <c r="H291" s="3">
        <v>3</v>
      </c>
      <c r="I291" s="3">
        <v>3</v>
      </c>
      <c r="J291" s="3" t="s">
        <v>38</v>
      </c>
      <c r="K291" s="3">
        <v>2400</v>
      </c>
      <c r="L291" s="3">
        <v>21519</v>
      </c>
      <c r="N291" s="3">
        <v>3</v>
      </c>
      <c r="O291" s="3" t="s">
        <v>39</v>
      </c>
      <c r="P291" s="3">
        <v>116</v>
      </c>
      <c r="Q291" s="3" t="s">
        <v>40</v>
      </c>
      <c r="V291" s="3">
        <v>499990</v>
      </c>
      <c r="Y291" s="3" t="s">
        <v>277</v>
      </c>
      <c r="Z291" s="3" t="s">
        <v>42</v>
      </c>
      <c r="AA291" s="3">
        <v>16006545</v>
      </c>
      <c r="AB291" s="3" t="s">
        <v>269</v>
      </c>
      <c r="AC291" s="3" t="s">
        <v>44</v>
      </c>
      <c r="AD291" s="3" t="s">
        <v>45</v>
      </c>
      <c r="AE291" s="3">
        <v>38.597797</v>
      </c>
      <c r="AF291" s="3">
        <v>-90.590271000000001</v>
      </c>
      <c r="AG291" s="3" t="b">
        <v>0</v>
      </c>
    </row>
    <row r="292" spans="1:33" x14ac:dyDescent="0.25">
      <c r="A292" s="3" t="s">
        <v>33</v>
      </c>
      <c r="B292" s="3" t="s">
        <v>34</v>
      </c>
      <c r="C292" s="3" t="s">
        <v>278</v>
      </c>
      <c r="D292" s="3" t="s">
        <v>71</v>
      </c>
      <c r="E292" s="3" t="s">
        <v>37</v>
      </c>
      <c r="F292" s="3">
        <v>63011</v>
      </c>
      <c r="G292" s="3">
        <v>519990</v>
      </c>
      <c r="H292" s="3">
        <v>5</v>
      </c>
      <c r="I292" s="3">
        <v>4</v>
      </c>
      <c r="J292" s="3" t="s">
        <v>38</v>
      </c>
      <c r="K292" s="3">
        <v>3200</v>
      </c>
      <c r="L292" s="3">
        <v>21519</v>
      </c>
      <c r="N292" s="3">
        <v>3</v>
      </c>
      <c r="O292" s="3" t="s">
        <v>39</v>
      </c>
      <c r="P292" s="3">
        <v>116</v>
      </c>
      <c r="Q292" s="3" t="s">
        <v>40</v>
      </c>
      <c r="V292" s="3">
        <v>519990</v>
      </c>
      <c r="Y292" s="3" t="s">
        <v>279</v>
      </c>
      <c r="Z292" s="3" t="s">
        <v>42</v>
      </c>
      <c r="AA292" s="3">
        <v>16006544</v>
      </c>
      <c r="AB292" s="3" t="s">
        <v>269</v>
      </c>
      <c r="AC292" s="3" t="s">
        <v>44</v>
      </c>
      <c r="AD292" s="3" t="s">
        <v>45</v>
      </c>
      <c r="AE292" s="3">
        <v>38.597797</v>
      </c>
      <c r="AF292" s="3">
        <v>-90.590271000000001</v>
      </c>
      <c r="AG292" s="3" t="b">
        <v>0</v>
      </c>
    </row>
    <row r="293" spans="1:33" x14ac:dyDescent="0.25">
      <c r="A293" s="3" t="s">
        <v>33</v>
      </c>
      <c r="B293" s="3" t="s">
        <v>34</v>
      </c>
      <c r="C293" s="3" t="s">
        <v>267</v>
      </c>
      <c r="D293" s="3" t="s">
        <v>71</v>
      </c>
      <c r="E293" s="3" t="s">
        <v>37</v>
      </c>
      <c r="F293" s="3">
        <v>63011</v>
      </c>
      <c r="G293" s="3">
        <v>469990</v>
      </c>
      <c r="H293" s="3">
        <v>4</v>
      </c>
      <c r="I293" s="3">
        <v>4</v>
      </c>
      <c r="J293" s="3" t="s">
        <v>38</v>
      </c>
      <c r="K293" s="3">
        <v>3282</v>
      </c>
      <c r="L293" s="3">
        <v>21519</v>
      </c>
      <c r="N293" s="3">
        <v>3</v>
      </c>
      <c r="O293" s="3" t="s">
        <v>39</v>
      </c>
      <c r="P293" s="3">
        <v>116</v>
      </c>
      <c r="Q293" s="3" t="s">
        <v>40</v>
      </c>
      <c r="V293" s="3">
        <v>469990</v>
      </c>
      <c r="Y293" s="3" t="s">
        <v>268</v>
      </c>
      <c r="Z293" s="3" t="s">
        <v>42</v>
      </c>
      <c r="AA293" s="3">
        <v>16011588</v>
      </c>
      <c r="AB293" s="3" t="s">
        <v>269</v>
      </c>
      <c r="AC293" s="3" t="s">
        <v>44</v>
      </c>
      <c r="AD293" s="3" t="s">
        <v>45</v>
      </c>
      <c r="AE293" s="3">
        <v>38.597797</v>
      </c>
      <c r="AF293" s="3">
        <v>-90.590271000000001</v>
      </c>
      <c r="AG293" s="3" t="b">
        <v>0</v>
      </c>
    </row>
    <row r="294" spans="1:33" x14ac:dyDescent="0.25">
      <c r="A294" s="3" t="s">
        <v>33</v>
      </c>
      <c r="B294" s="3" t="s">
        <v>34</v>
      </c>
      <c r="C294" s="3" t="s">
        <v>274</v>
      </c>
      <c r="D294" s="3" t="s">
        <v>71</v>
      </c>
      <c r="E294" s="3" t="s">
        <v>37</v>
      </c>
      <c r="F294" s="3">
        <v>63011</v>
      </c>
      <c r="G294" s="3">
        <v>534990</v>
      </c>
      <c r="H294" s="3">
        <v>4</v>
      </c>
      <c r="I294" s="3">
        <v>4</v>
      </c>
      <c r="J294" s="3" t="s">
        <v>38</v>
      </c>
      <c r="K294" s="3">
        <v>3282</v>
      </c>
      <c r="L294" s="3">
        <v>21519</v>
      </c>
      <c r="N294" s="3">
        <v>3</v>
      </c>
      <c r="O294" s="3" t="s">
        <v>39</v>
      </c>
      <c r="P294" s="3">
        <v>116</v>
      </c>
      <c r="Q294" s="3" t="s">
        <v>40</v>
      </c>
      <c r="V294" s="3">
        <v>534990</v>
      </c>
      <c r="Y294" s="3" t="s">
        <v>275</v>
      </c>
      <c r="Z294" s="3" t="s">
        <v>42</v>
      </c>
      <c r="AA294" s="3">
        <v>16006547</v>
      </c>
      <c r="AB294" s="3" t="s">
        <v>269</v>
      </c>
      <c r="AC294" s="3" t="s">
        <v>44</v>
      </c>
      <c r="AD294" s="3" t="s">
        <v>45</v>
      </c>
      <c r="AE294" s="3">
        <v>38.597797</v>
      </c>
      <c r="AF294" s="3">
        <v>-90.590271000000001</v>
      </c>
      <c r="AG294" s="3" t="b">
        <v>0</v>
      </c>
    </row>
    <row r="295" spans="1:33" x14ac:dyDescent="0.25">
      <c r="A295" s="3" t="s">
        <v>33</v>
      </c>
      <c r="B295" s="3" t="s">
        <v>34</v>
      </c>
      <c r="C295" s="3" t="s">
        <v>272</v>
      </c>
      <c r="D295" s="3" t="s">
        <v>71</v>
      </c>
      <c r="E295" s="3" t="s">
        <v>37</v>
      </c>
      <c r="F295" s="3">
        <v>63011</v>
      </c>
      <c r="G295" s="3">
        <v>609990</v>
      </c>
      <c r="H295" s="3">
        <v>6</v>
      </c>
      <c r="I295" s="3">
        <v>4</v>
      </c>
      <c r="J295" s="3" t="s">
        <v>38</v>
      </c>
      <c r="K295" s="3">
        <v>3800</v>
      </c>
      <c r="L295" s="3">
        <v>21519</v>
      </c>
      <c r="N295" s="3">
        <v>4</v>
      </c>
      <c r="O295" s="3" t="s">
        <v>39</v>
      </c>
      <c r="P295" s="3">
        <v>116</v>
      </c>
      <c r="Q295" s="3" t="s">
        <v>40</v>
      </c>
      <c r="V295" s="3">
        <v>609990</v>
      </c>
      <c r="Y295" s="3" t="s">
        <v>273</v>
      </c>
      <c r="Z295" s="3" t="s">
        <v>42</v>
      </c>
      <c r="AA295" s="3">
        <v>16006548</v>
      </c>
      <c r="AB295" s="3" t="s">
        <v>269</v>
      </c>
      <c r="AC295" s="3" t="s">
        <v>44</v>
      </c>
      <c r="AD295" s="3" t="s">
        <v>45</v>
      </c>
      <c r="AE295" s="3">
        <v>38.597797</v>
      </c>
      <c r="AF295" s="3">
        <v>-90.590271000000001</v>
      </c>
      <c r="AG295" s="3" t="b">
        <v>0</v>
      </c>
    </row>
    <row r="296" spans="1:33" x14ac:dyDescent="0.25">
      <c r="A296" s="3" t="s">
        <v>33</v>
      </c>
      <c r="B296" s="3" t="s">
        <v>34</v>
      </c>
      <c r="C296" s="3" t="s">
        <v>156</v>
      </c>
      <c r="D296" s="3" t="s">
        <v>75</v>
      </c>
      <c r="E296" s="3" t="s">
        <v>37</v>
      </c>
      <c r="F296" s="3">
        <v>63011</v>
      </c>
      <c r="G296" s="3">
        <v>329900</v>
      </c>
      <c r="H296" s="3">
        <v>4</v>
      </c>
      <c r="I296" s="3">
        <v>3</v>
      </c>
      <c r="J296" s="3" t="s">
        <v>38</v>
      </c>
      <c r="K296" s="3">
        <v>2520</v>
      </c>
      <c r="L296" s="3">
        <v>21780</v>
      </c>
      <c r="M296" s="3">
        <v>1982</v>
      </c>
      <c r="N296" s="3">
        <v>2</v>
      </c>
      <c r="O296" s="3" t="s">
        <v>39</v>
      </c>
      <c r="P296" s="3">
        <v>24</v>
      </c>
      <c r="Q296" s="3" t="s">
        <v>40</v>
      </c>
      <c r="U296" s="4">
        <v>42536</v>
      </c>
      <c r="V296" s="3">
        <v>340000</v>
      </c>
      <c r="W296" s="4">
        <v>40102</v>
      </c>
      <c r="X296" s="3">
        <v>270000</v>
      </c>
      <c r="Y296" s="3" t="s">
        <v>157</v>
      </c>
      <c r="Z296" s="3" t="s">
        <v>42</v>
      </c>
      <c r="AA296" s="3">
        <v>16037976</v>
      </c>
      <c r="AB296" s="3" t="s">
        <v>68</v>
      </c>
      <c r="AC296" s="3" t="s">
        <v>44</v>
      </c>
      <c r="AD296" s="3" t="s">
        <v>45</v>
      </c>
      <c r="AE296" s="3">
        <v>38.598827999999997</v>
      </c>
      <c r="AF296" s="3">
        <v>-90.622147999999996</v>
      </c>
      <c r="AG296" s="3" t="b">
        <v>0</v>
      </c>
    </row>
    <row r="297" spans="1:33" x14ac:dyDescent="0.25">
      <c r="A297" s="3" t="s">
        <v>33</v>
      </c>
      <c r="B297" s="3" t="s">
        <v>34</v>
      </c>
      <c r="C297" s="3" t="s">
        <v>624</v>
      </c>
      <c r="D297" s="3" t="s">
        <v>66</v>
      </c>
      <c r="E297" s="3" t="s">
        <v>37</v>
      </c>
      <c r="F297" s="3">
        <v>63017</v>
      </c>
      <c r="G297" s="3">
        <v>329000</v>
      </c>
      <c r="H297" s="3">
        <v>3</v>
      </c>
      <c r="I297" s="3">
        <v>3</v>
      </c>
      <c r="J297" s="3" t="s">
        <v>309</v>
      </c>
      <c r="K297" s="3">
        <v>2144</v>
      </c>
      <c r="L297" s="3">
        <v>21824</v>
      </c>
      <c r="M297" s="3">
        <v>1985</v>
      </c>
      <c r="N297" s="3">
        <v>2</v>
      </c>
      <c r="O297" s="3" t="s">
        <v>39</v>
      </c>
      <c r="P297" s="3">
        <v>130</v>
      </c>
      <c r="Q297" s="3" t="s">
        <v>40</v>
      </c>
      <c r="R297" s="3">
        <v>42547</v>
      </c>
      <c r="S297" s="3">
        <v>0.54166666666666663</v>
      </c>
      <c r="T297" s="3">
        <v>0.625</v>
      </c>
      <c r="U297" s="3">
        <v>42545</v>
      </c>
      <c r="V297" s="3">
        <v>339000</v>
      </c>
      <c r="Y297" s="3" t="s">
        <v>625</v>
      </c>
      <c r="Z297" s="3" t="s">
        <v>42</v>
      </c>
      <c r="AA297" s="3">
        <v>16008912</v>
      </c>
      <c r="AB297" s="3" t="s">
        <v>49</v>
      </c>
      <c r="AC297" s="3" t="s">
        <v>44</v>
      </c>
      <c r="AD297" s="3" t="s">
        <v>45</v>
      </c>
      <c r="AE297" s="3">
        <v>38.640743999999998</v>
      </c>
      <c r="AF297" s="3">
        <v>-90.536545000000004</v>
      </c>
      <c r="AG297" s="3" t="b">
        <v>0</v>
      </c>
    </row>
    <row r="298" spans="1:33" x14ac:dyDescent="0.25">
      <c r="A298" s="3" t="s">
        <v>33</v>
      </c>
      <c r="B298" s="3" t="s">
        <v>34</v>
      </c>
      <c r="C298" s="3" t="s">
        <v>567</v>
      </c>
      <c r="D298" s="3" t="s">
        <v>66</v>
      </c>
      <c r="E298" s="3" t="s">
        <v>37</v>
      </c>
      <c r="F298" s="3">
        <v>63017</v>
      </c>
      <c r="G298" s="3">
        <v>425000</v>
      </c>
      <c r="H298" s="3">
        <v>4</v>
      </c>
      <c r="I298" s="3">
        <v>4</v>
      </c>
      <c r="J298" s="3" t="s">
        <v>309</v>
      </c>
      <c r="K298" s="3">
        <v>2438</v>
      </c>
      <c r="L298" s="3">
        <v>22216</v>
      </c>
      <c r="M298" s="3">
        <v>1986</v>
      </c>
      <c r="N298" s="3">
        <v>2</v>
      </c>
      <c r="O298" s="3" t="s">
        <v>39</v>
      </c>
      <c r="P298" s="3">
        <v>73</v>
      </c>
      <c r="Q298" s="3" t="s">
        <v>40</v>
      </c>
      <c r="U298" s="3">
        <v>42527</v>
      </c>
      <c r="V298" s="3">
        <v>445000</v>
      </c>
      <c r="W298" s="3">
        <v>38903</v>
      </c>
      <c r="X298" s="3">
        <v>425000</v>
      </c>
      <c r="Y298" s="3" t="s">
        <v>568</v>
      </c>
      <c r="Z298" s="3" t="s">
        <v>42</v>
      </c>
      <c r="AA298" s="3">
        <v>16024330</v>
      </c>
      <c r="AB298" s="3" t="s">
        <v>111</v>
      </c>
      <c r="AC298" s="3" t="s">
        <v>44</v>
      </c>
      <c r="AD298" s="3" t="s">
        <v>45</v>
      </c>
      <c r="AE298" s="3">
        <v>38.649225000000001</v>
      </c>
      <c r="AF298" s="3">
        <v>-90.519284999999996</v>
      </c>
      <c r="AG298" s="3" t="b">
        <v>0</v>
      </c>
    </row>
    <row r="299" spans="1:33" x14ac:dyDescent="0.25">
      <c r="A299" s="3" t="s">
        <v>33</v>
      </c>
      <c r="B299" s="3" t="s">
        <v>34</v>
      </c>
      <c r="C299" s="3" t="s">
        <v>603</v>
      </c>
      <c r="D299" s="3" t="s">
        <v>66</v>
      </c>
      <c r="E299" s="3" t="s">
        <v>37</v>
      </c>
      <c r="F299" s="3">
        <v>63017</v>
      </c>
      <c r="G299" s="3">
        <v>450000</v>
      </c>
      <c r="H299" s="3">
        <v>3</v>
      </c>
      <c r="I299" s="3">
        <v>4</v>
      </c>
      <c r="J299" s="3" t="s">
        <v>57</v>
      </c>
      <c r="K299" s="3">
        <v>3044</v>
      </c>
      <c r="L299" s="3">
        <v>22216</v>
      </c>
      <c r="M299" s="3">
        <v>1981</v>
      </c>
      <c r="N299" s="3">
        <v>2</v>
      </c>
      <c r="O299" s="3" t="s">
        <v>39</v>
      </c>
      <c r="P299" s="3">
        <v>108</v>
      </c>
      <c r="Q299" s="3" t="s">
        <v>40</v>
      </c>
      <c r="R299" s="3">
        <v>42547</v>
      </c>
      <c r="S299" s="3">
        <v>0.54166666666666663</v>
      </c>
      <c r="T299" s="3">
        <v>0.625</v>
      </c>
      <c r="U299" s="3">
        <v>42510</v>
      </c>
      <c r="V299" s="3">
        <v>470000</v>
      </c>
      <c r="Y299" s="3" t="s">
        <v>604</v>
      </c>
      <c r="Z299" s="3" t="s">
        <v>42</v>
      </c>
      <c r="AA299" s="3">
        <v>16013806</v>
      </c>
      <c r="AB299" s="3" t="s">
        <v>68</v>
      </c>
      <c r="AC299" s="3" t="s">
        <v>44</v>
      </c>
      <c r="AD299" s="3" t="s">
        <v>45</v>
      </c>
      <c r="AE299" s="3">
        <v>38.633219500000003</v>
      </c>
      <c r="AF299" s="3">
        <v>-90.572380800000005</v>
      </c>
      <c r="AG299" s="3" t="b">
        <v>0</v>
      </c>
    </row>
    <row r="300" spans="1:33" x14ac:dyDescent="0.25">
      <c r="A300" s="3" t="s">
        <v>33</v>
      </c>
      <c r="B300" s="3" t="s">
        <v>34</v>
      </c>
      <c r="C300" s="3" t="s">
        <v>487</v>
      </c>
      <c r="D300" s="3" t="s">
        <v>66</v>
      </c>
      <c r="E300" s="3" t="s">
        <v>37</v>
      </c>
      <c r="F300" s="3">
        <v>63017</v>
      </c>
      <c r="G300" s="3">
        <v>774900</v>
      </c>
      <c r="H300" s="3">
        <v>4</v>
      </c>
      <c r="I300" s="3">
        <v>6</v>
      </c>
      <c r="J300" s="3" t="s">
        <v>47</v>
      </c>
      <c r="K300" s="3">
        <v>3703</v>
      </c>
      <c r="L300" s="3">
        <v>22651</v>
      </c>
      <c r="N300" s="3">
        <v>3</v>
      </c>
      <c r="O300" s="3" t="s">
        <v>39</v>
      </c>
      <c r="P300" s="3">
        <v>43</v>
      </c>
      <c r="Q300" s="3" t="s">
        <v>40</v>
      </c>
      <c r="U300" s="3">
        <v>42527</v>
      </c>
      <c r="V300" s="3">
        <v>787900</v>
      </c>
      <c r="Y300" s="3" t="s">
        <v>488</v>
      </c>
      <c r="Z300" s="3" t="s">
        <v>42</v>
      </c>
      <c r="AA300" s="3">
        <v>16026875</v>
      </c>
      <c r="AB300" s="3" t="s">
        <v>345</v>
      </c>
      <c r="AC300" s="3" t="s">
        <v>44</v>
      </c>
      <c r="AD300" s="3" t="s">
        <v>45</v>
      </c>
      <c r="AE300" s="3">
        <v>38.628909</v>
      </c>
      <c r="AF300" s="3">
        <v>-90.541820000000001</v>
      </c>
      <c r="AG300" s="3" t="b">
        <v>0</v>
      </c>
    </row>
    <row r="301" spans="1:33" x14ac:dyDescent="0.25">
      <c r="A301" s="3" t="s">
        <v>33</v>
      </c>
      <c r="B301" s="3" t="s">
        <v>34</v>
      </c>
      <c r="C301" s="3" t="s">
        <v>489</v>
      </c>
      <c r="D301" s="3" t="s">
        <v>66</v>
      </c>
      <c r="E301" s="3" t="s">
        <v>37</v>
      </c>
      <c r="F301" s="3">
        <v>63017</v>
      </c>
      <c r="G301" s="3">
        <v>479900</v>
      </c>
      <c r="H301" s="3">
        <v>4</v>
      </c>
      <c r="I301" s="3">
        <v>4</v>
      </c>
      <c r="J301" s="3" t="s">
        <v>309</v>
      </c>
      <c r="K301" s="3">
        <v>3110</v>
      </c>
      <c r="L301" s="3">
        <v>22695</v>
      </c>
      <c r="M301" s="3">
        <v>1978</v>
      </c>
      <c r="N301" s="3">
        <v>2</v>
      </c>
      <c r="O301" s="3" t="s">
        <v>39</v>
      </c>
      <c r="P301" s="3">
        <v>43</v>
      </c>
      <c r="Q301" s="3" t="s">
        <v>40</v>
      </c>
      <c r="U301" s="3">
        <v>42529</v>
      </c>
      <c r="V301" s="3">
        <v>499900</v>
      </c>
      <c r="W301" s="3">
        <v>42299</v>
      </c>
      <c r="X301" s="3">
        <v>265000</v>
      </c>
      <c r="Y301" s="3" t="s">
        <v>490</v>
      </c>
      <c r="Z301" s="3" t="s">
        <v>42</v>
      </c>
      <c r="AA301" s="3">
        <v>16033085</v>
      </c>
      <c r="AB301" s="3" t="s">
        <v>52</v>
      </c>
      <c r="AC301" s="3" t="s">
        <v>44</v>
      </c>
      <c r="AD301" s="3" t="s">
        <v>45</v>
      </c>
      <c r="AE301" s="3">
        <v>38.666358000000002</v>
      </c>
      <c r="AF301" s="3">
        <v>-90.522790999999998</v>
      </c>
      <c r="AG301" s="3" t="b">
        <v>0</v>
      </c>
    </row>
    <row r="302" spans="1:33" x14ac:dyDescent="0.25">
      <c r="A302" s="3" t="s">
        <v>33</v>
      </c>
      <c r="B302" s="3" t="s">
        <v>34</v>
      </c>
      <c r="C302" s="3" t="s">
        <v>887</v>
      </c>
      <c r="D302" s="3" t="s">
        <v>82</v>
      </c>
      <c r="E302" s="3" t="s">
        <v>37</v>
      </c>
      <c r="F302" s="3">
        <v>63123</v>
      </c>
      <c r="G302" s="3">
        <v>399900</v>
      </c>
      <c r="H302" s="3">
        <v>4</v>
      </c>
      <c r="I302" s="3">
        <v>2</v>
      </c>
      <c r="J302" s="3" t="s">
        <v>726</v>
      </c>
      <c r="L302" s="3">
        <v>23087</v>
      </c>
      <c r="M302" s="3">
        <v>1962</v>
      </c>
      <c r="N302" s="3">
        <v>2</v>
      </c>
      <c r="O302" s="3" t="s">
        <v>39</v>
      </c>
      <c r="P302" s="3">
        <v>22</v>
      </c>
      <c r="Q302" s="3" t="s">
        <v>40</v>
      </c>
      <c r="R302" s="3">
        <v>42547</v>
      </c>
      <c r="S302" s="3">
        <v>0.54166666666666663</v>
      </c>
      <c r="T302" s="3">
        <v>0.625</v>
      </c>
      <c r="U302" s="3">
        <v>42535</v>
      </c>
      <c r="V302" s="3">
        <v>419900</v>
      </c>
      <c r="Y302" s="3" t="s">
        <v>888</v>
      </c>
      <c r="Z302" s="3" t="s">
        <v>42</v>
      </c>
      <c r="AA302" s="3">
        <v>16038863</v>
      </c>
      <c r="AB302" s="3" t="s">
        <v>332</v>
      </c>
      <c r="AC302" s="3" t="s">
        <v>44</v>
      </c>
      <c r="AD302" s="3" t="s">
        <v>45</v>
      </c>
      <c r="AE302" s="3">
        <v>38.549410999999999</v>
      </c>
      <c r="AF302" s="3">
        <v>-90.3451539</v>
      </c>
      <c r="AG302" s="3" t="b">
        <v>0</v>
      </c>
    </row>
    <row r="303" spans="1:33" x14ac:dyDescent="0.25">
      <c r="A303" s="3" t="s">
        <v>33</v>
      </c>
      <c r="B303" s="3" t="s">
        <v>34</v>
      </c>
      <c r="C303" s="3" t="s">
        <v>390</v>
      </c>
      <c r="D303" s="3" t="s">
        <v>66</v>
      </c>
      <c r="E303" s="3" t="s">
        <v>37</v>
      </c>
      <c r="F303" s="3">
        <v>63017</v>
      </c>
      <c r="G303" s="3">
        <v>669000</v>
      </c>
      <c r="H303" s="3">
        <v>6</v>
      </c>
      <c r="I303" s="3">
        <v>5</v>
      </c>
      <c r="J303" s="3" t="s">
        <v>57</v>
      </c>
      <c r="K303" s="3">
        <v>4182</v>
      </c>
      <c r="L303" s="3">
        <v>23522</v>
      </c>
      <c r="M303" s="3">
        <v>1990</v>
      </c>
      <c r="N303" s="3">
        <v>3</v>
      </c>
      <c r="O303" s="3" t="s">
        <v>39</v>
      </c>
      <c r="P303" s="3">
        <v>15</v>
      </c>
      <c r="Q303" s="3" t="s">
        <v>40</v>
      </c>
      <c r="V303" s="3">
        <v>669000</v>
      </c>
      <c r="Y303" s="3" t="s">
        <v>391</v>
      </c>
      <c r="Z303" s="3" t="s">
        <v>42</v>
      </c>
      <c r="AA303" s="3">
        <v>16036278</v>
      </c>
      <c r="AB303" s="3" t="s">
        <v>59</v>
      </c>
      <c r="AC303" s="3" t="s">
        <v>44</v>
      </c>
      <c r="AD303" s="3" t="s">
        <v>45</v>
      </c>
      <c r="AE303" s="3">
        <v>38.622233999999999</v>
      </c>
      <c r="AF303" s="3">
        <v>-90.572838000000004</v>
      </c>
      <c r="AG303" s="3" t="b">
        <v>0</v>
      </c>
    </row>
    <row r="304" spans="1:33" x14ac:dyDescent="0.25">
      <c r="A304" s="3" t="s">
        <v>33</v>
      </c>
      <c r="B304" s="3" t="s">
        <v>34</v>
      </c>
      <c r="C304" s="3" t="s">
        <v>622</v>
      </c>
      <c r="D304" s="3" t="s">
        <v>36</v>
      </c>
      <c r="E304" s="3" t="s">
        <v>37</v>
      </c>
      <c r="F304" s="3">
        <v>63017</v>
      </c>
      <c r="G304" s="3">
        <v>479900</v>
      </c>
      <c r="H304" s="3">
        <v>4</v>
      </c>
      <c r="I304" s="3">
        <v>3</v>
      </c>
      <c r="J304" s="3" t="s">
        <v>57</v>
      </c>
      <c r="K304" s="3">
        <v>2598</v>
      </c>
      <c r="L304" s="3">
        <v>23784</v>
      </c>
      <c r="M304" s="3">
        <v>1986</v>
      </c>
      <c r="N304" s="3">
        <v>2</v>
      </c>
      <c r="O304" s="3" t="s">
        <v>39</v>
      </c>
      <c r="P304" s="3">
        <v>127</v>
      </c>
      <c r="Q304" s="3" t="s">
        <v>40</v>
      </c>
      <c r="U304" s="3">
        <v>42541</v>
      </c>
      <c r="V304" s="3">
        <v>499000</v>
      </c>
      <c r="W304" s="3">
        <v>39738</v>
      </c>
      <c r="X304" s="3">
        <v>320000</v>
      </c>
      <c r="Y304" s="3" t="s">
        <v>623</v>
      </c>
      <c r="Z304" s="3" t="s">
        <v>42</v>
      </c>
      <c r="AA304" s="3">
        <v>16009307</v>
      </c>
      <c r="AB304" s="3" t="s">
        <v>49</v>
      </c>
      <c r="AC304" s="3" t="s">
        <v>44</v>
      </c>
      <c r="AD304" s="3" t="s">
        <v>45</v>
      </c>
      <c r="AE304" s="3">
        <v>38.616902000000003</v>
      </c>
      <c r="AF304" s="3">
        <v>-90.584266999999997</v>
      </c>
      <c r="AG304" s="3" t="b">
        <v>0</v>
      </c>
    </row>
    <row r="305" spans="1:33" x14ac:dyDescent="0.25">
      <c r="A305" s="3" t="s">
        <v>33</v>
      </c>
      <c r="B305" s="3" t="s">
        <v>34</v>
      </c>
      <c r="C305" s="3" t="s">
        <v>96</v>
      </c>
      <c r="D305" s="3" t="s">
        <v>36</v>
      </c>
      <c r="E305" s="3" t="s">
        <v>37</v>
      </c>
      <c r="F305" s="3">
        <v>63011</v>
      </c>
      <c r="G305" s="3">
        <v>205000</v>
      </c>
      <c r="H305" s="3">
        <v>4</v>
      </c>
      <c r="I305" s="3">
        <v>2</v>
      </c>
      <c r="J305" s="3" t="s">
        <v>47</v>
      </c>
      <c r="K305" s="3">
        <v>1451</v>
      </c>
      <c r="L305" s="3">
        <v>24481</v>
      </c>
      <c r="M305" s="3">
        <v>1966</v>
      </c>
      <c r="N305" s="3">
        <v>2</v>
      </c>
      <c r="O305" s="3" t="s">
        <v>39</v>
      </c>
      <c r="P305" s="3">
        <v>8</v>
      </c>
      <c r="Q305" s="3" t="s">
        <v>40</v>
      </c>
      <c r="V305" s="3">
        <v>205000</v>
      </c>
      <c r="W305" s="4">
        <v>40396</v>
      </c>
      <c r="X305" s="3">
        <v>188250</v>
      </c>
      <c r="Y305" s="3" t="s">
        <v>97</v>
      </c>
      <c r="Z305" s="3" t="s">
        <v>42</v>
      </c>
      <c r="AA305" s="3">
        <v>16042599</v>
      </c>
      <c r="AB305" s="3" t="s">
        <v>49</v>
      </c>
      <c r="AC305" s="3" t="s">
        <v>44</v>
      </c>
      <c r="AD305" s="3" t="s">
        <v>45</v>
      </c>
      <c r="AE305" s="3">
        <v>38.601480000000002</v>
      </c>
      <c r="AF305" s="3">
        <v>-90.5003569</v>
      </c>
      <c r="AG305" s="3" t="b">
        <v>0</v>
      </c>
    </row>
    <row r="306" spans="1:33" x14ac:dyDescent="0.25">
      <c r="A306" s="3" t="s">
        <v>33</v>
      </c>
      <c r="B306" s="3" t="s">
        <v>34</v>
      </c>
      <c r="C306" s="3" t="s">
        <v>803</v>
      </c>
      <c r="D306" s="3" t="s">
        <v>82</v>
      </c>
      <c r="E306" s="3" t="s">
        <v>37</v>
      </c>
      <c r="F306" s="3">
        <v>63123</v>
      </c>
      <c r="G306" s="3">
        <v>379900</v>
      </c>
      <c r="H306" s="3">
        <v>3</v>
      </c>
      <c r="I306" s="3">
        <v>2</v>
      </c>
      <c r="J306" s="3" t="s">
        <v>726</v>
      </c>
      <c r="K306" s="3">
        <v>2462</v>
      </c>
      <c r="L306" s="3">
        <v>24786</v>
      </c>
      <c r="M306" s="3">
        <v>1957</v>
      </c>
      <c r="N306" s="3">
        <v>2</v>
      </c>
      <c r="O306" s="3" t="s">
        <v>39</v>
      </c>
      <c r="P306" s="3">
        <v>8</v>
      </c>
      <c r="Q306" s="3" t="s">
        <v>40</v>
      </c>
      <c r="V306" s="3">
        <v>379900</v>
      </c>
      <c r="W306" s="3">
        <v>40023</v>
      </c>
      <c r="X306" s="3">
        <v>247500</v>
      </c>
      <c r="Y306" s="3" t="s">
        <v>804</v>
      </c>
      <c r="Z306" s="3" t="s">
        <v>42</v>
      </c>
      <c r="AA306" s="3">
        <v>16042854</v>
      </c>
      <c r="AB306" s="3" t="s">
        <v>64</v>
      </c>
      <c r="AC306" s="3" t="s">
        <v>44</v>
      </c>
      <c r="AD306" s="3" t="s">
        <v>45</v>
      </c>
      <c r="AE306" s="3">
        <v>38.552667999999997</v>
      </c>
      <c r="AF306" s="3">
        <v>-90.346829</v>
      </c>
      <c r="AG306" s="3" t="b">
        <v>0</v>
      </c>
    </row>
    <row r="307" spans="1:33" x14ac:dyDescent="0.25">
      <c r="A307" s="3" t="s">
        <v>33</v>
      </c>
      <c r="B307" s="3" t="s">
        <v>34</v>
      </c>
      <c r="C307" s="3" t="s">
        <v>609</v>
      </c>
      <c r="D307" s="3" t="s">
        <v>66</v>
      </c>
      <c r="E307" s="3" t="s">
        <v>37</v>
      </c>
      <c r="F307" s="3">
        <v>63017</v>
      </c>
      <c r="G307" s="3">
        <v>399000</v>
      </c>
      <c r="H307" s="3">
        <v>4</v>
      </c>
      <c r="I307" s="3">
        <v>3</v>
      </c>
      <c r="J307" s="3" t="s">
        <v>57</v>
      </c>
      <c r="K307" s="3">
        <v>3084</v>
      </c>
      <c r="L307" s="3">
        <v>24829</v>
      </c>
      <c r="M307" s="3">
        <v>1975</v>
      </c>
      <c r="N307" s="3">
        <v>2</v>
      </c>
      <c r="O307" s="3" t="s">
        <v>39</v>
      </c>
      <c r="P307" s="3">
        <v>113</v>
      </c>
      <c r="Q307" s="3" t="s">
        <v>40</v>
      </c>
      <c r="R307" s="3">
        <v>42546</v>
      </c>
      <c r="S307" s="3">
        <v>0.54166666666666663</v>
      </c>
      <c r="T307" s="3">
        <v>0.625</v>
      </c>
      <c r="U307" s="3">
        <v>42528</v>
      </c>
      <c r="V307" s="3">
        <v>425000</v>
      </c>
      <c r="W307" s="3">
        <v>40638</v>
      </c>
      <c r="X307" s="3">
        <v>385000</v>
      </c>
      <c r="Y307" s="3" t="s">
        <v>610</v>
      </c>
      <c r="Z307" s="3" t="s">
        <v>42</v>
      </c>
      <c r="AA307" s="3">
        <v>16011679</v>
      </c>
      <c r="AB307" s="3" t="s">
        <v>49</v>
      </c>
      <c r="AC307" s="3" t="s">
        <v>44</v>
      </c>
      <c r="AD307" s="3" t="s">
        <v>45</v>
      </c>
      <c r="AE307" s="3">
        <v>38.634827999999999</v>
      </c>
      <c r="AF307" s="3">
        <v>-90.568022999999997</v>
      </c>
      <c r="AG307" s="3" t="b">
        <v>0</v>
      </c>
    </row>
    <row r="308" spans="1:33" x14ac:dyDescent="0.25">
      <c r="A308" s="3" t="s">
        <v>33</v>
      </c>
      <c r="B308" s="3" t="s">
        <v>34</v>
      </c>
      <c r="C308" s="3" t="s">
        <v>218</v>
      </c>
      <c r="D308" s="3" t="s">
        <v>36</v>
      </c>
      <c r="E308" s="3" t="s">
        <v>37</v>
      </c>
      <c r="F308" s="3">
        <v>63011</v>
      </c>
      <c r="G308" s="3">
        <v>329900</v>
      </c>
      <c r="H308" s="3">
        <v>4</v>
      </c>
      <c r="I308" s="3">
        <v>3</v>
      </c>
      <c r="J308" s="3" t="s">
        <v>47</v>
      </c>
      <c r="K308" s="3">
        <v>2280</v>
      </c>
      <c r="L308" s="3">
        <v>24873</v>
      </c>
      <c r="M308" s="3">
        <v>1950</v>
      </c>
      <c r="N308" s="3">
        <v>2</v>
      </c>
      <c r="O308" s="3" t="s">
        <v>39</v>
      </c>
      <c r="P308" s="3">
        <v>53</v>
      </c>
      <c r="Q308" s="3" t="s">
        <v>40</v>
      </c>
      <c r="V308" s="3">
        <v>329900</v>
      </c>
      <c r="Y308" s="3" t="s">
        <v>219</v>
      </c>
      <c r="Z308" s="3" t="s">
        <v>42</v>
      </c>
      <c r="AA308" s="3">
        <v>16028825</v>
      </c>
      <c r="AB308" s="3" t="s">
        <v>49</v>
      </c>
      <c r="AC308" s="3" t="s">
        <v>44</v>
      </c>
      <c r="AD308" s="3" t="s">
        <v>45</v>
      </c>
      <c r="AE308" s="3">
        <v>38.607863000000002</v>
      </c>
      <c r="AF308" s="3">
        <v>-90.523812000000007</v>
      </c>
      <c r="AG308" s="3" t="b">
        <v>0</v>
      </c>
    </row>
    <row r="309" spans="1:33" x14ac:dyDescent="0.25">
      <c r="A309" s="3" t="s">
        <v>33</v>
      </c>
      <c r="B309" s="3" t="s">
        <v>34</v>
      </c>
      <c r="C309" s="3" t="s">
        <v>626</v>
      </c>
      <c r="D309" s="3" t="s">
        <v>66</v>
      </c>
      <c r="E309" s="3" t="s">
        <v>37</v>
      </c>
      <c r="F309" s="3">
        <v>63017</v>
      </c>
      <c r="G309" s="3">
        <v>799000</v>
      </c>
      <c r="H309" s="3">
        <v>5</v>
      </c>
      <c r="I309" s="3">
        <v>7</v>
      </c>
      <c r="J309" s="3" t="s">
        <v>47</v>
      </c>
      <c r="K309" s="3">
        <v>4254</v>
      </c>
      <c r="L309" s="3">
        <v>26136</v>
      </c>
      <c r="M309" s="3">
        <v>1991</v>
      </c>
      <c r="N309" s="3">
        <v>3</v>
      </c>
      <c r="O309" s="3" t="s">
        <v>39</v>
      </c>
      <c r="P309" s="3">
        <v>134</v>
      </c>
      <c r="Q309" s="3" t="s">
        <v>40</v>
      </c>
      <c r="U309" s="3">
        <v>42492</v>
      </c>
      <c r="V309" s="3">
        <v>830000</v>
      </c>
      <c r="Y309" s="3" t="s">
        <v>627</v>
      </c>
      <c r="Z309" s="3" t="s">
        <v>42</v>
      </c>
      <c r="AA309" s="3">
        <v>16006955</v>
      </c>
      <c r="AB309" s="3" t="s">
        <v>49</v>
      </c>
      <c r="AC309" s="3" t="s">
        <v>44</v>
      </c>
      <c r="AD309" s="3" t="s">
        <v>45</v>
      </c>
      <c r="AE309" s="3">
        <v>38.628672999999999</v>
      </c>
      <c r="AF309" s="3">
        <v>-90.540885000000003</v>
      </c>
      <c r="AG309" s="3" t="b">
        <v>0</v>
      </c>
    </row>
    <row r="310" spans="1:33" x14ac:dyDescent="0.25">
      <c r="A310" s="3" t="s">
        <v>33</v>
      </c>
      <c r="B310" s="3" t="s">
        <v>34</v>
      </c>
      <c r="C310" s="3" t="s">
        <v>562</v>
      </c>
      <c r="D310" s="3" t="s">
        <v>66</v>
      </c>
      <c r="E310" s="3" t="s">
        <v>37</v>
      </c>
      <c r="F310" s="3">
        <v>63017</v>
      </c>
      <c r="G310" s="3">
        <v>474900</v>
      </c>
      <c r="H310" s="3">
        <v>4</v>
      </c>
      <c r="I310" s="3">
        <v>4</v>
      </c>
      <c r="J310" s="3" t="s">
        <v>57</v>
      </c>
      <c r="K310" s="3">
        <v>2957</v>
      </c>
      <c r="L310" s="3">
        <v>26572</v>
      </c>
      <c r="M310" s="3">
        <v>1975</v>
      </c>
      <c r="N310" s="3">
        <v>2</v>
      </c>
      <c r="O310" s="3" t="s">
        <v>39</v>
      </c>
      <c r="P310" s="3">
        <v>72</v>
      </c>
      <c r="Q310" s="3" t="s">
        <v>40</v>
      </c>
      <c r="U310" s="3">
        <v>42544</v>
      </c>
      <c r="V310" s="3">
        <v>480000</v>
      </c>
      <c r="Y310" s="3" t="s">
        <v>563</v>
      </c>
      <c r="Z310" s="3" t="s">
        <v>42</v>
      </c>
      <c r="AA310" s="3">
        <v>16024525</v>
      </c>
      <c r="AB310" s="3" t="s">
        <v>564</v>
      </c>
      <c r="AC310" s="3" t="s">
        <v>44</v>
      </c>
      <c r="AD310" s="3" t="s">
        <v>45</v>
      </c>
      <c r="AE310" s="3">
        <v>38.636167</v>
      </c>
      <c r="AF310" s="3">
        <v>-90.567261999999999</v>
      </c>
      <c r="AG310" s="3" t="b">
        <v>0</v>
      </c>
    </row>
    <row r="311" spans="1:33" x14ac:dyDescent="0.25">
      <c r="A311" s="3" t="s">
        <v>33</v>
      </c>
      <c r="B311" s="3" t="s">
        <v>34</v>
      </c>
      <c r="C311" s="3" t="s">
        <v>90</v>
      </c>
      <c r="D311" s="3" t="s">
        <v>36</v>
      </c>
      <c r="E311" s="3" t="s">
        <v>37</v>
      </c>
      <c r="F311" s="3">
        <v>63011</v>
      </c>
      <c r="G311" s="3">
        <v>639900</v>
      </c>
      <c r="H311" s="3">
        <v>4</v>
      </c>
      <c r="I311" s="3">
        <v>5</v>
      </c>
      <c r="J311" s="3" t="s">
        <v>47</v>
      </c>
      <c r="K311" s="3">
        <v>2770</v>
      </c>
      <c r="L311" s="3">
        <v>27007</v>
      </c>
      <c r="M311" s="3">
        <v>1994</v>
      </c>
      <c r="N311" s="3">
        <v>3</v>
      </c>
      <c r="O311" s="3" t="s">
        <v>39</v>
      </c>
      <c r="P311" s="3">
        <v>4</v>
      </c>
      <c r="Q311" s="3" t="s">
        <v>40</v>
      </c>
      <c r="V311" s="3">
        <v>639900</v>
      </c>
      <c r="W311" s="4">
        <v>41831</v>
      </c>
      <c r="X311" s="3">
        <v>475000</v>
      </c>
      <c r="Y311" s="3" t="s">
        <v>91</v>
      </c>
      <c r="Z311" s="3" t="s">
        <v>42</v>
      </c>
      <c r="AA311" s="3">
        <v>16043566</v>
      </c>
      <c r="AB311" s="3" t="s">
        <v>49</v>
      </c>
      <c r="AC311" s="3" t="s">
        <v>44</v>
      </c>
      <c r="AD311" s="3" t="s">
        <v>45</v>
      </c>
      <c r="AE311" s="3">
        <v>38.619363</v>
      </c>
      <c r="AF311" s="3">
        <v>-90.509568999999999</v>
      </c>
      <c r="AG311" s="3" t="b">
        <v>0</v>
      </c>
    </row>
    <row r="312" spans="1:33" x14ac:dyDescent="0.25">
      <c r="A312" s="3" t="s">
        <v>33</v>
      </c>
      <c r="B312" s="3" t="s">
        <v>34</v>
      </c>
      <c r="C312" s="3" t="s">
        <v>198</v>
      </c>
      <c r="D312" s="3" t="s">
        <v>71</v>
      </c>
      <c r="E312" s="3" t="s">
        <v>37</v>
      </c>
      <c r="F312" s="3">
        <v>63011</v>
      </c>
      <c r="G312" s="3">
        <v>375000</v>
      </c>
      <c r="H312" s="3">
        <v>4</v>
      </c>
      <c r="I312" s="3">
        <v>3</v>
      </c>
      <c r="J312" s="3" t="s">
        <v>38</v>
      </c>
      <c r="K312" s="3">
        <v>2995</v>
      </c>
      <c r="L312" s="3">
        <v>27007</v>
      </c>
      <c r="M312" s="3">
        <v>1994</v>
      </c>
      <c r="N312" s="3">
        <v>3</v>
      </c>
      <c r="O312" s="3" t="s">
        <v>39</v>
      </c>
      <c r="P312" s="3">
        <v>46</v>
      </c>
      <c r="Q312" s="3" t="s">
        <v>40</v>
      </c>
      <c r="R312" s="4">
        <v>42547</v>
      </c>
      <c r="S312" s="5">
        <v>0.54166666666666663</v>
      </c>
      <c r="T312" s="5">
        <v>0.625</v>
      </c>
      <c r="U312" s="4">
        <v>42516</v>
      </c>
      <c r="V312" s="3">
        <v>379000</v>
      </c>
      <c r="Y312" s="3" t="s">
        <v>199</v>
      </c>
      <c r="Z312" s="3" t="s">
        <v>42</v>
      </c>
      <c r="AA312" s="3">
        <v>16031611</v>
      </c>
      <c r="AB312" s="3" t="s">
        <v>200</v>
      </c>
      <c r="AC312" s="3" t="s">
        <v>44</v>
      </c>
      <c r="AD312" s="3" t="s">
        <v>45</v>
      </c>
      <c r="AE312" s="3">
        <v>38.590515000000003</v>
      </c>
      <c r="AF312" s="3">
        <v>-90.614407</v>
      </c>
      <c r="AG312" s="3" t="b">
        <v>0</v>
      </c>
    </row>
    <row r="313" spans="1:33" x14ac:dyDescent="0.25">
      <c r="A313" s="3" t="s">
        <v>33</v>
      </c>
      <c r="B313" s="3" t="s">
        <v>34</v>
      </c>
      <c r="C313" s="3" t="s">
        <v>241</v>
      </c>
      <c r="D313" s="3" t="s">
        <v>36</v>
      </c>
      <c r="E313" s="3" t="s">
        <v>37</v>
      </c>
      <c r="F313" s="3">
        <v>63011</v>
      </c>
      <c r="G313" s="3">
        <v>369900</v>
      </c>
      <c r="H313" s="3">
        <v>3</v>
      </c>
      <c r="I313" s="3">
        <v>3</v>
      </c>
      <c r="J313" s="3" t="s">
        <v>38</v>
      </c>
      <c r="K313" s="3">
        <v>2427</v>
      </c>
      <c r="L313" s="3">
        <v>27878</v>
      </c>
      <c r="M313" s="3">
        <v>1983</v>
      </c>
      <c r="N313" s="3">
        <v>2</v>
      </c>
      <c r="O313" s="3" t="s">
        <v>39</v>
      </c>
      <c r="P313" s="3">
        <v>71</v>
      </c>
      <c r="Q313" s="3" t="s">
        <v>40</v>
      </c>
      <c r="R313" s="4">
        <v>42547</v>
      </c>
      <c r="S313" s="5">
        <v>0.54166666666666663</v>
      </c>
      <c r="T313" s="5">
        <v>0.625</v>
      </c>
      <c r="U313" s="4">
        <v>42531</v>
      </c>
      <c r="V313" s="3">
        <v>399900</v>
      </c>
      <c r="Y313" s="3" t="s">
        <v>242</v>
      </c>
      <c r="Z313" s="3" t="s">
        <v>42</v>
      </c>
      <c r="AA313" s="3">
        <v>16024995</v>
      </c>
      <c r="AB313" s="3" t="s">
        <v>68</v>
      </c>
      <c r="AC313" s="3" t="s">
        <v>44</v>
      </c>
      <c r="AD313" s="3" t="s">
        <v>45</v>
      </c>
      <c r="AE313" s="3">
        <v>38.599193</v>
      </c>
      <c r="AF313" s="3">
        <v>-90.622264999999999</v>
      </c>
      <c r="AG313" s="3" t="b">
        <v>0</v>
      </c>
    </row>
    <row r="314" spans="1:33" x14ac:dyDescent="0.25">
      <c r="A314" s="3" t="s">
        <v>33</v>
      </c>
      <c r="B314" s="3" t="s">
        <v>34</v>
      </c>
      <c r="C314" s="3" t="s">
        <v>158</v>
      </c>
      <c r="D314" s="3" t="s">
        <v>75</v>
      </c>
      <c r="E314" s="3" t="s">
        <v>37</v>
      </c>
      <c r="F314" s="3">
        <v>63011</v>
      </c>
      <c r="G314" s="3">
        <v>337900</v>
      </c>
      <c r="H314" s="3">
        <v>4</v>
      </c>
      <c r="I314" s="3">
        <v>3</v>
      </c>
      <c r="J314" s="3" t="s">
        <v>38</v>
      </c>
      <c r="K314" s="3">
        <v>2578</v>
      </c>
      <c r="L314" s="3">
        <v>28750</v>
      </c>
      <c r="M314" s="3">
        <v>1994</v>
      </c>
      <c r="N314" s="3">
        <v>2</v>
      </c>
      <c r="O314" s="3" t="s">
        <v>39</v>
      </c>
      <c r="P314" s="3">
        <v>24</v>
      </c>
      <c r="Q314" s="3" t="s">
        <v>40</v>
      </c>
      <c r="U314" s="4">
        <v>42534</v>
      </c>
      <c r="V314" s="3">
        <v>350000</v>
      </c>
      <c r="Y314" s="3" t="s">
        <v>159</v>
      </c>
      <c r="Z314" s="3" t="s">
        <v>42</v>
      </c>
      <c r="AA314" s="3">
        <v>16037952</v>
      </c>
      <c r="AB314" s="3" t="s">
        <v>160</v>
      </c>
      <c r="AC314" s="3" t="s">
        <v>44</v>
      </c>
      <c r="AD314" s="3" t="s">
        <v>45</v>
      </c>
      <c r="AE314" s="3">
        <v>38.596794000000003</v>
      </c>
      <c r="AF314" s="3">
        <v>-90.608896000000001</v>
      </c>
      <c r="AG314" s="3" t="b">
        <v>0</v>
      </c>
    </row>
    <row r="315" spans="1:33" x14ac:dyDescent="0.25">
      <c r="A315" s="3" t="s">
        <v>33</v>
      </c>
      <c r="B315" s="3" t="s">
        <v>34</v>
      </c>
      <c r="C315" s="3" t="s">
        <v>665</v>
      </c>
      <c r="D315" s="3" t="s">
        <v>290</v>
      </c>
      <c r="E315" s="3" t="s">
        <v>37</v>
      </c>
      <c r="F315" s="3">
        <v>63017</v>
      </c>
      <c r="G315" s="3">
        <v>999000</v>
      </c>
      <c r="H315" s="3">
        <v>5</v>
      </c>
      <c r="I315" s="3">
        <v>6</v>
      </c>
      <c r="J315" s="3" t="s">
        <v>47</v>
      </c>
      <c r="K315" s="3">
        <v>4600</v>
      </c>
      <c r="L315" s="3">
        <v>28750</v>
      </c>
      <c r="M315" s="3">
        <v>1995</v>
      </c>
      <c r="N315" s="3">
        <v>3</v>
      </c>
      <c r="O315" s="3" t="s">
        <v>39</v>
      </c>
      <c r="P315" s="3">
        <v>285</v>
      </c>
      <c r="Q315" s="3" t="s">
        <v>40</v>
      </c>
      <c r="U315" s="3">
        <v>42502</v>
      </c>
      <c r="V315" s="3">
        <v>1097000</v>
      </c>
      <c r="Y315" s="3" t="s">
        <v>666</v>
      </c>
      <c r="Z315" s="3" t="s">
        <v>42</v>
      </c>
      <c r="AA315" s="3">
        <v>15052759</v>
      </c>
      <c r="AB315" s="3" t="s">
        <v>619</v>
      </c>
      <c r="AC315" s="3" t="s">
        <v>44</v>
      </c>
      <c r="AD315" s="3" t="s">
        <v>45</v>
      </c>
      <c r="AE315" s="3">
        <v>38.628177000000001</v>
      </c>
      <c r="AF315" s="3">
        <v>-90.512884999999997</v>
      </c>
      <c r="AG315" s="3" t="b">
        <v>0</v>
      </c>
    </row>
    <row r="316" spans="1:33" x14ac:dyDescent="0.25">
      <c r="A316" s="3" t="s">
        <v>33</v>
      </c>
      <c r="B316" s="3" t="s">
        <v>34</v>
      </c>
      <c r="C316" s="3" t="s">
        <v>231</v>
      </c>
      <c r="D316" s="3" t="s">
        <v>36</v>
      </c>
      <c r="E316" s="3" t="s">
        <v>37</v>
      </c>
      <c r="F316" s="3">
        <v>63011</v>
      </c>
      <c r="G316" s="3">
        <v>410000</v>
      </c>
      <c r="H316" s="3">
        <v>3</v>
      </c>
      <c r="I316" s="3">
        <v>3</v>
      </c>
      <c r="J316" s="3" t="s">
        <v>38</v>
      </c>
      <c r="K316" s="3">
        <v>2525</v>
      </c>
      <c r="L316" s="3">
        <v>29185</v>
      </c>
      <c r="M316" s="3">
        <v>1990</v>
      </c>
      <c r="N316" s="3">
        <v>3</v>
      </c>
      <c r="O316" s="3" t="s">
        <v>39</v>
      </c>
      <c r="P316" s="3">
        <v>58</v>
      </c>
      <c r="Q316" s="3" t="s">
        <v>40</v>
      </c>
      <c r="R316" s="4">
        <v>42547</v>
      </c>
      <c r="S316" s="5">
        <v>0.54166666666666663</v>
      </c>
      <c r="T316" s="5">
        <v>0.625</v>
      </c>
      <c r="U316" s="4">
        <v>42544</v>
      </c>
      <c r="V316" s="3">
        <v>429000</v>
      </c>
      <c r="Y316" s="3" t="s">
        <v>232</v>
      </c>
      <c r="Z316" s="3" t="s">
        <v>42</v>
      </c>
      <c r="AA316" s="3">
        <v>16028889</v>
      </c>
      <c r="AB316" s="3" t="s">
        <v>233</v>
      </c>
      <c r="AC316" s="3" t="s">
        <v>44</v>
      </c>
      <c r="AD316" s="3" t="s">
        <v>45</v>
      </c>
      <c r="AE316" s="3">
        <v>38.603507</v>
      </c>
      <c r="AF316" s="3">
        <v>-90.6140829</v>
      </c>
      <c r="AG316" s="3" t="b">
        <v>0</v>
      </c>
    </row>
    <row r="317" spans="1:33" x14ac:dyDescent="0.25">
      <c r="A317" s="3" t="s">
        <v>33</v>
      </c>
      <c r="B317" s="3" t="s">
        <v>34</v>
      </c>
      <c r="C317" s="3" t="s">
        <v>107</v>
      </c>
      <c r="D317" s="3" t="s">
        <v>36</v>
      </c>
      <c r="E317" s="3" t="s">
        <v>37</v>
      </c>
      <c r="F317" s="3">
        <v>63011</v>
      </c>
      <c r="G317" s="3">
        <v>375000</v>
      </c>
      <c r="H317" s="3">
        <v>4</v>
      </c>
      <c r="I317" s="3">
        <v>4</v>
      </c>
      <c r="J317" s="3" t="s">
        <v>38</v>
      </c>
      <c r="K317" s="3">
        <v>2608</v>
      </c>
      <c r="L317" s="3">
        <v>31102</v>
      </c>
      <c r="M317" s="3">
        <v>1980</v>
      </c>
      <c r="N317" s="3">
        <v>2</v>
      </c>
      <c r="O317" s="3" t="s">
        <v>39</v>
      </c>
      <c r="P317" s="3">
        <v>14</v>
      </c>
      <c r="Q317" s="3" t="s">
        <v>40</v>
      </c>
      <c r="R317" s="4">
        <v>42547</v>
      </c>
      <c r="S317" s="5">
        <v>0.54166666666666663</v>
      </c>
      <c r="T317" s="5">
        <v>0.625</v>
      </c>
      <c r="V317" s="3">
        <v>375000</v>
      </c>
      <c r="Y317" s="3" t="s">
        <v>108</v>
      </c>
      <c r="Z317" s="3" t="s">
        <v>42</v>
      </c>
      <c r="AA317" s="3">
        <v>16041045</v>
      </c>
      <c r="AB317" s="3" t="s">
        <v>49</v>
      </c>
      <c r="AC317" s="3" t="s">
        <v>44</v>
      </c>
      <c r="AD317" s="3" t="s">
        <v>45</v>
      </c>
      <c r="AE317" s="3">
        <v>38.598252000000002</v>
      </c>
      <c r="AF317" s="3">
        <v>-90.622844999999998</v>
      </c>
      <c r="AG317" s="3" t="b">
        <v>0</v>
      </c>
    </row>
    <row r="318" spans="1:33" x14ac:dyDescent="0.25">
      <c r="A318" s="3" t="s">
        <v>33</v>
      </c>
      <c r="B318" s="3" t="s">
        <v>34</v>
      </c>
      <c r="C318" s="3" t="s">
        <v>462</v>
      </c>
      <c r="D318" s="3" t="s">
        <v>290</v>
      </c>
      <c r="E318" s="3" t="s">
        <v>37</v>
      </c>
      <c r="F318" s="3">
        <v>63017</v>
      </c>
      <c r="G318" s="3">
        <v>575000</v>
      </c>
      <c r="H318" s="3">
        <v>4</v>
      </c>
      <c r="I318" s="3">
        <v>4</v>
      </c>
      <c r="J318" s="3" t="s">
        <v>47</v>
      </c>
      <c r="K318" s="3">
        <v>2930</v>
      </c>
      <c r="L318" s="3">
        <v>31712</v>
      </c>
      <c r="M318" s="3">
        <v>1968</v>
      </c>
      <c r="N318" s="3">
        <v>2</v>
      </c>
      <c r="O318" s="3" t="s">
        <v>39</v>
      </c>
      <c r="P318" s="3">
        <v>37</v>
      </c>
      <c r="Q318" s="3" t="s">
        <v>40</v>
      </c>
      <c r="U318" s="3">
        <v>42543</v>
      </c>
      <c r="V318" s="3">
        <v>615000</v>
      </c>
      <c r="Y318" s="3" t="s">
        <v>463</v>
      </c>
      <c r="Z318" s="3" t="s">
        <v>42</v>
      </c>
      <c r="AA318" s="3">
        <v>16028877</v>
      </c>
      <c r="AB318" s="3" t="s">
        <v>43</v>
      </c>
      <c r="AC318" s="3" t="s">
        <v>44</v>
      </c>
      <c r="AD318" s="3" t="s">
        <v>45</v>
      </c>
      <c r="AE318" s="3">
        <v>38.633713999999998</v>
      </c>
      <c r="AF318" s="3">
        <v>-90.503870000000006</v>
      </c>
      <c r="AG318" s="3" t="b">
        <v>0</v>
      </c>
    </row>
    <row r="319" spans="1:33" x14ac:dyDescent="0.25">
      <c r="A319" s="3" t="s">
        <v>33</v>
      </c>
      <c r="B319" s="3" t="s">
        <v>34</v>
      </c>
      <c r="C319" s="3" t="s">
        <v>615</v>
      </c>
      <c r="D319" s="3" t="s">
        <v>290</v>
      </c>
      <c r="E319" s="3" t="s">
        <v>37</v>
      </c>
      <c r="F319" s="3">
        <v>63017</v>
      </c>
      <c r="G319" s="3">
        <v>1450000</v>
      </c>
      <c r="H319" s="3">
        <v>5</v>
      </c>
      <c r="I319" s="3">
        <v>5</v>
      </c>
      <c r="J319" s="3" t="s">
        <v>47</v>
      </c>
      <c r="K319" s="3">
        <v>4576</v>
      </c>
      <c r="L319" s="3">
        <v>33236</v>
      </c>
      <c r="M319" s="3">
        <v>2013</v>
      </c>
      <c r="N319" s="3">
        <v>3</v>
      </c>
      <c r="O319" s="3" t="s">
        <v>39</v>
      </c>
      <c r="P319" s="3">
        <v>116</v>
      </c>
      <c r="Q319" s="3" t="s">
        <v>40</v>
      </c>
      <c r="V319" s="3">
        <v>1450000</v>
      </c>
      <c r="Y319" s="3" t="s">
        <v>616</v>
      </c>
      <c r="Z319" s="3" t="s">
        <v>42</v>
      </c>
      <c r="AA319" s="3">
        <v>16011670</v>
      </c>
      <c r="AB319" s="3" t="s">
        <v>68</v>
      </c>
      <c r="AC319" s="3" t="s">
        <v>44</v>
      </c>
      <c r="AD319" s="3" t="s">
        <v>45</v>
      </c>
      <c r="AE319" s="3">
        <v>38.624217899999998</v>
      </c>
      <c r="AF319" s="3">
        <v>-90.508614699999995</v>
      </c>
      <c r="AG319" s="3" t="b">
        <v>0</v>
      </c>
    </row>
    <row r="320" spans="1:33" x14ac:dyDescent="0.25">
      <c r="A320" s="3" t="s">
        <v>33</v>
      </c>
      <c r="B320" s="3" t="s">
        <v>34</v>
      </c>
      <c r="C320" s="3" t="s">
        <v>595</v>
      </c>
      <c r="D320" s="3" t="s">
        <v>66</v>
      </c>
      <c r="E320" s="3" t="s">
        <v>37</v>
      </c>
      <c r="F320" s="3">
        <v>63017</v>
      </c>
      <c r="G320" s="3">
        <v>552900</v>
      </c>
      <c r="H320" s="3">
        <v>4</v>
      </c>
      <c r="I320" s="3">
        <v>4</v>
      </c>
      <c r="J320" s="3" t="s">
        <v>57</v>
      </c>
      <c r="L320" s="3">
        <v>33977</v>
      </c>
      <c r="M320" s="3">
        <v>1974</v>
      </c>
      <c r="N320" s="3">
        <v>2</v>
      </c>
      <c r="O320" s="3" t="s">
        <v>39</v>
      </c>
      <c r="P320" s="3">
        <v>95</v>
      </c>
      <c r="Q320" s="3" t="s">
        <v>40</v>
      </c>
      <c r="U320" s="3">
        <v>42523</v>
      </c>
      <c r="V320" s="3">
        <v>584900</v>
      </c>
      <c r="Y320" s="3" t="s">
        <v>596</v>
      </c>
      <c r="Z320" s="3" t="s">
        <v>42</v>
      </c>
      <c r="AA320" s="3">
        <v>16017252</v>
      </c>
      <c r="AB320" s="3" t="s">
        <v>64</v>
      </c>
      <c r="AC320" s="3" t="s">
        <v>44</v>
      </c>
      <c r="AD320" s="3" t="s">
        <v>45</v>
      </c>
      <c r="AE320" s="3">
        <v>38.611784</v>
      </c>
      <c r="AF320" s="3">
        <v>-90.578926899999999</v>
      </c>
      <c r="AG320" s="3" t="b">
        <v>0</v>
      </c>
    </row>
    <row r="321" spans="1:33" x14ac:dyDescent="0.25">
      <c r="A321" s="3" t="s">
        <v>33</v>
      </c>
      <c r="B321" s="3" t="s">
        <v>34</v>
      </c>
      <c r="C321" s="3" t="s">
        <v>578</v>
      </c>
      <c r="D321" s="3" t="s">
        <v>66</v>
      </c>
      <c r="E321" s="3" t="s">
        <v>37</v>
      </c>
      <c r="F321" s="3">
        <v>63017</v>
      </c>
      <c r="G321" s="3">
        <v>362750</v>
      </c>
      <c r="H321" s="3">
        <v>3</v>
      </c>
      <c r="I321" s="3">
        <v>4</v>
      </c>
      <c r="J321" s="3" t="s">
        <v>57</v>
      </c>
      <c r="K321" s="3">
        <v>2128</v>
      </c>
      <c r="L321" s="3">
        <v>34412</v>
      </c>
      <c r="M321" s="3">
        <v>1974</v>
      </c>
      <c r="N321" s="3">
        <v>2</v>
      </c>
      <c r="O321" s="3" t="s">
        <v>39</v>
      </c>
      <c r="P321" s="3">
        <v>78</v>
      </c>
      <c r="Q321" s="3" t="s">
        <v>40</v>
      </c>
      <c r="U321" s="3">
        <v>42488</v>
      </c>
      <c r="V321" s="3">
        <v>375000</v>
      </c>
      <c r="W321" s="3">
        <v>39251</v>
      </c>
      <c r="X321" s="3">
        <v>350000</v>
      </c>
      <c r="Y321" s="3" t="s">
        <v>579</v>
      </c>
      <c r="Z321" s="3" t="s">
        <v>42</v>
      </c>
      <c r="AA321" s="3">
        <v>16023094</v>
      </c>
      <c r="AB321" s="3" t="s">
        <v>68</v>
      </c>
      <c r="AC321" s="3" t="s">
        <v>44</v>
      </c>
      <c r="AD321" s="3" t="s">
        <v>45</v>
      </c>
      <c r="AE321" s="3">
        <v>38.632821</v>
      </c>
      <c r="AF321" s="3">
        <v>-90.567914000000002</v>
      </c>
      <c r="AG321" s="3" t="b">
        <v>0</v>
      </c>
    </row>
    <row r="322" spans="1:33" x14ac:dyDescent="0.25">
      <c r="A322" s="3" t="s">
        <v>33</v>
      </c>
      <c r="B322" s="3" t="s">
        <v>34</v>
      </c>
      <c r="C322" s="3" t="s">
        <v>661</v>
      </c>
      <c r="D322" s="3" t="s">
        <v>66</v>
      </c>
      <c r="E322" s="3" t="s">
        <v>37</v>
      </c>
      <c r="F322" s="3">
        <v>63017</v>
      </c>
      <c r="G322" s="3">
        <v>279900</v>
      </c>
      <c r="H322" s="3">
        <v>5</v>
      </c>
      <c r="I322" s="3">
        <v>3</v>
      </c>
      <c r="J322" s="3" t="s">
        <v>309</v>
      </c>
      <c r="K322" s="3">
        <v>3086</v>
      </c>
      <c r="L322" s="3">
        <v>34412</v>
      </c>
      <c r="M322" s="3">
        <v>1930</v>
      </c>
      <c r="N322" s="3">
        <v>2</v>
      </c>
      <c r="O322" s="3" t="s">
        <v>39</v>
      </c>
      <c r="P322" s="3">
        <v>276</v>
      </c>
      <c r="Q322" s="3" t="s">
        <v>40</v>
      </c>
      <c r="U322" s="3">
        <v>42542</v>
      </c>
      <c r="V322" s="3">
        <v>549000</v>
      </c>
      <c r="Y322" s="3" t="s">
        <v>662</v>
      </c>
      <c r="Z322" s="3" t="s">
        <v>42</v>
      </c>
      <c r="AA322" s="3">
        <v>15054371</v>
      </c>
      <c r="AB322" s="3" t="s">
        <v>102</v>
      </c>
      <c r="AC322" s="3" t="s">
        <v>44</v>
      </c>
      <c r="AD322" s="3" t="s">
        <v>45</v>
      </c>
      <c r="AE322" s="3">
        <v>38.668737499999999</v>
      </c>
      <c r="AF322" s="3">
        <v>-90.535756800000001</v>
      </c>
      <c r="AG322" s="3" t="b">
        <v>1</v>
      </c>
    </row>
    <row r="323" spans="1:33" x14ac:dyDescent="0.25">
      <c r="A323" s="3" t="s">
        <v>33</v>
      </c>
      <c r="B323" s="3" t="s">
        <v>34</v>
      </c>
      <c r="C323" s="3" t="s">
        <v>481</v>
      </c>
      <c r="D323" s="3" t="s">
        <v>66</v>
      </c>
      <c r="E323" s="3" t="s">
        <v>37</v>
      </c>
      <c r="F323" s="3">
        <v>63017</v>
      </c>
      <c r="G323" s="3">
        <v>609000</v>
      </c>
      <c r="H323" s="3">
        <v>4</v>
      </c>
      <c r="I323" s="3">
        <v>4</v>
      </c>
      <c r="J323" s="3" t="s">
        <v>57</v>
      </c>
      <c r="K323" s="3">
        <v>3356</v>
      </c>
      <c r="L323" s="3">
        <v>35719</v>
      </c>
      <c r="M323" s="3">
        <v>1977</v>
      </c>
      <c r="N323" s="3">
        <v>2</v>
      </c>
      <c r="O323" s="3" t="s">
        <v>39</v>
      </c>
      <c r="P323" s="3">
        <v>42</v>
      </c>
      <c r="Q323" s="3" t="s">
        <v>40</v>
      </c>
      <c r="U323" s="3">
        <v>42528</v>
      </c>
      <c r="V323" s="3">
        <v>629000</v>
      </c>
      <c r="Y323" s="3" t="s">
        <v>482</v>
      </c>
      <c r="Z323" s="3" t="s">
        <v>42</v>
      </c>
      <c r="AA323" s="3">
        <v>16033137</v>
      </c>
      <c r="AB323" s="3" t="s">
        <v>111</v>
      </c>
      <c r="AC323" s="3" t="s">
        <v>44</v>
      </c>
      <c r="AD323" s="3" t="s">
        <v>45</v>
      </c>
      <c r="AE323" s="3">
        <v>38.610042</v>
      </c>
      <c r="AF323" s="3">
        <v>-90.576499999999996</v>
      </c>
      <c r="AG323" s="3" t="b">
        <v>0</v>
      </c>
    </row>
    <row r="324" spans="1:33" x14ac:dyDescent="0.25">
      <c r="A324" s="3" t="s">
        <v>33</v>
      </c>
      <c r="B324" s="3" t="s">
        <v>34</v>
      </c>
      <c r="C324" s="3" t="s">
        <v>441</v>
      </c>
      <c r="D324" s="3" t="s">
        <v>66</v>
      </c>
      <c r="E324" s="3" t="s">
        <v>37</v>
      </c>
      <c r="F324" s="3">
        <v>63017</v>
      </c>
      <c r="G324" s="3">
        <v>859900</v>
      </c>
      <c r="H324" s="3">
        <v>5</v>
      </c>
      <c r="I324" s="3">
        <v>6</v>
      </c>
      <c r="J324" s="3" t="s">
        <v>47</v>
      </c>
      <c r="K324" s="3">
        <v>2848</v>
      </c>
      <c r="L324" s="3">
        <v>37462</v>
      </c>
      <c r="M324" s="3">
        <v>1995</v>
      </c>
      <c r="N324" s="3">
        <v>3</v>
      </c>
      <c r="O324" s="3" t="s">
        <v>39</v>
      </c>
      <c r="P324" s="3">
        <v>28</v>
      </c>
      <c r="Q324" s="3" t="s">
        <v>40</v>
      </c>
      <c r="V324" s="3">
        <v>859900</v>
      </c>
      <c r="Y324" s="3" t="s">
        <v>442</v>
      </c>
      <c r="Z324" s="3" t="s">
        <v>42</v>
      </c>
      <c r="AA324" s="3">
        <v>16037235</v>
      </c>
      <c r="AB324" s="3" t="s">
        <v>145</v>
      </c>
      <c r="AC324" s="3" t="s">
        <v>44</v>
      </c>
      <c r="AD324" s="3" t="s">
        <v>45</v>
      </c>
      <c r="AE324" s="3">
        <v>38.627369999999999</v>
      </c>
      <c r="AF324" s="3">
        <v>-90.539074999999997</v>
      </c>
      <c r="AG324" s="3" t="b">
        <v>0</v>
      </c>
    </row>
    <row r="325" spans="1:33" x14ac:dyDescent="0.25">
      <c r="A325" s="3" t="s">
        <v>33</v>
      </c>
      <c r="B325" s="3" t="s">
        <v>34</v>
      </c>
      <c r="C325" s="3" t="s">
        <v>798</v>
      </c>
      <c r="D325" s="3" t="s">
        <v>82</v>
      </c>
      <c r="E325" s="3" t="s">
        <v>37</v>
      </c>
      <c r="F325" s="3">
        <v>63123</v>
      </c>
      <c r="G325" s="3">
        <v>150000</v>
      </c>
      <c r="H325" s="3">
        <v>3</v>
      </c>
      <c r="I325" s="3">
        <v>2</v>
      </c>
      <c r="J325" s="3" t="s">
        <v>726</v>
      </c>
      <c r="K325" s="3">
        <v>864</v>
      </c>
      <c r="L325" s="3">
        <v>40075</v>
      </c>
      <c r="M325" s="3">
        <v>1957</v>
      </c>
      <c r="N325" s="3">
        <v>1</v>
      </c>
      <c r="O325" s="3" t="s">
        <v>39</v>
      </c>
      <c r="P325" s="3">
        <v>8</v>
      </c>
      <c r="Q325" s="3" t="s">
        <v>40</v>
      </c>
      <c r="V325" s="3">
        <v>150000</v>
      </c>
      <c r="W325" s="3">
        <v>41164</v>
      </c>
      <c r="X325" s="3">
        <v>127000</v>
      </c>
      <c r="Y325" s="3" t="s">
        <v>799</v>
      </c>
      <c r="Z325" s="3" t="s">
        <v>42</v>
      </c>
      <c r="AA325" s="3">
        <v>16042692</v>
      </c>
      <c r="AB325" s="3" t="s">
        <v>564</v>
      </c>
      <c r="AC325" s="3" t="s">
        <v>44</v>
      </c>
      <c r="AD325" s="3" t="s">
        <v>45</v>
      </c>
      <c r="AE325" s="3">
        <v>38.535055999999997</v>
      </c>
      <c r="AF325" s="3">
        <v>-90.344830999999999</v>
      </c>
      <c r="AG325" s="3" t="b">
        <v>0</v>
      </c>
    </row>
    <row r="326" spans="1:33" x14ac:dyDescent="0.25">
      <c r="A326" s="3" t="s">
        <v>33</v>
      </c>
      <c r="B326" s="3" t="s">
        <v>34</v>
      </c>
      <c r="C326" s="3" t="s">
        <v>185</v>
      </c>
      <c r="D326" s="3" t="s">
        <v>71</v>
      </c>
      <c r="E326" s="3" t="s">
        <v>37</v>
      </c>
      <c r="F326" s="3">
        <v>63011</v>
      </c>
      <c r="G326" s="3">
        <v>249900</v>
      </c>
      <c r="H326" s="3">
        <v>4</v>
      </c>
      <c r="I326" s="3">
        <v>2</v>
      </c>
      <c r="J326" s="3" t="s">
        <v>57</v>
      </c>
      <c r="K326" s="3">
        <v>2080</v>
      </c>
      <c r="L326" s="3">
        <v>41992</v>
      </c>
      <c r="M326" s="3">
        <v>1960</v>
      </c>
      <c r="N326" s="3">
        <v>2</v>
      </c>
      <c r="P326" s="3">
        <v>43</v>
      </c>
      <c r="Q326" s="3" t="s">
        <v>40</v>
      </c>
      <c r="U326" s="4">
        <v>42521</v>
      </c>
      <c r="V326" s="3">
        <v>289900</v>
      </c>
      <c r="Y326" s="3" t="s">
        <v>186</v>
      </c>
      <c r="Z326" s="3" t="s">
        <v>42</v>
      </c>
      <c r="AA326" s="3">
        <v>16032278</v>
      </c>
      <c r="AB326" s="3" t="s">
        <v>68</v>
      </c>
      <c r="AC326" s="3" t="s">
        <v>44</v>
      </c>
      <c r="AD326" s="3" t="s">
        <v>45</v>
      </c>
      <c r="AE326" s="3">
        <v>38.594394999999999</v>
      </c>
      <c r="AF326" s="3">
        <v>-90.573223999999996</v>
      </c>
      <c r="AG326" s="3" t="b">
        <v>0</v>
      </c>
    </row>
    <row r="327" spans="1:33" x14ac:dyDescent="0.25">
      <c r="A327" s="3" t="s">
        <v>33</v>
      </c>
      <c r="B327" s="3" t="s">
        <v>34</v>
      </c>
      <c r="C327" s="3" t="s">
        <v>483</v>
      </c>
      <c r="D327" s="3" t="s">
        <v>290</v>
      </c>
      <c r="E327" s="3" t="s">
        <v>37</v>
      </c>
      <c r="F327" s="3">
        <v>63141</v>
      </c>
      <c r="G327" s="3">
        <v>599900</v>
      </c>
      <c r="H327" s="3">
        <v>4</v>
      </c>
      <c r="I327" s="3">
        <v>3</v>
      </c>
      <c r="J327" s="3" t="s">
        <v>47</v>
      </c>
      <c r="K327" s="3">
        <v>2800</v>
      </c>
      <c r="L327" s="3">
        <v>43560</v>
      </c>
      <c r="N327" s="3">
        <v>3</v>
      </c>
      <c r="O327" s="3" t="s">
        <v>39</v>
      </c>
      <c r="P327" s="3">
        <v>43</v>
      </c>
      <c r="Q327" s="3" t="s">
        <v>40</v>
      </c>
      <c r="R327" s="3">
        <v>42547</v>
      </c>
      <c r="S327" s="3">
        <v>0.54166666666666663</v>
      </c>
      <c r="T327" s="3">
        <v>0.625</v>
      </c>
      <c r="U327" s="3">
        <v>42537</v>
      </c>
      <c r="V327" s="3">
        <v>624900</v>
      </c>
      <c r="Y327" s="3" t="s">
        <v>484</v>
      </c>
      <c r="Z327" s="3" t="s">
        <v>42</v>
      </c>
      <c r="AA327" s="3">
        <v>16033312</v>
      </c>
      <c r="AB327" s="3" t="s">
        <v>68</v>
      </c>
      <c r="AC327" s="3" t="s">
        <v>44</v>
      </c>
      <c r="AD327" s="3" t="s">
        <v>45</v>
      </c>
      <c r="AE327" s="3">
        <v>38.637901399999997</v>
      </c>
      <c r="AF327" s="3">
        <v>-90.480950800000002</v>
      </c>
      <c r="AG327" s="3" t="b">
        <v>0</v>
      </c>
    </row>
    <row r="328" spans="1:33" x14ac:dyDescent="0.25">
      <c r="A328" s="3" t="s">
        <v>33</v>
      </c>
      <c r="B328" s="3" t="s">
        <v>34</v>
      </c>
      <c r="C328" s="3" t="s">
        <v>414</v>
      </c>
      <c r="D328" s="3" t="s">
        <v>290</v>
      </c>
      <c r="E328" s="3" t="s">
        <v>37</v>
      </c>
      <c r="F328" s="3">
        <v>63017</v>
      </c>
      <c r="G328" s="3">
        <v>975000</v>
      </c>
      <c r="H328" s="3">
        <v>5</v>
      </c>
      <c r="I328" s="3">
        <v>6</v>
      </c>
      <c r="J328" s="3" t="s">
        <v>47</v>
      </c>
      <c r="K328" s="3">
        <v>4102</v>
      </c>
      <c r="L328" s="3">
        <v>43560</v>
      </c>
      <c r="M328" s="3">
        <v>1981</v>
      </c>
      <c r="N328" s="3">
        <v>3</v>
      </c>
      <c r="O328" s="3" t="s">
        <v>39</v>
      </c>
      <c r="P328" s="3">
        <v>18</v>
      </c>
      <c r="Q328" s="3" t="s">
        <v>40</v>
      </c>
      <c r="V328" s="3">
        <v>975000</v>
      </c>
      <c r="Y328" s="3" t="s">
        <v>415</v>
      </c>
      <c r="Z328" s="3" t="s">
        <v>42</v>
      </c>
      <c r="AA328" s="3">
        <v>16031734</v>
      </c>
      <c r="AB328" s="3" t="s">
        <v>111</v>
      </c>
      <c r="AC328" s="3" t="s">
        <v>44</v>
      </c>
      <c r="AD328" s="3" t="s">
        <v>45</v>
      </c>
      <c r="AE328" s="3">
        <v>38.631453</v>
      </c>
      <c r="AF328" s="3">
        <v>-90.503287</v>
      </c>
      <c r="AG328" s="3" t="b">
        <v>0</v>
      </c>
    </row>
    <row r="329" spans="1:33" x14ac:dyDescent="0.25">
      <c r="A329" s="3" t="s">
        <v>33</v>
      </c>
      <c r="B329" s="3" t="s">
        <v>34</v>
      </c>
      <c r="C329" s="3" t="s">
        <v>306</v>
      </c>
      <c r="D329" s="3" t="s">
        <v>290</v>
      </c>
      <c r="E329" s="3" t="s">
        <v>37</v>
      </c>
      <c r="F329" s="3">
        <v>63017</v>
      </c>
      <c r="G329" s="3">
        <v>449000</v>
      </c>
      <c r="H329" s="3">
        <v>3</v>
      </c>
      <c r="I329" s="3">
        <v>3</v>
      </c>
      <c r="J329" s="3" t="s">
        <v>47</v>
      </c>
      <c r="K329" s="3">
        <v>4258</v>
      </c>
      <c r="L329" s="3">
        <v>43691</v>
      </c>
      <c r="M329" s="3">
        <v>1964</v>
      </c>
      <c r="N329" s="3">
        <v>2</v>
      </c>
      <c r="P329" s="3">
        <v>1</v>
      </c>
      <c r="Q329" s="3" t="s">
        <v>40</v>
      </c>
      <c r="V329" s="3">
        <v>449000</v>
      </c>
      <c r="Y329" s="3" t="s">
        <v>307</v>
      </c>
      <c r="Z329" s="3" t="s">
        <v>42</v>
      </c>
      <c r="AA329" s="3">
        <v>16044675</v>
      </c>
      <c r="AB329" s="3" t="s">
        <v>111</v>
      </c>
      <c r="AC329" s="3" t="s">
        <v>44</v>
      </c>
      <c r="AD329" s="3" t="s">
        <v>45</v>
      </c>
      <c r="AE329" s="3">
        <v>38.633567900000003</v>
      </c>
      <c r="AF329" s="3">
        <v>-90.511751000000004</v>
      </c>
      <c r="AG329" s="3" t="b">
        <v>0</v>
      </c>
    </row>
    <row r="330" spans="1:33" x14ac:dyDescent="0.25">
      <c r="A330" s="3" t="s">
        <v>33</v>
      </c>
      <c r="B330" s="3" t="s">
        <v>34</v>
      </c>
      <c r="C330" s="3" t="s">
        <v>640</v>
      </c>
      <c r="D330" s="3" t="s">
        <v>66</v>
      </c>
      <c r="E330" s="3" t="s">
        <v>37</v>
      </c>
      <c r="F330" s="3">
        <v>63017</v>
      </c>
      <c r="G330" s="3">
        <v>1999999</v>
      </c>
      <c r="H330" s="3">
        <v>7</v>
      </c>
      <c r="I330" s="3">
        <v>10</v>
      </c>
      <c r="J330" s="3" t="s">
        <v>309</v>
      </c>
      <c r="K330" s="3">
        <v>11494</v>
      </c>
      <c r="L330" s="3">
        <v>43996</v>
      </c>
      <c r="M330" s="3">
        <v>2005</v>
      </c>
      <c r="N330" s="3">
        <v>4</v>
      </c>
      <c r="O330" s="3" t="s">
        <v>39</v>
      </c>
      <c r="P330" s="3">
        <v>137</v>
      </c>
      <c r="Q330" s="3" t="s">
        <v>40</v>
      </c>
      <c r="V330" s="3">
        <v>1999999</v>
      </c>
      <c r="Y330" s="3" t="s">
        <v>641</v>
      </c>
      <c r="Z330" s="3" t="s">
        <v>42</v>
      </c>
      <c r="AA330" s="3">
        <v>16001996</v>
      </c>
      <c r="AB330" s="3" t="s">
        <v>642</v>
      </c>
      <c r="AC330" s="3" t="s">
        <v>44</v>
      </c>
      <c r="AD330" s="3" t="s">
        <v>45</v>
      </c>
      <c r="AE330" s="3">
        <v>38.683590000000002</v>
      </c>
      <c r="AF330" s="3">
        <v>-90.510862000000003</v>
      </c>
      <c r="AG330" s="3" t="b">
        <v>0</v>
      </c>
    </row>
    <row r="331" spans="1:33" x14ac:dyDescent="0.25">
      <c r="A331" s="3" t="s">
        <v>33</v>
      </c>
      <c r="B331" s="3" t="s">
        <v>34</v>
      </c>
      <c r="C331" s="3" t="s">
        <v>190</v>
      </c>
      <c r="D331" s="3" t="s">
        <v>75</v>
      </c>
      <c r="E331" s="3" t="s">
        <v>37</v>
      </c>
      <c r="F331" s="3">
        <v>63011</v>
      </c>
      <c r="G331" s="3">
        <v>419000</v>
      </c>
      <c r="H331" s="3">
        <v>4</v>
      </c>
      <c r="I331" s="3">
        <v>4</v>
      </c>
      <c r="J331" s="3" t="s">
        <v>38</v>
      </c>
      <c r="K331" s="3">
        <v>3200</v>
      </c>
      <c r="L331" s="3">
        <v>44867</v>
      </c>
      <c r="M331" s="3">
        <v>1985</v>
      </c>
      <c r="N331" s="3">
        <v>4</v>
      </c>
      <c r="O331" s="3" t="s">
        <v>39</v>
      </c>
      <c r="P331" s="3">
        <v>44</v>
      </c>
      <c r="Q331" s="3" t="s">
        <v>40</v>
      </c>
      <c r="V331" s="3">
        <v>419000</v>
      </c>
      <c r="Y331" s="3" t="s">
        <v>191</v>
      </c>
      <c r="Z331" s="3" t="s">
        <v>42</v>
      </c>
      <c r="AA331" s="3">
        <v>16032787</v>
      </c>
      <c r="AB331" s="3" t="s">
        <v>68</v>
      </c>
      <c r="AC331" s="3" t="s">
        <v>44</v>
      </c>
      <c r="AD331" s="3" t="s">
        <v>45</v>
      </c>
      <c r="AE331" s="3">
        <v>38.607120000000002</v>
      </c>
      <c r="AF331" s="3">
        <v>-90.620502000000002</v>
      </c>
      <c r="AG331" s="3" t="b">
        <v>0</v>
      </c>
    </row>
    <row r="332" spans="1:33" x14ac:dyDescent="0.25">
      <c r="A332" s="3" t="s">
        <v>33</v>
      </c>
      <c r="B332" s="3" t="s">
        <v>34</v>
      </c>
      <c r="C332" s="3" t="s">
        <v>435</v>
      </c>
      <c r="D332" s="3" t="s">
        <v>66</v>
      </c>
      <c r="E332" s="3" t="s">
        <v>37</v>
      </c>
      <c r="F332" s="3">
        <v>63017</v>
      </c>
      <c r="G332" s="3">
        <v>529000</v>
      </c>
      <c r="H332" s="3">
        <v>4</v>
      </c>
      <c r="I332" s="3">
        <v>3</v>
      </c>
      <c r="J332" s="3" t="s">
        <v>309</v>
      </c>
      <c r="K332" s="3">
        <v>3101</v>
      </c>
      <c r="L332" s="3">
        <v>45302</v>
      </c>
      <c r="M332" s="3">
        <v>1963</v>
      </c>
      <c r="N332" s="3">
        <v>2</v>
      </c>
      <c r="O332" s="3" t="s">
        <v>39</v>
      </c>
      <c r="P332" s="3">
        <v>24</v>
      </c>
      <c r="Q332" s="3" t="s">
        <v>40</v>
      </c>
      <c r="R332" s="3">
        <v>42547</v>
      </c>
      <c r="S332" s="3">
        <v>0.58333333333333337</v>
      </c>
      <c r="T332" s="3">
        <v>0.66666666666666663</v>
      </c>
      <c r="V332" s="3">
        <v>529000</v>
      </c>
      <c r="Y332" s="3" t="s">
        <v>436</v>
      </c>
      <c r="Z332" s="3" t="s">
        <v>42</v>
      </c>
      <c r="AA332" s="3">
        <v>16031158</v>
      </c>
      <c r="AB332" s="3" t="s">
        <v>52</v>
      </c>
      <c r="AC332" s="3" t="s">
        <v>44</v>
      </c>
      <c r="AD332" s="3" t="s">
        <v>45</v>
      </c>
      <c r="AE332" s="3">
        <v>38.688110000000002</v>
      </c>
      <c r="AF332" s="3">
        <v>-90.509671999999995</v>
      </c>
      <c r="AG332" s="3" t="b">
        <v>0</v>
      </c>
    </row>
    <row r="333" spans="1:33" x14ac:dyDescent="0.25">
      <c r="A333" s="3" t="s">
        <v>33</v>
      </c>
      <c r="B333" s="3" t="s">
        <v>34</v>
      </c>
      <c r="C333" s="3" t="s">
        <v>335</v>
      </c>
      <c r="D333" s="3" t="s">
        <v>66</v>
      </c>
      <c r="E333" s="3" t="s">
        <v>37</v>
      </c>
      <c r="F333" s="3">
        <v>63017</v>
      </c>
      <c r="G333" s="3">
        <v>925000</v>
      </c>
      <c r="H333" s="3">
        <v>6</v>
      </c>
      <c r="I333" s="3">
        <v>4</v>
      </c>
      <c r="J333" s="3" t="s">
        <v>47</v>
      </c>
      <c r="K333" s="3">
        <v>3617</v>
      </c>
      <c r="L333" s="3">
        <v>46609</v>
      </c>
      <c r="M333" s="3">
        <v>1984</v>
      </c>
      <c r="N333" s="3">
        <v>3</v>
      </c>
      <c r="O333" s="3" t="s">
        <v>39</v>
      </c>
      <c r="P333" s="3">
        <v>2</v>
      </c>
      <c r="Q333" s="3" t="s">
        <v>40</v>
      </c>
      <c r="R333" s="3">
        <v>42547</v>
      </c>
      <c r="S333" s="3">
        <v>0.54166666666666663</v>
      </c>
      <c r="T333" s="3">
        <v>0.625</v>
      </c>
      <c r="V333" s="3">
        <v>925000</v>
      </c>
      <c r="Y333" s="3" t="s">
        <v>336</v>
      </c>
      <c r="Z333" s="3" t="s">
        <v>42</v>
      </c>
      <c r="AA333" s="3">
        <v>16043404</v>
      </c>
      <c r="AB333" s="3" t="s">
        <v>49</v>
      </c>
      <c r="AC333" s="3" t="s">
        <v>44</v>
      </c>
      <c r="AD333" s="3" t="s">
        <v>45</v>
      </c>
      <c r="AE333" s="3">
        <v>38.630934000000003</v>
      </c>
      <c r="AF333" s="3">
        <v>-90.502133000000001</v>
      </c>
      <c r="AG333" s="3" t="b">
        <v>0</v>
      </c>
    </row>
    <row r="334" spans="1:33" x14ac:dyDescent="0.25">
      <c r="A334" s="3" t="s">
        <v>33</v>
      </c>
      <c r="B334" s="3" t="s">
        <v>34</v>
      </c>
      <c r="C334" s="3" t="s">
        <v>92</v>
      </c>
      <c r="D334" s="3" t="s">
        <v>36</v>
      </c>
      <c r="E334" s="3" t="s">
        <v>37</v>
      </c>
      <c r="F334" s="3">
        <v>63011</v>
      </c>
      <c r="G334" s="3">
        <v>204900</v>
      </c>
      <c r="H334" s="3">
        <v>3</v>
      </c>
      <c r="I334" s="3">
        <v>2</v>
      </c>
      <c r="J334" s="3" t="s">
        <v>57</v>
      </c>
      <c r="K334" s="3">
        <v>1131</v>
      </c>
      <c r="L334" s="3">
        <v>48787</v>
      </c>
      <c r="M334" s="3">
        <v>1960</v>
      </c>
      <c r="N334" s="3">
        <v>2</v>
      </c>
      <c r="O334" s="3" t="s">
        <v>39</v>
      </c>
      <c r="P334" s="3">
        <v>5</v>
      </c>
      <c r="Q334" s="3" t="s">
        <v>40</v>
      </c>
      <c r="V334" s="3">
        <v>204900</v>
      </c>
      <c r="Y334" s="3" t="s">
        <v>93</v>
      </c>
      <c r="Z334" s="3" t="s">
        <v>42</v>
      </c>
      <c r="AA334" s="3">
        <v>16042876</v>
      </c>
      <c r="AB334" s="3" t="s">
        <v>49</v>
      </c>
      <c r="AC334" s="3" t="s">
        <v>44</v>
      </c>
      <c r="AD334" s="3" t="s">
        <v>45</v>
      </c>
      <c r="AE334" s="3">
        <v>38.597565000000003</v>
      </c>
      <c r="AF334" s="3">
        <v>-90.543946000000005</v>
      </c>
      <c r="AG334" s="3" t="b">
        <v>0</v>
      </c>
    </row>
    <row r="335" spans="1:33" x14ac:dyDescent="0.25">
      <c r="A335" s="3" t="s">
        <v>33</v>
      </c>
      <c r="B335" s="3" t="s">
        <v>34</v>
      </c>
      <c r="C335" s="3" t="s">
        <v>348</v>
      </c>
      <c r="D335" s="3" t="s">
        <v>66</v>
      </c>
      <c r="E335" s="3" t="s">
        <v>37</v>
      </c>
      <c r="F335" s="3">
        <v>63017</v>
      </c>
      <c r="G335" s="3">
        <v>1249900</v>
      </c>
      <c r="H335" s="3">
        <v>4</v>
      </c>
      <c r="I335" s="3">
        <v>4</v>
      </c>
      <c r="J335" s="3" t="s">
        <v>309</v>
      </c>
      <c r="K335" s="3">
        <v>3800</v>
      </c>
      <c r="L335" s="3">
        <v>49658</v>
      </c>
      <c r="N335" s="3">
        <v>3</v>
      </c>
      <c r="O335" s="3" t="s">
        <v>39</v>
      </c>
      <c r="P335" s="3">
        <v>8</v>
      </c>
      <c r="Q335" s="3" t="s">
        <v>40</v>
      </c>
      <c r="V335" s="3">
        <v>1249900</v>
      </c>
      <c r="Y335" s="3" t="s">
        <v>349</v>
      </c>
      <c r="Z335" s="3" t="s">
        <v>42</v>
      </c>
      <c r="AA335" s="3">
        <v>16042846</v>
      </c>
      <c r="AB335" s="3" t="s">
        <v>49</v>
      </c>
      <c r="AC335" s="3" t="s">
        <v>44</v>
      </c>
      <c r="AD335" s="3" t="s">
        <v>45</v>
      </c>
      <c r="AE335" s="3">
        <v>38.682613000000003</v>
      </c>
      <c r="AF335" s="3">
        <v>-90.510874000000001</v>
      </c>
      <c r="AG335" s="3" t="b">
        <v>0</v>
      </c>
    </row>
    <row r="336" spans="1:33" x14ac:dyDescent="0.25">
      <c r="A336" s="3" t="s">
        <v>33</v>
      </c>
      <c r="B336" s="3" t="s">
        <v>34</v>
      </c>
      <c r="C336" s="3" t="s">
        <v>502</v>
      </c>
      <c r="D336" s="3" t="s">
        <v>66</v>
      </c>
      <c r="E336" s="3" t="s">
        <v>37</v>
      </c>
      <c r="F336" s="3">
        <v>63017</v>
      </c>
      <c r="G336" s="3">
        <v>1725000</v>
      </c>
      <c r="H336" s="3">
        <v>5</v>
      </c>
      <c r="I336" s="3">
        <v>6</v>
      </c>
      <c r="J336" s="3" t="s">
        <v>47</v>
      </c>
      <c r="K336" s="3">
        <v>6512</v>
      </c>
      <c r="L336" s="3">
        <v>52272</v>
      </c>
      <c r="M336" s="3">
        <v>1991</v>
      </c>
      <c r="N336" s="3">
        <v>3</v>
      </c>
      <c r="O336" s="3" t="s">
        <v>39</v>
      </c>
      <c r="P336" s="3">
        <v>46</v>
      </c>
      <c r="Q336" s="3" t="s">
        <v>40</v>
      </c>
      <c r="V336" s="3">
        <v>1725000</v>
      </c>
      <c r="Y336" s="3" t="s">
        <v>503</v>
      </c>
      <c r="Z336" s="3" t="s">
        <v>42</v>
      </c>
      <c r="AA336" s="3">
        <v>16030762</v>
      </c>
      <c r="AB336" s="3" t="s">
        <v>504</v>
      </c>
      <c r="AC336" s="3" t="s">
        <v>44</v>
      </c>
      <c r="AD336" s="3" t="s">
        <v>45</v>
      </c>
      <c r="AE336" s="3">
        <v>38.634779000000002</v>
      </c>
      <c r="AF336" s="3">
        <v>-90.496825000000001</v>
      </c>
      <c r="AG336" s="3" t="b">
        <v>0</v>
      </c>
    </row>
    <row r="337" spans="1:33" x14ac:dyDescent="0.25">
      <c r="A337" s="3" t="s">
        <v>33</v>
      </c>
      <c r="B337" s="3" t="s">
        <v>34</v>
      </c>
      <c r="C337" s="3" t="s">
        <v>468</v>
      </c>
      <c r="D337" s="3" t="s">
        <v>66</v>
      </c>
      <c r="E337" s="3" t="s">
        <v>37</v>
      </c>
      <c r="F337" s="3">
        <v>63017</v>
      </c>
      <c r="G337" s="3">
        <v>1699000</v>
      </c>
      <c r="H337" s="3">
        <v>4</v>
      </c>
      <c r="I337" s="3">
        <v>7</v>
      </c>
      <c r="J337" s="3" t="s">
        <v>309</v>
      </c>
      <c r="K337" s="3">
        <v>5384</v>
      </c>
      <c r="L337" s="3">
        <v>59634</v>
      </c>
      <c r="M337" s="3">
        <v>2006</v>
      </c>
      <c r="N337" s="3">
        <v>7</v>
      </c>
      <c r="O337" s="3" t="s">
        <v>39</v>
      </c>
      <c r="P337" s="3">
        <v>38</v>
      </c>
      <c r="Q337" s="3" t="s">
        <v>40</v>
      </c>
      <c r="U337" s="3">
        <v>42544</v>
      </c>
      <c r="V337" s="3">
        <v>1775000</v>
      </c>
      <c r="Y337" s="3" t="s">
        <v>469</v>
      </c>
      <c r="Z337" s="3" t="s">
        <v>42</v>
      </c>
      <c r="AA337" s="3">
        <v>16032498</v>
      </c>
      <c r="AB337" s="3" t="s">
        <v>102</v>
      </c>
      <c r="AC337" s="3" t="s">
        <v>44</v>
      </c>
      <c r="AD337" s="3" t="s">
        <v>45</v>
      </c>
      <c r="AE337" s="3">
        <v>38.646236000000002</v>
      </c>
      <c r="AF337" s="3">
        <v>-90.545951000000002</v>
      </c>
      <c r="AG337" s="3" t="b">
        <v>0</v>
      </c>
    </row>
    <row r="338" spans="1:33" x14ac:dyDescent="0.25">
      <c r="A338" s="3" t="s">
        <v>33</v>
      </c>
      <c r="B338" s="3" t="s">
        <v>34</v>
      </c>
      <c r="C338" s="3" t="s">
        <v>258</v>
      </c>
      <c r="D338" s="3" t="s">
        <v>36</v>
      </c>
      <c r="E338" s="3" t="s">
        <v>37</v>
      </c>
      <c r="F338" s="3">
        <v>63011</v>
      </c>
      <c r="G338" s="3">
        <v>519900</v>
      </c>
      <c r="H338" s="3">
        <v>4</v>
      </c>
      <c r="I338" s="3">
        <v>5</v>
      </c>
      <c r="J338" s="3" t="s">
        <v>38</v>
      </c>
      <c r="K338" s="3">
        <v>3272</v>
      </c>
      <c r="L338" s="3">
        <v>60113</v>
      </c>
      <c r="M338" s="3">
        <v>1997</v>
      </c>
      <c r="N338" s="3">
        <v>3</v>
      </c>
      <c r="O338" s="3" t="s">
        <v>39</v>
      </c>
      <c r="P338" s="3">
        <v>106</v>
      </c>
      <c r="Q338" s="3" t="s">
        <v>40</v>
      </c>
      <c r="U338" s="4">
        <v>42516</v>
      </c>
      <c r="V338" s="3">
        <v>541900</v>
      </c>
      <c r="W338" s="4">
        <v>40610</v>
      </c>
      <c r="X338" s="3">
        <v>457000</v>
      </c>
      <c r="Y338" s="3" t="s">
        <v>259</v>
      </c>
      <c r="Z338" s="3" t="s">
        <v>42</v>
      </c>
      <c r="AA338" s="3">
        <v>16014617</v>
      </c>
      <c r="AB338" s="3" t="s">
        <v>260</v>
      </c>
      <c r="AC338" s="3" t="s">
        <v>44</v>
      </c>
      <c r="AD338" s="3" t="s">
        <v>45</v>
      </c>
      <c r="AE338" s="3">
        <v>38.626147099999997</v>
      </c>
      <c r="AF338" s="3">
        <v>-90.625322199999999</v>
      </c>
      <c r="AG338" s="3" t="b">
        <v>0</v>
      </c>
    </row>
    <row r="339" spans="1:33" x14ac:dyDescent="0.25">
      <c r="A339" s="3" t="s">
        <v>33</v>
      </c>
      <c r="B339" s="3" t="s">
        <v>34</v>
      </c>
      <c r="C339" s="3" t="s">
        <v>554</v>
      </c>
      <c r="D339" s="3" t="s">
        <v>66</v>
      </c>
      <c r="E339" s="3" t="s">
        <v>37</v>
      </c>
      <c r="F339" s="3">
        <v>63017</v>
      </c>
      <c r="G339" s="3">
        <v>579900</v>
      </c>
      <c r="H339" s="3">
        <v>5</v>
      </c>
      <c r="I339" s="3">
        <v>5</v>
      </c>
      <c r="J339" s="3" t="s">
        <v>57</v>
      </c>
      <c r="K339" s="3">
        <v>3378</v>
      </c>
      <c r="L339" s="3">
        <v>66560</v>
      </c>
      <c r="M339" s="3">
        <v>1970</v>
      </c>
      <c r="N339" s="3">
        <v>2</v>
      </c>
      <c r="O339" s="3" t="s">
        <v>39</v>
      </c>
      <c r="P339" s="3">
        <v>72</v>
      </c>
      <c r="Q339" s="3" t="s">
        <v>40</v>
      </c>
      <c r="U339" s="3">
        <v>42506</v>
      </c>
      <c r="V339" s="3">
        <v>599900</v>
      </c>
      <c r="Y339" s="3" t="s">
        <v>555</v>
      </c>
      <c r="Z339" s="3" t="s">
        <v>42</v>
      </c>
      <c r="AA339" s="3">
        <v>16023119</v>
      </c>
      <c r="AB339" s="3" t="s">
        <v>556</v>
      </c>
      <c r="AC339" s="3" t="s">
        <v>44</v>
      </c>
      <c r="AD339" s="3" t="s">
        <v>45</v>
      </c>
      <c r="AE339" s="3">
        <v>38.611897900000002</v>
      </c>
      <c r="AF339" s="3">
        <v>-90.582541000000006</v>
      </c>
      <c r="AG339" s="3" t="b">
        <v>0</v>
      </c>
    </row>
    <row r="340" spans="1:33" x14ac:dyDescent="0.25">
      <c r="A340" s="3" t="s">
        <v>33</v>
      </c>
      <c r="B340" s="3" t="s">
        <v>34</v>
      </c>
      <c r="C340" s="3" t="s">
        <v>439</v>
      </c>
      <c r="D340" s="3" t="s">
        <v>290</v>
      </c>
      <c r="E340" s="3" t="s">
        <v>37</v>
      </c>
      <c r="F340" s="3">
        <v>63017</v>
      </c>
      <c r="G340" s="3">
        <v>800000</v>
      </c>
      <c r="H340" s="3">
        <v>5</v>
      </c>
      <c r="I340" s="3">
        <v>5</v>
      </c>
      <c r="J340" s="3" t="s">
        <v>47</v>
      </c>
      <c r="K340" s="3">
        <v>5248</v>
      </c>
      <c r="L340" s="3">
        <v>66647</v>
      </c>
      <c r="M340" s="3">
        <v>1950</v>
      </c>
      <c r="N340" s="3">
        <v>3</v>
      </c>
      <c r="O340" s="3" t="s">
        <v>39</v>
      </c>
      <c r="P340" s="3">
        <v>24</v>
      </c>
      <c r="Q340" s="3" t="s">
        <v>40</v>
      </c>
      <c r="V340" s="3">
        <v>800000</v>
      </c>
      <c r="Y340" s="3" t="s">
        <v>440</v>
      </c>
      <c r="Z340" s="3" t="s">
        <v>42</v>
      </c>
      <c r="AA340" s="3">
        <v>16037918</v>
      </c>
      <c r="AB340" s="3" t="s">
        <v>233</v>
      </c>
      <c r="AC340" s="3" t="s">
        <v>44</v>
      </c>
      <c r="AD340" s="3" t="s">
        <v>45</v>
      </c>
      <c r="AE340" s="3">
        <v>38.630209000000001</v>
      </c>
      <c r="AF340" s="3">
        <v>-90.491861999999998</v>
      </c>
      <c r="AG340" s="3" t="b">
        <v>0</v>
      </c>
    </row>
    <row r="341" spans="1:33" x14ac:dyDescent="0.25">
      <c r="A341" s="3" t="s">
        <v>33</v>
      </c>
      <c r="B341" s="3" t="s">
        <v>34</v>
      </c>
      <c r="C341" s="3" t="s">
        <v>455</v>
      </c>
      <c r="D341" s="3" t="s">
        <v>66</v>
      </c>
      <c r="E341" s="3" t="s">
        <v>37</v>
      </c>
      <c r="F341" s="3">
        <v>63017</v>
      </c>
      <c r="G341" s="3">
        <v>749900</v>
      </c>
      <c r="H341" s="3">
        <v>4</v>
      </c>
      <c r="I341" s="3">
        <v>7</v>
      </c>
      <c r="J341" s="3" t="s">
        <v>47</v>
      </c>
      <c r="K341" s="3">
        <v>3932</v>
      </c>
      <c r="L341" s="3">
        <v>73181</v>
      </c>
      <c r="M341" s="3">
        <v>1990</v>
      </c>
      <c r="N341" s="3">
        <v>2</v>
      </c>
      <c r="O341" s="3" t="s">
        <v>39</v>
      </c>
      <c r="P341" s="3">
        <v>32</v>
      </c>
      <c r="Q341" s="3" t="s">
        <v>40</v>
      </c>
      <c r="U341" s="3">
        <v>42541</v>
      </c>
      <c r="V341" s="3">
        <v>799900</v>
      </c>
      <c r="Y341" s="3" t="s">
        <v>456</v>
      </c>
      <c r="Z341" s="3" t="s">
        <v>42</v>
      </c>
      <c r="AA341" s="3">
        <v>16035691</v>
      </c>
      <c r="AB341" s="3" t="s">
        <v>68</v>
      </c>
      <c r="AC341" s="3" t="s">
        <v>44</v>
      </c>
      <c r="AD341" s="3" t="s">
        <v>45</v>
      </c>
      <c r="AE341" s="3">
        <v>38.618453000000002</v>
      </c>
      <c r="AF341" s="3">
        <v>-90.546401000000003</v>
      </c>
      <c r="AG341" s="3" t="b">
        <v>0</v>
      </c>
    </row>
    <row r="342" spans="1:33" x14ac:dyDescent="0.25">
      <c r="A342" s="3" t="s">
        <v>33</v>
      </c>
      <c r="B342" s="3" t="s">
        <v>34</v>
      </c>
      <c r="C342" s="3" t="s">
        <v>451</v>
      </c>
      <c r="D342" s="3" t="s">
        <v>66</v>
      </c>
      <c r="E342" s="3" t="s">
        <v>37</v>
      </c>
      <c r="F342" s="3">
        <v>63017</v>
      </c>
      <c r="G342" s="3">
        <v>849000</v>
      </c>
      <c r="H342" s="3">
        <v>4</v>
      </c>
      <c r="I342" s="3">
        <v>5</v>
      </c>
      <c r="J342" s="3" t="s">
        <v>47</v>
      </c>
      <c r="K342" s="3">
        <v>4298</v>
      </c>
      <c r="L342" s="3">
        <v>75794</v>
      </c>
      <c r="M342" s="3">
        <v>1975</v>
      </c>
      <c r="N342" s="3">
        <v>2</v>
      </c>
      <c r="O342" s="3" t="s">
        <v>39</v>
      </c>
      <c r="P342" s="3">
        <v>31</v>
      </c>
      <c r="Q342" s="3" t="s">
        <v>40</v>
      </c>
      <c r="V342" s="3">
        <v>849000</v>
      </c>
      <c r="Y342" s="3" t="s">
        <v>452</v>
      </c>
      <c r="Z342" s="3" t="s">
        <v>42</v>
      </c>
      <c r="AA342" s="3">
        <v>16028447</v>
      </c>
      <c r="AB342" s="3" t="s">
        <v>171</v>
      </c>
      <c r="AC342" s="3" t="s">
        <v>44</v>
      </c>
      <c r="AD342" s="3" t="s">
        <v>45</v>
      </c>
      <c r="AE342" s="3">
        <v>38.630577000000002</v>
      </c>
      <c r="AF342" s="3">
        <v>-90.497179000000003</v>
      </c>
      <c r="AG342" s="3" t="b">
        <v>0</v>
      </c>
    </row>
    <row r="343" spans="1:33" x14ac:dyDescent="0.25">
      <c r="A343" s="3" t="s">
        <v>33</v>
      </c>
      <c r="B343" s="3" t="s">
        <v>34</v>
      </c>
      <c r="C343" s="3" t="s">
        <v>593</v>
      </c>
      <c r="D343" s="3" t="s">
        <v>66</v>
      </c>
      <c r="E343" s="3" t="s">
        <v>37</v>
      </c>
      <c r="F343" s="3">
        <v>63017</v>
      </c>
      <c r="G343" s="3">
        <v>594900</v>
      </c>
      <c r="H343" s="3">
        <v>4</v>
      </c>
      <c r="I343" s="3">
        <v>3</v>
      </c>
      <c r="J343" s="3" t="s">
        <v>309</v>
      </c>
      <c r="K343" s="3">
        <v>2670</v>
      </c>
      <c r="L343" s="3">
        <v>88122</v>
      </c>
      <c r="M343" s="3">
        <v>1965</v>
      </c>
      <c r="N343" s="3">
        <v>2</v>
      </c>
      <c r="O343" s="3" t="s">
        <v>39</v>
      </c>
      <c r="P343" s="3">
        <v>93</v>
      </c>
      <c r="Q343" s="3" t="s">
        <v>40</v>
      </c>
      <c r="U343" s="3">
        <v>42532</v>
      </c>
      <c r="V343" s="3">
        <v>699900</v>
      </c>
      <c r="Y343" s="3" t="s">
        <v>594</v>
      </c>
      <c r="Z343" s="3" t="s">
        <v>42</v>
      </c>
      <c r="AA343" s="3">
        <v>16018885</v>
      </c>
      <c r="AB343" s="3" t="s">
        <v>332</v>
      </c>
      <c r="AC343" s="3" t="s">
        <v>44</v>
      </c>
      <c r="AD343" s="3" t="s">
        <v>45</v>
      </c>
      <c r="AE343" s="3">
        <v>38.668979999999998</v>
      </c>
      <c r="AF343" s="3">
        <v>-90.548471000000006</v>
      </c>
      <c r="AG343" s="3" t="b">
        <v>0</v>
      </c>
    </row>
    <row r="344" spans="1:33" x14ac:dyDescent="0.25">
      <c r="A344" s="3" t="s">
        <v>33</v>
      </c>
      <c r="B344" s="3" t="s">
        <v>34</v>
      </c>
      <c r="C344" s="3" t="s">
        <v>511</v>
      </c>
      <c r="D344" s="3" t="s">
        <v>290</v>
      </c>
      <c r="E344" s="3" t="s">
        <v>37</v>
      </c>
      <c r="F344" s="3">
        <v>63017</v>
      </c>
      <c r="G344" s="3">
        <v>1999999</v>
      </c>
      <c r="H344" s="3">
        <v>0</v>
      </c>
      <c r="J344" s="3" t="s">
        <v>47</v>
      </c>
      <c r="L344" s="3">
        <v>100188</v>
      </c>
      <c r="N344" s="3">
        <v>4</v>
      </c>
      <c r="P344" s="3">
        <v>50</v>
      </c>
      <c r="Q344" s="3" t="s">
        <v>40</v>
      </c>
      <c r="V344" s="3">
        <v>1999999</v>
      </c>
      <c r="W344" s="3">
        <v>42440</v>
      </c>
      <c r="X344" s="3">
        <v>730000</v>
      </c>
      <c r="Y344" s="3" t="s">
        <v>512</v>
      </c>
      <c r="Z344" s="3" t="s">
        <v>42</v>
      </c>
      <c r="AA344" s="3">
        <v>16024429</v>
      </c>
      <c r="AB344" s="3" t="s">
        <v>64</v>
      </c>
      <c r="AC344" s="3" t="s">
        <v>44</v>
      </c>
      <c r="AD344" s="3" t="s">
        <v>45</v>
      </c>
      <c r="AE344" s="3">
        <v>38.628166999999998</v>
      </c>
      <c r="AF344" s="3">
        <v>-90.498921899999999</v>
      </c>
      <c r="AG344" s="3" t="b">
        <v>0</v>
      </c>
    </row>
    <row r="345" spans="1:33" x14ac:dyDescent="0.25">
      <c r="A345" s="3" t="s">
        <v>33</v>
      </c>
      <c r="B345" s="3" t="s">
        <v>34</v>
      </c>
      <c r="C345" s="3" t="s">
        <v>283</v>
      </c>
      <c r="D345" s="3" t="s">
        <v>36</v>
      </c>
      <c r="E345" s="3" t="s">
        <v>37</v>
      </c>
      <c r="F345" s="3">
        <v>63011</v>
      </c>
      <c r="G345" s="3">
        <v>275000</v>
      </c>
      <c r="H345" s="3">
        <v>3</v>
      </c>
      <c r="I345" s="3">
        <v>3</v>
      </c>
      <c r="J345" s="3" t="s">
        <v>57</v>
      </c>
      <c r="K345" s="3">
        <v>1472</v>
      </c>
      <c r="L345" s="3">
        <v>117612</v>
      </c>
      <c r="M345" s="3">
        <v>1975</v>
      </c>
      <c r="N345" s="3">
        <v>2</v>
      </c>
      <c r="O345" s="3" t="s">
        <v>39</v>
      </c>
      <c r="P345" s="3">
        <v>142</v>
      </c>
      <c r="Q345" s="3" t="s">
        <v>40</v>
      </c>
      <c r="U345" s="4">
        <v>42501</v>
      </c>
      <c r="V345" s="3">
        <v>300000</v>
      </c>
      <c r="Y345" s="3" t="s">
        <v>284</v>
      </c>
      <c r="Z345" s="3" t="s">
        <v>42</v>
      </c>
      <c r="AA345" s="3">
        <v>16005754</v>
      </c>
      <c r="AB345" s="3" t="s">
        <v>285</v>
      </c>
      <c r="AC345" s="3" t="s">
        <v>44</v>
      </c>
      <c r="AD345" s="3" t="s">
        <v>45</v>
      </c>
      <c r="AE345" s="3">
        <v>38.598044999999999</v>
      </c>
      <c r="AF345" s="3">
        <v>-90.608103</v>
      </c>
      <c r="AG345" s="3" t="b">
        <v>0</v>
      </c>
    </row>
    <row r="346" spans="1:33" x14ac:dyDescent="0.25">
      <c r="A346" s="3" t="s">
        <v>33</v>
      </c>
      <c r="B346" s="3" t="s">
        <v>34</v>
      </c>
      <c r="C346" s="3" t="s">
        <v>252</v>
      </c>
      <c r="D346" s="3" t="s">
        <v>36</v>
      </c>
      <c r="E346" s="3" t="s">
        <v>37</v>
      </c>
      <c r="F346" s="3">
        <v>63011</v>
      </c>
      <c r="G346" s="3">
        <v>249900</v>
      </c>
      <c r="H346" s="3">
        <v>4</v>
      </c>
      <c r="I346" s="3">
        <v>3</v>
      </c>
      <c r="J346" s="3" t="s">
        <v>38</v>
      </c>
      <c r="K346" s="3">
        <v>2160</v>
      </c>
      <c r="L346" s="3">
        <v>130724</v>
      </c>
      <c r="M346" s="3">
        <v>1975</v>
      </c>
      <c r="N346" s="3">
        <v>2</v>
      </c>
      <c r="O346" s="3" t="s">
        <v>39</v>
      </c>
      <c r="P346" s="3">
        <v>94</v>
      </c>
      <c r="Q346" s="3" t="s">
        <v>40</v>
      </c>
      <c r="V346" s="3">
        <v>249900</v>
      </c>
      <c r="Y346" s="3" t="s">
        <v>253</v>
      </c>
      <c r="Z346" s="3" t="s">
        <v>42</v>
      </c>
      <c r="AA346" s="3">
        <v>16017508</v>
      </c>
      <c r="AB346" s="3" t="s">
        <v>64</v>
      </c>
      <c r="AC346" s="3" t="s">
        <v>44</v>
      </c>
      <c r="AD346" s="3" t="s">
        <v>45</v>
      </c>
      <c r="AE346" s="3">
        <v>38.614586000000003</v>
      </c>
      <c r="AF346" s="3">
        <v>-90.614064999999997</v>
      </c>
      <c r="AG346" s="3" t="b">
        <v>0</v>
      </c>
    </row>
    <row r="347" spans="1:33" x14ac:dyDescent="0.25">
      <c r="A347" s="3" t="s">
        <v>33</v>
      </c>
      <c r="B347" s="3" t="s">
        <v>34</v>
      </c>
      <c r="C347" s="3" t="s">
        <v>667</v>
      </c>
      <c r="D347" s="3" t="s">
        <v>290</v>
      </c>
      <c r="E347" s="3" t="s">
        <v>37</v>
      </c>
      <c r="F347" s="3">
        <v>63017</v>
      </c>
      <c r="G347" s="3">
        <v>1295000</v>
      </c>
      <c r="H347" s="3">
        <v>4</v>
      </c>
      <c r="I347" s="3">
        <v>7</v>
      </c>
      <c r="J347" s="3" t="s">
        <v>47</v>
      </c>
      <c r="K347" s="3">
        <v>5316</v>
      </c>
      <c r="L347" s="3">
        <v>148104</v>
      </c>
      <c r="M347" s="3">
        <v>1993</v>
      </c>
      <c r="N347" s="3">
        <v>3</v>
      </c>
      <c r="O347" s="3" t="s">
        <v>39</v>
      </c>
      <c r="P347" s="3">
        <v>378</v>
      </c>
      <c r="Q347" s="3" t="s">
        <v>40</v>
      </c>
      <c r="U347" s="3">
        <v>42527</v>
      </c>
      <c r="V347" s="3">
        <v>1565000</v>
      </c>
      <c r="Y347" s="3" t="s">
        <v>668</v>
      </c>
      <c r="Z347" s="3" t="s">
        <v>42</v>
      </c>
      <c r="AA347" s="3">
        <v>15034008</v>
      </c>
      <c r="AB347" s="3" t="s">
        <v>200</v>
      </c>
      <c r="AC347" s="3" t="s">
        <v>44</v>
      </c>
      <c r="AD347" s="3" t="s">
        <v>45</v>
      </c>
      <c r="AE347" s="3">
        <v>38.627397999999999</v>
      </c>
      <c r="AF347" s="3">
        <v>-90.4985839</v>
      </c>
      <c r="AG347" s="3" t="b">
        <v>0</v>
      </c>
    </row>
    <row r="348" spans="1:33" x14ac:dyDescent="0.25">
      <c r="A348" s="3" t="s">
        <v>33</v>
      </c>
      <c r="B348" s="3" t="s">
        <v>34</v>
      </c>
      <c r="C348" s="3" t="s">
        <v>669</v>
      </c>
      <c r="D348" s="3" t="s">
        <v>66</v>
      </c>
      <c r="E348" s="3" t="s">
        <v>37</v>
      </c>
      <c r="F348" s="3">
        <v>63017</v>
      </c>
      <c r="G348" s="3">
        <v>1195000</v>
      </c>
      <c r="H348" s="3">
        <v>5</v>
      </c>
      <c r="I348" s="3">
        <v>6</v>
      </c>
      <c r="J348" s="3" t="s">
        <v>309</v>
      </c>
      <c r="K348" s="3">
        <v>5372</v>
      </c>
      <c r="L348" s="3">
        <v>152024</v>
      </c>
      <c r="M348" s="3">
        <v>1986</v>
      </c>
      <c r="N348" s="3">
        <v>3</v>
      </c>
      <c r="O348" s="3" t="s">
        <v>39</v>
      </c>
      <c r="P348" s="3">
        <v>456</v>
      </c>
      <c r="Q348" s="3" t="s">
        <v>40</v>
      </c>
      <c r="U348" s="3">
        <v>42461</v>
      </c>
      <c r="V348" s="3">
        <v>1295000</v>
      </c>
      <c r="Y348" s="3" t="s">
        <v>670</v>
      </c>
      <c r="Z348" s="3" t="s">
        <v>42</v>
      </c>
      <c r="AA348" s="3">
        <v>15016437</v>
      </c>
      <c r="AB348" s="3" t="s">
        <v>171</v>
      </c>
      <c r="AC348" s="3" t="s">
        <v>44</v>
      </c>
      <c r="AD348" s="3" t="s">
        <v>45</v>
      </c>
      <c r="AE348" s="3">
        <v>38.639733999999997</v>
      </c>
      <c r="AF348" s="3">
        <v>-90.533604999999994</v>
      </c>
      <c r="AG348" s="3" t="b">
        <v>0</v>
      </c>
    </row>
    <row r="349" spans="1:33" x14ac:dyDescent="0.25">
      <c r="A349" s="3" t="s">
        <v>33</v>
      </c>
      <c r="B349" s="3" t="s">
        <v>34</v>
      </c>
      <c r="C349" s="3" t="s">
        <v>176</v>
      </c>
      <c r="D349" s="3" t="s">
        <v>177</v>
      </c>
      <c r="E349" s="3" t="s">
        <v>37</v>
      </c>
      <c r="F349" s="3">
        <v>63038</v>
      </c>
      <c r="G349" s="3">
        <v>385000</v>
      </c>
      <c r="H349" s="3">
        <v>4</v>
      </c>
      <c r="I349" s="3">
        <v>3</v>
      </c>
      <c r="J349" s="3" t="s">
        <v>38</v>
      </c>
      <c r="K349" s="3">
        <v>2436</v>
      </c>
      <c r="L349" s="3">
        <v>162479</v>
      </c>
      <c r="M349" s="3">
        <v>1978</v>
      </c>
      <c r="N349" s="3">
        <v>2</v>
      </c>
      <c r="O349" s="3" t="s">
        <v>39</v>
      </c>
      <c r="P349" s="3">
        <v>38</v>
      </c>
      <c r="Q349" s="3" t="s">
        <v>40</v>
      </c>
      <c r="U349" s="4">
        <v>42528</v>
      </c>
      <c r="V349" s="3">
        <v>395000</v>
      </c>
      <c r="Y349" s="3" t="s">
        <v>178</v>
      </c>
      <c r="Z349" s="3" t="s">
        <v>42</v>
      </c>
      <c r="AA349" s="3">
        <v>16030412</v>
      </c>
      <c r="AB349" s="3" t="s">
        <v>102</v>
      </c>
      <c r="AC349" s="3" t="s">
        <v>44</v>
      </c>
      <c r="AD349" s="3" t="s">
        <v>45</v>
      </c>
      <c r="AE349" s="3">
        <v>38.613909999999997</v>
      </c>
      <c r="AF349" s="3">
        <v>-90.625345899999999</v>
      </c>
      <c r="AG349" s="3" t="b">
        <v>0</v>
      </c>
    </row>
    <row r="350" spans="1:33" x14ac:dyDescent="0.25">
      <c r="A350" s="3" t="s">
        <v>33</v>
      </c>
      <c r="B350" s="3" t="s">
        <v>34</v>
      </c>
      <c r="C350" s="3" t="s">
        <v>509</v>
      </c>
      <c r="D350" s="3" t="s">
        <v>66</v>
      </c>
      <c r="E350" s="3" t="s">
        <v>37</v>
      </c>
      <c r="F350" s="3">
        <v>63017</v>
      </c>
      <c r="G350" s="3">
        <v>999999</v>
      </c>
      <c r="H350" s="3">
        <v>4</v>
      </c>
      <c r="I350" s="3">
        <v>5</v>
      </c>
      <c r="J350" s="3" t="s">
        <v>309</v>
      </c>
      <c r="L350" s="3">
        <v>175982</v>
      </c>
      <c r="M350" s="3">
        <v>1964</v>
      </c>
      <c r="N350" s="3">
        <v>2</v>
      </c>
      <c r="O350" s="3" t="s">
        <v>39</v>
      </c>
      <c r="P350" s="3">
        <v>48</v>
      </c>
      <c r="Q350" s="3" t="s">
        <v>40</v>
      </c>
      <c r="U350" s="3">
        <v>42509</v>
      </c>
      <c r="V350" s="3">
        <v>1100000</v>
      </c>
      <c r="Y350" s="3" t="s">
        <v>510</v>
      </c>
      <c r="Z350" s="3" t="s">
        <v>42</v>
      </c>
      <c r="AA350" s="3">
        <v>16031402</v>
      </c>
      <c r="AB350" s="3" t="s">
        <v>373</v>
      </c>
      <c r="AC350" s="3" t="s">
        <v>44</v>
      </c>
      <c r="AD350" s="3" t="s">
        <v>45</v>
      </c>
      <c r="AE350" s="3">
        <v>38.664304999999999</v>
      </c>
      <c r="AF350" s="3">
        <v>-90.552076999999997</v>
      </c>
      <c r="AG350" s="3" t="b">
        <v>0</v>
      </c>
    </row>
    <row r="351" spans="1:33" x14ac:dyDescent="0.25">
      <c r="A351" s="3" t="s">
        <v>33</v>
      </c>
      <c r="B351" s="3" t="s">
        <v>34</v>
      </c>
      <c r="C351" s="3" t="s">
        <v>611</v>
      </c>
      <c r="D351" s="3" t="s">
        <v>66</v>
      </c>
      <c r="E351" s="3" t="s">
        <v>37</v>
      </c>
      <c r="F351" s="3">
        <v>63017</v>
      </c>
      <c r="G351" s="3">
        <v>1700000</v>
      </c>
      <c r="H351" s="3">
        <v>6</v>
      </c>
      <c r="I351" s="3">
        <v>10</v>
      </c>
      <c r="J351" s="3" t="s">
        <v>309</v>
      </c>
      <c r="K351" s="3">
        <v>5700</v>
      </c>
      <c r="L351" s="3">
        <v>197327</v>
      </c>
      <c r="M351" s="3">
        <v>1968</v>
      </c>
      <c r="N351" s="3">
        <v>5</v>
      </c>
      <c r="O351" s="3" t="s">
        <v>39</v>
      </c>
      <c r="P351" s="3">
        <v>114</v>
      </c>
      <c r="Q351" s="3" t="s">
        <v>40</v>
      </c>
      <c r="U351" s="3">
        <v>42447</v>
      </c>
      <c r="V351" s="3">
        <v>1900000</v>
      </c>
      <c r="Y351" s="3" t="s">
        <v>612</v>
      </c>
      <c r="Z351" s="3" t="s">
        <v>42</v>
      </c>
      <c r="AA351" s="3">
        <v>16012009</v>
      </c>
      <c r="AB351" s="3" t="s">
        <v>43</v>
      </c>
      <c r="AC351" s="3" t="s">
        <v>44</v>
      </c>
      <c r="AD351" s="3" t="s">
        <v>45</v>
      </c>
      <c r="AE351" s="3">
        <v>38.637915</v>
      </c>
      <c r="AF351" s="3">
        <v>-90.533759000000003</v>
      </c>
      <c r="AG351" s="3" t="b">
        <v>0</v>
      </c>
    </row>
    <row r="352" spans="1:33" x14ac:dyDescent="0.25">
      <c r="A352" s="3" t="s">
        <v>33</v>
      </c>
      <c r="B352" s="3" t="s">
        <v>34</v>
      </c>
      <c r="C352" s="3" t="s">
        <v>551</v>
      </c>
      <c r="D352" s="3" t="s">
        <v>66</v>
      </c>
      <c r="E352" s="3" t="s">
        <v>37</v>
      </c>
      <c r="F352" s="3">
        <v>63017</v>
      </c>
      <c r="G352" s="3">
        <v>1149000</v>
      </c>
      <c r="H352" s="3">
        <v>5</v>
      </c>
      <c r="I352" s="3">
        <v>6</v>
      </c>
      <c r="J352" s="3" t="s">
        <v>309</v>
      </c>
      <c r="K352" s="3">
        <v>6014</v>
      </c>
      <c r="L352" s="3">
        <v>230868</v>
      </c>
      <c r="M352" s="3">
        <v>1976</v>
      </c>
      <c r="N352" s="3">
        <v>3</v>
      </c>
      <c r="O352" s="3" t="s">
        <v>39</v>
      </c>
      <c r="P352" s="3">
        <v>71</v>
      </c>
      <c r="Q352" s="3" t="s">
        <v>40</v>
      </c>
      <c r="V352" s="3">
        <v>1149000</v>
      </c>
      <c r="Y352" s="3" t="s">
        <v>552</v>
      </c>
      <c r="Z352" s="3" t="s">
        <v>42</v>
      </c>
      <c r="AA352" s="3">
        <v>16025182</v>
      </c>
      <c r="AB352" s="3" t="s">
        <v>553</v>
      </c>
      <c r="AC352" s="3" t="s">
        <v>44</v>
      </c>
      <c r="AD352" s="3" t="s">
        <v>45</v>
      </c>
      <c r="AE352" s="3">
        <v>38.640554999999999</v>
      </c>
      <c r="AF352" s="3">
        <v>-90.533503899999999</v>
      </c>
      <c r="AG352" s="3" t="b">
        <v>0</v>
      </c>
    </row>
    <row r="353" spans="1:33" x14ac:dyDescent="0.25">
      <c r="A353" s="3" t="s">
        <v>33</v>
      </c>
      <c r="B353" s="3" t="s">
        <v>34</v>
      </c>
      <c r="C353" s="3" t="s">
        <v>94</v>
      </c>
      <c r="D353" s="3" t="s">
        <v>75</v>
      </c>
      <c r="E353" s="3" t="s">
        <v>37</v>
      </c>
      <c r="F353" s="3">
        <v>63011</v>
      </c>
      <c r="G353" s="3">
        <v>549900</v>
      </c>
      <c r="H353" s="3">
        <v>4</v>
      </c>
      <c r="I353" s="3">
        <v>4</v>
      </c>
      <c r="J353" s="3" t="s">
        <v>38</v>
      </c>
      <c r="K353" s="3">
        <v>2828</v>
      </c>
      <c r="L353" s="3">
        <v>295772</v>
      </c>
      <c r="M353" s="3">
        <v>1971</v>
      </c>
      <c r="N353" s="3">
        <v>3</v>
      </c>
      <c r="P353" s="3">
        <v>7</v>
      </c>
      <c r="Q353" s="3" t="s">
        <v>40</v>
      </c>
      <c r="V353" s="3">
        <v>549900</v>
      </c>
      <c r="Y353" s="3" t="s">
        <v>95</v>
      </c>
      <c r="Z353" s="3" t="s">
        <v>42</v>
      </c>
      <c r="AA353" s="3">
        <v>16039130</v>
      </c>
      <c r="AB353" s="3" t="s">
        <v>64</v>
      </c>
      <c r="AC353" s="3" t="s">
        <v>44</v>
      </c>
      <c r="AD353" s="3" t="s">
        <v>45</v>
      </c>
      <c r="AE353" s="3">
        <v>38.614587</v>
      </c>
      <c r="AF353" s="3">
        <v>-90.616045999999997</v>
      </c>
      <c r="AG353" s="3" t="b">
        <v>0</v>
      </c>
    </row>
    <row r="354" spans="1:33" x14ac:dyDescent="0.25">
      <c r="A354" s="3" t="s">
        <v>33</v>
      </c>
      <c r="B354" s="3" t="s">
        <v>34</v>
      </c>
      <c r="C354" s="3" t="s">
        <v>754</v>
      </c>
      <c r="D354" s="3" t="s">
        <v>82</v>
      </c>
      <c r="E354" s="3" t="s">
        <v>37</v>
      </c>
      <c r="F354" s="3">
        <v>63123</v>
      </c>
      <c r="G354" s="3">
        <v>145000</v>
      </c>
      <c r="H354" s="3">
        <v>3</v>
      </c>
      <c r="I354" s="3">
        <v>2</v>
      </c>
      <c r="J354" s="3" t="s">
        <v>716</v>
      </c>
      <c r="K354" s="3">
        <v>1270</v>
      </c>
      <c r="L354" s="3">
        <v>310408560</v>
      </c>
      <c r="M354" s="3">
        <v>1960</v>
      </c>
      <c r="N354" s="3">
        <v>0</v>
      </c>
      <c r="P354" s="3">
        <v>2</v>
      </c>
      <c r="Q354" s="3" t="s">
        <v>40</v>
      </c>
      <c r="V354" s="3">
        <v>145000</v>
      </c>
      <c r="Y354" s="3" t="s">
        <v>755</v>
      </c>
      <c r="Z354" s="3" t="s">
        <v>42</v>
      </c>
      <c r="AA354" s="3">
        <v>16044229</v>
      </c>
      <c r="AB354" s="3" t="s">
        <v>740</v>
      </c>
      <c r="AC354" s="3" t="s">
        <v>44</v>
      </c>
      <c r="AD354" s="3" t="s">
        <v>45</v>
      </c>
      <c r="AE354" s="3">
        <v>38.549039</v>
      </c>
      <c r="AF354" s="3">
        <v>-90.303517999999997</v>
      </c>
      <c r="AG354" s="3" t="b">
        <v>0</v>
      </c>
    </row>
    <row r="355" spans="1:33" x14ac:dyDescent="0.25">
      <c r="A355" s="3" t="s">
        <v>33</v>
      </c>
      <c r="B355" s="3" t="s">
        <v>34</v>
      </c>
      <c r="C355" s="3" t="s">
        <v>368</v>
      </c>
      <c r="D355" s="3" t="s">
        <v>66</v>
      </c>
      <c r="E355" s="3" t="s">
        <v>37</v>
      </c>
      <c r="F355" s="3">
        <v>63017</v>
      </c>
      <c r="G355" s="3">
        <v>375000</v>
      </c>
      <c r="H355" s="3">
        <v>4</v>
      </c>
      <c r="I355" s="3">
        <v>4</v>
      </c>
      <c r="J355" s="3" t="s">
        <v>309</v>
      </c>
      <c r="K355" s="3">
        <v>2636</v>
      </c>
      <c r="L355" s="3">
        <v>492968520</v>
      </c>
      <c r="M355" s="3">
        <v>1973</v>
      </c>
      <c r="N355" s="3">
        <v>2</v>
      </c>
      <c r="O355" s="3" t="s">
        <v>39</v>
      </c>
      <c r="P355" s="3">
        <v>10</v>
      </c>
      <c r="Q355" s="3" t="s">
        <v>40</v>
      </c>
      <c r="R355" s="3">
        <v>42547</v>
      </c>
      <c r="S355" s="3">
        <v>0.54166666666666663</v>
      </c>
      <c r="T355" s="3">
        <v>0.625</v>
      </c>
      <c r="V355" s="3">
        <v>375000</v>
      </c>
      <c r="Y355" s="3" t="s">
        <v>369</v>
      </c>
      <c r="Z355" s="3" t="s">
        <v>42</v>
      </c>
      <c r="AA355" s="3">
        <v>16041818</v>
      </c>
      <c r="AB355" s="3" t="s">
        <v>370</v>
      </c>
      <c r="AC355" s="3" t="s">
        <v>44</v>
      </c>
      <c r="AD355" s="3" t="s">
        <v>45</v>
      </c>
      <c r="AE355" s="3">
        <v>38.673122900000003</v>
      </c>
      <c r="AF355" s="3">
        <v>-90.509878</v>
      </c>
      <c r="AG355" s="3" t="b">
        <v>0</v>
      </c>
    </row>
    <row r="356" spans="1:33" x14ac:dyDescent="0.25">
      <c r="A356" s="3" t="s">
        <v>33</v>
      </c>
      <c r="B356" s="3" t="s">
        <v>34</v>
      </c>
      <c r="C356" s="3" t="s">
        <v>1040</v>
      </c>
      <c r="D356" s="3" t="s">
        <v>82</v>
      </c>
      <c r="E356" s="3" t="s">
        <v>37</v>
      </c>
      <c r="F356" s="3">
        <v>63123</v>
      </c>
      <c r="G356" s="3">
        <v>121900</v>
      </c>
      <c r="H356" s="3">
        <v>2</v>
      </c>
      <c r="I356" s="3">
        <v>1</v>
      </c>
      <c r="J356" s="3" t="s">
        <v>731</v>
      </c>
      <c r="K356" s="3">
        <v>864</v>
      </c>
      <c r="M356" s="3">
        <v>1943</v>
      </c>
      <c r="N356" s="3">
        <v>1</v>
      </c>
      <c r="P356" s="3">
        <v>109</v>
      </c>
      <c r="Q356" s="3" t="s">
        <v>40</v>
      </c>
      <c r="U356" s="3">
        <v>42487</v>
      </c>
      <c r="V356" s="3">
        <v>124900</v>
      </c>
      <c r="Y356" s="3" t="s">
        <v>1041</v>
      </c>
      <c r="Z356" s="3" t="s">
        <v>42</v>
      </c>
      <c r="AA356" s="3">
        <v>16013750</v>
      </c>
      <c r="AB356" s="3" t="s">
        <v>783</v>
      </c>
      <c r="AC356" s="3" t="s">
        <v>44</v>
      </c>
      <c r="AD356" s="3" t="s">
        <v>45</v>
      </c>
      <c r="AE356" s="3">
        <v>38.580406000000004</v>
      </c>
      <c r="AF356" s="3">
        <v>-90.315606000000002</v>
      </c>
      <c r="AG356" s="3" t="b">
        <v>0</v>
      </c>
    </row>
    <row r="357" spans="1:33" x14ac:dyDescent="0.25">
      <c r="A357" s="3" t="s">
        <v>33</v>
      </c>
      <c r="B357" s="3" t="s">
        <v>34</v>
      </c>
      <c r="C357" s="3" t="s">
        <v>811</v>
      </c>
      <c r="D357" s="3" t="s">
        <v>720</v>
      </c>
      <c r="E357" s="3" t="s">
        <v>37</v>
      </c>
      <c r="F357" s="3">
        <v>63123</v>
      </c>
      <c r="G357" s="3">
        <v>129500</v>
      </c>
      <c r="H357" s="3">
        <v>3</v>
      </c>
      <c r="I357" s="3">
        <v>2</v>
      </c>
      <c r="J357" s="3" t="s">
        <v>720</v>
      </c>
      <c r="K357" s="3">
        <v>912</v>
      </c>
      <c r="M357" s="3">
        <v>1953</v>
      </c>
      <c r="N357" s="3">
        <v>1</v>
      </c>
      <c r="O357" s="3" t="s">
        <v>39</v>
      </c>
      <c r="P357" s="3">
        <v>8</v>
      </c>
      <c r="Q357" s="3" t="s">
        <v>40</v>
      </c>
      <c r="V357" s="3">
        <v>129500</v>
      </c>
      <c r="Y357" s="3" t="s">
        <v>812</v>
      </c>
      <c r="Z357" s="3" t="s">
        <v>42</v>
      </c>
      <c r="AA357" s="3">
        <v>16042759</v>
      </c>
      <c r="AB357" s="3" t="s">
        <v>813</v>
      </c>
      <c r="AC357" s="3" t="s">
        <v>44</v>
      </c>
      <c r="AD357" s="3" t="s">
        <v>45</v>
      </c>
      <c r="AE357" s="3">
        <v>38.565275999999997</v>
      </c>
      <c r="AF357" s="3">
        <v>-90.343276000000003</v>
      </c>
      <c r="AG357" s="3" t="b">
        <v>0</v>
      </c>
    </row>
    <row r="358" spans="1:33" x14ac:dyDescent="0.25">
      <c r="A358" s="3" t="s">
        <v>33</v>
      </c>
      <c r="B358" s="3" t="s">
        <v>34</v>
      </c>
      <c r="C358" s="3" t="s">
        <v>752</v>
      </c>
      <c r="D358" s="3" t="s">
        <v>720</v>
      </c>
      <c r="E358" s="3" t="s">
        <v>37</v>
      </c>
      <c r="F358" s="3">
        <v>63123</v>
      </c>
      <c r="G358" s="3">
        <v>144900</v>
      </c>
      <c r="H358" s="3">
        <v>3</v>
      </c>
      <c r="I358" s="3">
        <v>3</v>
      </c>
      <c r="J358" s="3" t="s">
        <v>720</v>
      </c>
      <c r="K358" s="3">
        <v>1000</v>
      </c>
      <c r="M358" s="3">
        <v>1954</v>
      </c>
      <c r="N358" s="3">
        <v>1</v>
      </c>
      <c r="O358" s="3" t="s">
        <v>39</v>
      </c>
      <c r="P358" s="3">
        <v>2</v>
      </c>
      <c r="Q358" s="3" t="s">
        <v>40</v>
      </c>
      <c r="V358" s="3">
        <v>144900</v>
      </c>
      <c r="Y358" s="3" t="s">
        <v>753</v>
      </c>
      <c r="Z358" s="3" t="s">
        <v>42</v>
      </c>
      <c r="AA358" s="3">
        <v>16044224</v>
      </c>
      <c r="AB358" s="3" t="s">
        <v>740</v>
      </c>
      <c r="AC358" s="3" t="s">
        <v>44</v>
      </c>
      <c r="AD358" s="3" t="s">
        <v>45</v>
      </c>
      <c r="AE358" s="3">
        <v>38.568680999999998</v>
      </c>
      <c r="AF358" s="3">
        <v>-90.336482000000004</v>
      </c>
      <c r="AG358" s="3" t="b">
        <v>0</v>
      </c>
    </row>
    <row r="359" spans="1:33" x14ac:dyDescent="0.25">
      <c r="A359" s="3" t="s">
        <v>33</v>
      </c>
      <c r="B359" s="3" t="s">
        <v>34</v>
      </c>
      <c r="C359" s="3" t="s">
        <v>743</v>
      </c>
      <c r="D359" s="3" t="s">
        <v>82</v>
      </c>
      <c r="E359" s="3" t="s">
        <v>37</v>
      </c>
      <c r="F359" s="3">
        <v>63123</v>
      </c>
      <c r="G359" s="3">
        <v>129900</v>
      </c>
      <c r="H359" s="3">
        <v>3</v>
      </c>
      <c r="I359" s="3">
        <v>2</v>
      </c>
      <c r="J359" s="3" t="s">
        <v>720</v>
      </c>
      <c r="K359" s="3">
        <v>1210</v>
      </c>
      <c r="M359" s="3">
        <v>1934</v>
      </c>
      <c r="N359" s="3">
        <v>1</v>
      </c>
      <c r="P359" s="3">
        <v>2</v>
      </c>
      <c r="Q359" s="3" t="s">
        <v>40</v>
      </c>
      <c r="R359" s="3">
        <v>42546</v>
      </c>
      <c r="S359" s="3">
        <v>0.54166666666666663</v>
      </c>
      <c r="T359" s="3">
        <v>0.625</v>
      </c>
      <c r="V359" s="3">
        <v>129900</v>
      </c>
      <c r="Y359" s="3" t="s">
        <v>744</v>
      </c>
      <c r="Z359" s="3" t="s">
        <v>42</v>
      </c>
      <c r="AA359" s="3">
        <v>16044595</v>
      </c>
      <c r="AB359" s="3" t="s">
        <v>332</v>
      </c>
      <c r="AC359" s="3" t="s">
        <v>44</v>
      </c>
      <c r="AD359" s="3" t="s">
        <v>45</v>
      </c>
      <c r="AE359" s="3">
        <v>38.551043</v>
      </c>
      <c r="AF359" s="3">
        <v>-90.318715999999995</v>
      </c>
      <c r="AG359" s="3" t="b">
        <v>0</v>
      </c>
    </row>
    <row r="360" spans="1:33" x14ac:dyDescent="0.25">
      <c r="A360" s="3" t="s">
        <v>33</v>
      </c>
      <c r="B360" s="3" t="s">
        <v>34</v>
      </c>
      <c r="C360" s="3" t="s">
        <v>1042</v>
      </c>
      <c r="D360" s="3" t="s">
        <v>720</v>
      </c>
      <c r="E360" s="3" t="s">
        <v>37</v>
      </c>
      <c r="F360" s="3">
        <v>63123</v>
      </c>
      <c r="G360" s="3">
        <v>159900</v>
      </c>
      <c r="H360" s="3">
        <v>3</v>
      </c>
      <c r="I360" s="3">
        <v>2</v>
      </c>
      <c r="J360" s="3" t="s">
        <v>720</v>
      </c>
      <c r="K360" s="3">
        <v>1661</v>
      </c>
      <c r="M360" s="3">
        <v>1949</v>
      </c>
      <c r="N360" s="3">
        <v>2</v>
      </c>
      <c r="O360" s="3" t="s">
        <v>39</v>
      </c>
      <c r="P360" s="3">
        <v>109</v>
      </c>
      <c r="Q360" s="3" t="s">
        <v>40</v>
      </c>
      <c r="U360" s="3">
        <v>42471</v>
      </c>
      <c r="V360" s="3">
        <v>165000</v>
      </c>
      <c r="Y360" s="3" t="s">
        <v>1043</v>
      </c>
      <c r="Z360" s="3" t="s">
        <v>42</v>
      </c>
      <c r="AA360" s="3">
        <v>16013659</v>
      </c>
      <c r="AB360" s="3" t="s">
        <v>1044</v>
      </c>
      <c r="AC360" s="3" t="s">
        <v>44</v>
      </c>
      <c r="AD360" s="3" t="s">
        <v>45</v>
      </c>
      <c r="AE360" s="3">
        <v>38.565745999999997</v>
      </c>
      <c r="AF360" s="3">
        <v>-90.308437999999995</v>
      </c>
      <c r="AG360" s="3" t="b">
        <v>0</v>
      </c>
    </row>
    <row r="361" spans="1:33" x14ac:dyDescent="0.25">
      <c r="A361" s="3" t="s">
        <v>33</v>
      </c>
      <c r="B361" s="3" t="s">
        <v>34</v>
      </c>
      <c r="C361" s="3" t="s">
        <v>139</v>
      </c>
      <c r="D361" s="3" t="s">
        <v>36</v>
      </c>
      <c r="E361" s="3" t="s">
        <v>37</v>
      </c>
      <c r="F361" s="3">
        <v>63011</v>
      </c>
      <c r="G361" s="3">
        <v>329900</v>
      </c>
      <c r="H361" s="3">
        <v>3</v>
      </c>
      <c r="I361" s="3">
        <v>3</v>
      </c>
      <c r="J361" s="3" t="s">
        <v>47</v>
      </c>
      <c r="K361" s="3">
        <v>2015</v>
      </c>
      <c r="N361" s="3">
        <v>2</v>
      </c>
      <c r="O361" s="3" t="s">
        <v>39</v>
      </c>
      <c r="P361" s="3">
        <v>18</v>
      </c>
      <c r="Q361" s="3" t="s">
        <v>40</v>
      </c>
      <c r="V361" s="3">
        <v>329900</v>
      </c>
      <c r="Y361" s="3" t="s">
        <v>140</v>
      </c>
      <c r="Z361" s="3" t="s">
        <v>42</v>
      </c>
      <c r="AA361" s="3">
        <v>16038944</v>
      </c>
      <c r="AB361" s="3" t="s">
        <v>49</v>
      </c>
      <c r="AC361" s="3" t="s">
        <v>44</v>
      </c>
      <c r="AD361" s="3" t="s">
        <v>45</v>
      </c>
      <c r="AE361" s="3">
        <v>38.592990999999998</v>
      </c>
      <c r="AF361" s="3">
        <v>-90.539367999999996</v>
      </c>
      <c r="AG361" s="3" t="b">
        <v>0</v>
      </c>
    </row>
    <row r="362" spans="1:33" x14ac:dyDescent="0.25">
      <c r="A362" s="3" t="s">
        <v>33</v>
      </c>
      <c r="B362" s="3" t="s">
        <v>34</v>
      </c>
      <c r="C362" s="3" t="s">
        <v>141</v>
      </c>
      <c r="D362" s="3" t="s">
        <v>36</v>
      </c>
      <c r="E362" s="3" t="s">
        <v>37</v>
      </c>
      <c r="F362" s="3">
        <v>63011</v>
      </c>
      <c r="G362" s="3">
        <v>359900</v>
      </c>
      <c r="H362" s="3">
        <v>3</v>
      </c>
      <c r="I362" s="3">
        <v>3</v>
      </c>
      <c r="J362" s="3" t="s">
        <v>47</v>
      </c>
      <c r="K362" s="3">
        <v>2079</v>
      </c>
      <c r="N362" s="3">
        <v>2</v>
      </c>
      <c r="O362" s="3" t="s">
        <v>39</v>
      </c>
      <c r="P362" s="3">
        <v>19</v>
      </c>
      <c r="Q362" s="3" t="s">
        <v>40</v>
      </c>
      <c r="V362" s="3">
        <v>359900</v>
      </c>
      <c r="Y362" s="3" t="s">
        <v>142</v>
      </c>
      <c r="Z362" s="3" t="s">
        <v>42</v>
      </c>
      <c r="AA362" s="3">
        <v>16038509</v>
      </c>
      <c r="AB362" s="3" t="s">
        <v>49</v>
      </c>
      <c r="AC362" s="3" t="s">
        <v>44</v>
      </c>
      <c r="AD362" s="3" t="s">
        <v>45</v>
      </c>
      <c r="AE362" s="3">
        <v>38.609229200000001</v>
      </c>
      <c r="AF362" s="3">
        <v>-90.534145699999996</v>
      </c>
      <c r="AG362" s="3" t="b">
        <v>0</v>
      </c>
    </row>
    <row r="363" spans="1:33" x14ac:dyDescent="0.25">
      <c r="A363" s="3" t="s">
        <v>33</v>
      </c>
      <c r="B363" s="3" t="s">
        <v>34</v>
      </c>
      <c r="C363" s="3" t="s">
        <v>135</v>
      </c>
      <c r="D363" s="3" t="s">
        <v>36</v>
      </c>
      <c r="E363" s="3" t="s">
        <v>37</v>
      </c>
      <c r="F363" s="3">
        <v>63011</v>
      </c>
      <c r="G363" s="3">
        <v>334900</v>
      </c>
      <c r="H363" s="3">
        <v>3</v>
      </c>
      <c r="I363" s="3">
        <v>3</v>
      </c>
      <c r="J363" s="3" t="s">
        <v>47</v>
      </c>
      <c r="K363" s="3">
        <v>2107</v>
      </c>
      <c r="N363" s="3">
        <v>2</v>
      </c>
      <c r="O363" s="3" t="s">
        <v>39</v>
      </c>
      <c r="P363" s="3">
        <v>18</v>
      </c>
      <c r="Q363" s="3" t="s">
        <v>40</v>
      </c>
      <c r="V363" s="3">
        <v>334900</v>
      </c>
      <c r="Y363" s="3" t="s">
        <v>136</v>
      </c>
      <c r="Z363" s="3" t="s">
        <v>42</v>
      </c>
      <c r="AA363" s="3">
        <v>16038971</v>
      </c>
      <c r="AB363" s="3" t="s">
        <v>49</v>
      </c>
      <c r="AC363" s="3" t="s">
        <v>44</v>
      </c>
      <c r="AD363" s="3" t="s">
        <v>45</v>
      </c>
      <c r="AE363" s="3">
        <v>38.592990999999998</v>
      </c>
      <c r="AF363" s="3">
        <v>-90.539367999999996</v>
      </c>
      <c r="AG363" s="3" t="b">
        <v>0</v>
      </c>
    </row>
    <row r="364" spans="1:33" x14ac:dyDescent="0.25">
      <c r="A364" s="3" t="s">
        <v>33</v>
      </c>
      <c r="B364" s="3" t="s">
        <v>34</v>
      </c>
      <c r="C364" s="3" t="s">
        <v>294</v>
      </c>
      <c r="D364" s="3" t="s">
        <v>71</v>
      </c>
      <c r="E364" s="3" t="s">
        <v>37</v>
      </c>
      <c r="F364" s="3">
        <v>63011</v>
      </c>
      <c r="G364" s="3">
        <v>369900</v>
      </c>
      <c r="H364" s="3">
        <v>3</v>
      </c>
      <c r="I364" s="3">
        <v>3</v>
      </c>
      <c r="J364" s="3" t="s">
        <v>57</v>
      </c>
      <c r="K364" s="3">
        <v>2600</v>
      </c>
      <c r="N364" s="3">
        <v>20</v>
      </c>
      <c r="O364" s="3" t="s">
        <v>39</v>
      </c>
      <c r="P364" s="3">
        <v>200</v>
      </c>
      <c r="Q364" s="3" t="s">
        <v>40</v>
      </c>
      <c r="U364" s="4">
        <v>42479</v>
      </c>
      <c r="V364" s="3">
        <v>461965</v>
      </c>
      <c r="Y364" s="3" t="s">
        <v>295</v>
      </c>
      <c r="Z364" s="3" t="s">
        <v>42</v>
      </c>
      <c r="AA364" s="3">
        <v>15066182</v>
      </c>
      <c r="AB364" s="3" t="s">
        <v>49</v>
      </c>
      <c r="AC364" s="3" t="s">
        <v>44</v>
      </c>
      <c r="AD364" s="3" t="s">
        <v>45</v>
      </c>
      <c r="AE364" s="3">
        <v>38.608131</v>
      </c>
      <c r="AF364" s="3">
        <v>-90.581619000000003</v>
      </c>
      <c r="AG364" s="3" t="b">
        <v>0</v>
      </c>
    </row>
    <row r="365" spans="1:33" x14ac:dyDescent="0.25">
      <c r="A365" s="3" t="s">
        <v>33</v>
      </c>
      <c r="B365" s="3" t="s">
        <v>34</v>
      </c>
      <c r="C365" s="3" t="s">
        <v>222</v>
      </c>
      <c r="D365" s="3" t="s">
        <v>36</v>
      </c>
      <c r="E365" s="3" t="s">
        <v>37</v>
      </c>
      <c r="F365" s="3">
        <v>63011</v>
      </c>
      <c r="G365" s="3">
        <v>529900</v>
      </c>
      <c r="H365" s="3">
        <v>4</v>
      </c>
      <c r="I365" s="3">
        <v>3</v>
      </c>
      <c r="J365" s="3" t="s">
        <v>47</v>
      </c>
      <c r="K365" s="3">
        <v>2800</v>
      </c>
      <c r="N365" s="3">
        <v>3</v>
      </c>
      <c r="O365" s="3" t="s">
        <v>39</v>
      </c>
      <c r="P365" s="3">
        <v>55</v>
      </c>
      <c r="Q365" s="3" t="s">
        <v>40</v>
      </c>
      <c r="V365" s="3">
        <v>529900</v>
      </c>
      <c r="Y365" s="3" t="s">
        <v>223</v>
      </c>
      <c r="Z365" s="3" t="s">
        <v>42</v>
      </c>
      <c r="AA365" s="3">
        <v>16029477</v>
      </c>
      <c r="AB365" s="3" t="s">
        <v>49</v>
      </c>
      <c r="AC365" s="3" t="s">
        <v>44</v>
      </c>
      <c r="AD365" s="3" t="s">
        <v>45</v>
      </c>
      <c r="AE365" s="3">
        <v>38.604625800000001</v>
      </c>
      <c r="AF365" s="3">
        <v>-90.5560847</v>
      </c>
      <c r="AG365" s="3" t="b">
        <v>0</v>
      </c>
    </row>
    <row r="366" spans="1:33" x14ac:dyDescent="0.25">
      <c r="A366" s="3" t="s">
        <v>33</v>
      </c>
      <c r="B366" s="3" t="s">
        <v>34</v>
      </c>
      <c r="C366" s="3" t="s">
        <v>292</v>
      </c>
      <c r="D366" s="3" t="s">
        <v>71</v>
      </c>
      <c r="E366" s="3" t="s">
        <v>37</v>
      </c>
      <c r="F366" s="3">
        <v>63011</v>
      </c>
      <c r="G366" s="3">
        <v>464535</v>
      </c>
      <c r="H366" s="3">
        <v>3</v>
      </c>
      <c r="I366" s="3">
        <v>3</v>
      </c>
      <c r="J366" s="3" t="s">
        <v>57</v>
      </c>
      <c r="K366" s="3">
        <v>2800</v>
      </c>
      <c r="N366" s="3">
        <v>2</v>
      </c>
      <c r="O366" s="3" t="s">
        <v>39</v>
      </c>
      <c r="P366" s="3">
        <v>200</v>
      </c>
      <c r="Q366" s="3" t="s">
        <v>40</v>
      </c>
      <c r="V366" s="3">
        <v>464535</v>
      </c>
      <c r="Y366" s="3" t="s">
        <v>293</v>
      </c>
      <c r="Z366" s="3" t="s">
        <v>42</v>
      </c>
      <c r="AA366" s="3">
        <v>15066188</v>
      </c>
      <c r="AB366" s="3" t="s">
        <v>49</v>
      </c>
      <c r="AC366" s="3" t="s">
        <v>44</v>
      </c>
      <c r="AD366" s="3" t="s">
        <v>45</v>
      </c>
      <c r="AE366" s="3">
        <v>38.608131</v>
      </c>
      <c r="AF366" s="3">
        <v>-90.581619000000003</v>
      </c>
      <c r="AG366" s="3" t="b">
        <v>0</v>
      </c>
    </row>
    <row r="367" spans="1:33" x14ac:dyDescent="0.25">
      <c r="A367" s="3" t="s">
        <v>33</v>
      </c>
      <c r="B367" s="3" t="s">
        <v>34</v>
      </c>
      <c r="C367" s="3" t="s">
        <v>638</v>
      </c>
      <c r="D367" s="3" t="s">
        <v>290</v>
      </c>
      <c r="E367" s="3" t="s">
        <v>37</v>
      </c>
      <c r="F367" s="3">
        <v>63017</v>
      </c>
      <c r="G367" s="3">
        <v>634990</v>
      </c>
      <c r="H367" s="3">
        <v>3</v>
      </c>
      <c r="I367" s="3">
        <v>3</v>
      </c>
      <c r="J367" s="3" t="s">
        <v>47</v>
      </c>
      <c r="K367" s="3">
        <v>3147</v>
      </c>
      <c r="N367" s="3">
        <v>3</v>
      </c>
      <c r="O367" s="3" t="s">
        <v>39</v>
      </c>
      <c r="P367" s="3">
        <v>136</v>
      </c>
      <c r="Q367" s="3" t="s">
        <v>40</v>
      </c>
      <c r="V367" s="3">
        <v>634990</v>
      </c>
      <c r="Y367" s="3" t="s">
        <v>639</v>
      </c>
      <c r="Z367" s="3" t="s">
        <v>42</v>
      </c>
      <c r="AA367" s="3">
        <v>16006864</v>
      </c>
      <c r="AB367" s="3" t="s">
        <v>68</v>
      </c>
      <c r="AC367" s="3" t="s">
        <v>44</v>
      </c>
      <c r="AD367" s="3" t="s">
        <v>45</v>
      </c>
      <c r="AE367" s="3">
        <v>38.621245000000002</v>
      </c>
      <c r="AF367" s="3">
        <v>-90.520308</v>
      </c>
      <c r="AG367" s="3" t="b">
        <v>0</v>
      </c>
    </row>
    <row r="368" spans="1:33" x14ac:dyDescent="0.25">
      <c r="A368" s="3" t="s">
        <v>33</v>
      </c>
      <c r="B368" s="3" t="s">
        <v>34</v>
      </c>
      <c r="C368" s="3" t="s">
        <v>634</v>
      </c>
      <c r="D368" s="3" t="s">
        <v>290</v>
      </c>
      <c r="E368" s="3" t="s">
        <v>37</v>
      </c>
      <c r="F368" s="3">
        <v>63017</v>
      </c>
      <c r="G368" s="3">
        <v>659990</v>
      </c>
      <c r="H368" s="3">
        <v>4</v>
      </c>
      <c r="I368" s="3">
        <v>4</v>
      </c>
      <c r="J368" s="3" t="s">
        <v>47</v>
      </c>
      <c r="K368" s="3">
        <v>3404</v>
      </c>
      <c r="N368" s="3">
        <v>3</v>
      </c>
      <c r="O368" s="3" t="s">
        <v>39</v>
      </c>
      <c r="P368" s="3">
        <v>136</v>
      </c>
      <c r="Q368" s="3" t="s">
        <v>40</v>
      </c>
      <c r="V368" s="3">
        <v>659990</v>
      </c>
      <c r="Y368" s="3" t="s">
        <v>635</v>
      </c>
      <c r="Z368" s="3" t="s">
        <v>42</v>
      </c>
      <c r="AA368" s="3">
        <v>16006866</v>
      </c>
      <c r="AB368" s="3" t="s">
        <v>68</v>
      </c>
      <c r="AC368" s="3" t="s">
        <v>44</v>
      </c>
      <c r="AD368" s="3" t="s">
        <v>45</v>
      </c>
      <c r="AE368" s="3">
        <v>38.621245000000002</v>
      </c>
      <c r="AF368" s="3">
        <v>-90.520308</v>
      </c>
      <c r="AG368" s="3" t="b">
        <v>0</v>
      </c>
    </row>
    <row r="369" spans="1:33" x14ac:dyDescent="0.25">
      <c r="A369" s="3" t="s">
        <v>33</v>
      </c>
      <c r="B369" s="3" t="s">
        <v>34</v>
      </c>
      <c r="C369" s="3" t="s">
        <v>628</v>
      </c>
      <c r="D369" s="3" t="s">
        <v>290</v>
      </c>
      <c r="E369" s="3" t="s">
        <v>37</v>
      </c>
      <c r="F369" s="3">
        <v>63017</v>
      </c>
      <c r="G369" s="3">
        <v>809990</v>
      </c>
      <c r="H369" s="3">
        <v>5</v>
      </c>
      <c r="I369" s="3">
        <v>4</v>
      </c>
      <c r="J369" s="3" t="s">
        <v>47</v>
      </c>
      <c r="K369" s="3">
        <v>3431</v>
      </c>
      <c r="N369" s="3">
        <v>2</v>
      </c>
      <c r="O369" s="3" t="s">
        <v>39</v>
      </c>
      <c r="P369" s="3">
        <v>136</v>
      </c>
      <c r="Q369" s="3" t="s">
        <v>40</v>
      </c>
      <c r="U369" s="3">
        <v>42530</v>
      </c>
      <c r="V369" s="3">
        <v>837273</v>
      </c>
      <c r="Y369" s="3" t="s">
        <v>629</v>
      </c>
      <c r="Z369" s="3" t="s">
        <v>42</v>
      </c>
      <c r="AA369" s="3">
        <v>16006872</v>
      </c>
      <c r="AB369" s="3" t="s">
        <v>68</v>
      </c>
      <c r="AC369" s="3" t="s">
        <v>44</v>
      </c>
      <c r="AD369" s="3" t="s">
        <v>45</v>
      </c>
      <c r="AE369" s="3">
        <v>38.620829999999998</v>
      </c>
      <c r="AF369" s="3">
        <v>-90.520210399999996</v>
      </c>
      <c r="AG369" s="3" t="b">
        <v>0</v>
      </c>
    </row>
    <row r="370" spans="1:33" x14ac:dyDescent="0.25">
      <c r="A370" s="3" t="s">
        <v>33</v>
      </c>
      <c r="B370" s="3" t="s">
        <v>34</v>
      </c>
      <c r="C370" s="3" t="s">
        <v>636</v>
      </c>
      <c r="D370" s="3" t="s">
        <v>290</v>
      </c>
      <c r="E370" s="3" t="s">
        <v>37</v>
      </c>
      <c r="F370" s="3">
        <v>63017</v>
      </c>
      <c r="G370" s="3">
        <v>649990</v>
      </c>
      <c r="H370" s="3">
        <v>4</v>
      </c>
      <c r="I370" s="3">
        <v>4</v>
      </c>
      <c r="J370" s="3" t="s">
        <v>47</v>
      </c>
      <c r="K370" s="3">
        <v>3520</v>
      </c>
      <c r="N370" s="3">
        <v>3</v>
      </c>
      <c r="O370" s="3" t="s">
        <v>39</v>
      </c>
      <c r="P370" s="3">
        <v>136</v>
      </c>
      <c r="Q370" s="3" t="s">
        <v>40</v>
      </c>
      <c r="V370" s="3">
        <v>649990</v>
      </c>
      <c r="Y370" s="3" t="s">
        <v>637</v>
      </c>
      <c r="Z370" s="3" t="s">
        <v>42</v>
      </c>
      <c r="AA370" s="3">
        <v>16006865</v>
      </c>
      <c r="AB370" s="3" t="s">
        <v>68</v>
      </c>
      <c r="AC370" s="3" t="s">
        <v>44</v>
      </c>
      <c r="AD370" s="3" t="s">
        <v>45</v>
      </c>
      <c r="AE370" s="3">
        <v>38.621245000000002</v>
      </c>
      <c r="AF370" s="3">
        <v>-90.520308</v>
      </c>
      <c r="AG370" s="3" t="b">
        <v>0</v>
      </c>
    </row>
    <row r="371" spans="1:33" x14ac:dyDescent="0.25">
      <c r="A371" s="3" t="s">
        <v>33</v>
      </c>
      <c r="B371" s="3" t="s">
        <v>34</v>
      </c>
      <c r="C371" s="3" t="s">
        <v>632</v>
      </c>
      <c r="D371" s="3" t="s">
        <v>290</v>
      </c>
      <c r="E371" s="3" t="s">
        <v>37</v>
      </c>
      <c r="F371" s="3">
        <v>63017</v>
      </c>
      <c r="G371" s="3">
        <v>679990</v>
      </c>
      <c r="H371" s="3">
        <v>4</v>
      </c>
      <c r="I371" s="3">
        <v>4</v>
      </c>
      <c r="J371" s="3" t="s">
        <v>47</v>
      </c>
      <c r="K371" s="3">
        <v>3974</v>
      </c>
      <c r="N371" s="3">
        <v>4</v>
      </c>
      <c r="O371" s="3" t="s">
        <v>39</v>
      </c>
      <c r="P371" s="3">
        <v>136</v>
      </c>
      <c r="Q371" s="3" t="s">
        <v>40</v>
      </c>
      <c r="V371" s="3">
        <v>679990</v>
      </c>
      <c r="Y371" s="3" t="s">
        <v>633</v>
      </c>
      <c r="Z371" s="3" t="s">
        <v>42</v>
      </c>
      <c r="AA371" s="3">
        <v>16006867</v>
      </c>
      <c r="AB371" s="3" t="s">
        <v>68</v>
      </c>
      <c r="AC371" s="3" t="s">
        <v>44</v>
      </c>
      <c r="AD371" s="3" t="s">
        <v>45</v>
      </c>
      <c r="AE371" s="3">
        <v>38.621245000000002</v>
      </c>
      <c r="AF371" s="3">
        <v>-90.520308</v>
      </c>
      <c r="AG371" s="3" t="b">
        <v>0</v>
      </c>
    </row>
    <row r="372" spans="1:33" x14ac:dyDescent="0.25">
      <c r="A372" s="3" t="s">
        <v>33</v>
      </c>
      <c r="B372" s="3" t="s">
        <v>34</v>
      </c>
      <c r="C372" s="3" t="s">
        <v>630</v>
      </c>
      <c r="D372" s="3" t="s">
        <v>290</v>
      </c>
      <c r="E372" s="3" t="s">
        <v>37</v>
      </c>
      <c r="F372" s="3">
        <v>63017</v>
      </c>
      <c r="G372" s="3">
        <v>694990</v>
      </c>
      <c r="H372" s="3">
        <v>4</v>
      </c>
      <c r="I372" s="3">
        <v>4</v>
      </c>
      <c r="J372" s="3" t="s">
        <v>47</v>
      </c>
      <c r="K372" s="3">
        <v>3977</v>
      </c>
      <c r="N372" s="3">
        <v>3</v>
      </c>
      <c r="O372" s="3" t="s">
        <v>39</v>
      </c>
      <c r="P372" s="3">
        <v>136</v>
      </c>
      <c r="Q372" s="3" t="s">
        <v>40</v>
      </c>
      <c r="V372" s="3">
        <v>694990</v>
      </c>
      <c r="Y372" s="3" t="s">
        <v>631</v>
      </c>
      <c r="Z372" s="3" t="s">
        <v>42</v>
      </c>
      <c r="AA372" s="3">
        <v>16006868</v>
      </c>
      <c r="AB372" s="3" t="s">
        <v>68</v>
      </c>
      <c r="AC372" s="3" t="s">
        <v>44</v>
      </c>
      <c r="AD372" s="3" t="s">
        <v>45</v>
      </c>
      <c r="AE372" s="3">
        <v>38.621245000000002</v>
      </c>
      <c r="AF372" s="3">
        <v>-90.520308</v>
      </c>
      <c r="AG372" s="3" t="b">
        <v>0</v>
      </c>
    </row>
    <row r="373" spans="1:33" x14ac:dyDescent="0.25">
      <c r="A373" s="3" t="s">
        <v>33</v>
      </c>
      <c r="B373" s="3" t="s">
        <v>34</v>
      </c>
      <c r="C373" s="3" t="s">
        <v>114</v>
      </c>
      <c r="D373" s="3" t="s">
        <v>36</v>
      </c>
      <c r="E373" s="3" t="s">
        <v>37</v>
      </c>
      <c r="F373" s="3">
        <v>63011</v>
      </c>
      <c r="G373" s="3">
        <v>719174</v>
      </c>
      <c r="H373" s="3">
        <v>4</v>
      </c>
      <c r="I373" s="3">
        <v>4</v>
      </c>
      <c r="J373" s="3" t="s">
        <v>57</v>
      </c>
      <c r="K373" s="3">
        <v>4015</v>
      </c>
      <c r="N373" s="3">
        <v>3</v>
      </c>
      <c r="O373" s="3" t="s">
        <v>39</v>
      </c>
      <c r="P373" s="3">
        <v>15</v>
      </c>
      <c r="Q373" s="3" t="s">
        <v>40</v>
      </c>
      <c r="V373" s="3">
        <v>719174</v>
      </c>
      <c r="Y373" s="3" t="s">
        <v>115</v>
      </c>
      <c r="Z373" s="3" t="s">
        <v>42</v>
      </c>
      <c r="AA373" s="3">
        <v>16040801</v>
      </c>
      <c r="AB373" s="3" t="s">
        <v>116</v>
      </c>
      <c r="AC373" s="3" t="s">
        <v>44</v>
      </c>
      <c r="AD373" s="3" t="s">
        <v>45</v>
      </c>
      <c r="AE373" s="3">
        <v>38.599648999999999</v>
      </c>
      <c r="AF373" s="3">
        <v>-90.551468</v>
      </c>
      <c r="AG373" s="3" t="b">
        <v>0</v>
      </c>
    </row>
    <row r="374" spans="1:33" x14ac:dyDescent="0.25">
      <c r="A374" s="3" t="s">
        <v>33</v>
      </c>
      <c r="B374" s="3" t="s">
        <v>34</v>
      </c>
      <c r="C374" s="3" t="s">
        <v>402</v>
      </c>
      <c r="D374" s="3" t="s">
        <v>290</v>
      </c>
      <c r="E374" s="3" t="s">
        <v>37</v>
      </c>
      <c r="F374" s="3">
        <v>63017</v>
      </c>
      <c r="G374" s="3">
        <v>999990</v>
      </c>
      <c r="H374" s="3">
        <v>4</v>
      </c>
      <c r="I374" s="3">
        <v>4</v>
      </c>
      <c r="J374" s="3" t="s">
        <v>47</v>
      </c>
      <c r="K374" s="3">
        <v>4269</v>
      </c>
      <c r="N374" s="3">
        <v>3</v>
      </c>
      <c r="O374" s="3" t="s">
        <v>39</v>
      </c>
      <c r="P374" s="3">
        <v>16</v>
      </c>
      <c r="Q374" s="3" t="s">
        <v>40</v>
      </c>
      <c r="V374" s="3">
        <v>999990</v>
      </c>
      <c r="Y374" s="3" t="s">
        <v>403</v>
      </c>
      <c r="Z374" s="3" t="s">
        <v>42</v>
      </c>
      <c r="AA374" s="3">
        <v>16040596</v>
      </c>
      <c r="AB374" s="3" t="s">
        <v>68</v>
      </c>
      <c r="AC374" s="3" t="s">
        <v>44</v>
      </c>
      <c r="AD374" s="3" t="s">
        <v>45</v>
      </c>
      <c r="AE374" s="3">
        <v>38.621245000000002</v>
      </c>
      <c r="AF374" s="3">
        <v>-90.520308</v>
      </c>
      <c r="AG374" s="3" t="b">
        <v>0</v>
      </c>
    </row>
    <row r="375" spans="1:33" x14ac:dyDescent="0.25">
      <c r="A375" s="3" t="s">
        <v>33</v>
      </c>
      <c r="B375" s="3" t="s">
        <v>34</v>
      </c>
      <c r="C375" s="3" t="s">
        <v>889</v>
      </c>
      <c r="D375" s="3" t="s">
        <v>82</v>
      </c>
      <c r="E375" s="3" t="s">
        <v>37</v>
      </c>
      <c r="F375" s="3">
        <v>63123</v>
      </c>
      <c r="G375" s="3">
        <v>298900</v>
      </c>
      <c r="H375" s="3">
        <v>2</v>
      </c>
      <c r="I375" s="3">
        <v>3</v>
      </c>
      <c r="J375" s="3" t="s">
        <v>726</v>
      </c>
      <c r="N375" s="3">
        <v>2</v>
      </c>
      <c r="O375" s="3" t="s">
        <v>39</v>
      </c>
      <c r="P375" s="3">
        <v>22</v>
      </c>
      <c r="Q375" s="3" t="s">
        <v>40</v>
      </c>
      <c r="V375" s="3">
        <v>279900</v>
      </c>
      <c r="Y375" s="3" t="s">
        <v>890</v>
      </c>
      <c r="Z375" s="3" t="s">
        <v>42</v>
      </c>
      <c r="AA375" s="3">
        <v>16038930</v>
      </c>
      <c r="AB375" s="3" t="s">
        <v>49</v>
      </c>
      <c r="AC375" s="3" t="s">
        <v>44</v>
      </c>
      <c r="AD375" s="3" t="s">
        <v>45</v>
      </c>
      <c r="AE375" s="3">
        <v>38.545798099999999</v>
      </c>
      <c r="AF375" s="3">
        <v>-90.350099499999999</v>
      </c>
      <c r="AG375" s="3" t="b">
        <v>0</v>
      </c>
    </row>
    <row r="376" spans="1:33" x14ac:dyDescent="0.25">
      <c r="A376" s="3" t="s">
        <v>33</v>
      </c>
      <c r="B376" s="3" t="s">
        <v>34</v>
      </c>
      <c r="C376" s="3" t="s">
        <v>935</v>
      </c>
      <c r="D376" s="3" t="s">
        <v>936</v>
      </c>
      <c r="E376" s="3" t="s">
        <v>37</v>
      </c>
      <c r="F376" s="3">
        <v>63122</v>
      </c>
      <c r="G376" s="3">
        <v>116400</v>
      </c>
      <c r="H376" s="3">
        <v>2</v>
      </c>
      <c r="I376" s="3">
        <v>1</v>
      </c>
      <c r="J376" s="3" t="s">
        <v>720</v>
      </c>
      <c r="M376" s="3">
        <v>1957</v>
      </c>
      <c r="N376" s="3">
        <v>1</v>
      </c>
      <c r="P376" s="3">
        <v>38</v>
      </c>
      <c r="Q376" s="3" t="s">
        <v>40</v>
      </c>
      <c r="U376" s="3">
        <v>42537</v>
      </c>
      <c r="V376" s="3">
        <v>121500</v>
      </c>
      <c r="Y376" s="3" t="s">
        <v>937</v>
      </c>
      <c r="Z376" s="3" t="s">
        <v>42</v>
      </c>
      <c r="AA376" s="3">
        <v>16033439</v>
      </c>
      <c r="AB376" s="3" t="s">
        <v>938</v>
      </c>
      <c r="AC376" s="3" t="s">
        <v>44</v>
      </c>
      <c r="AD376" s="3" t="s">
        <v>45</v>
      </c>
      <c r="AE376" s="3">
        <v>38.568192000000003</v>
      </c>
      <c r="AF376" s="3">
        <v>-90.338500999999994</v>
      </c>
      <c r="AG376" s="3" t="b">
        <v>0</v>
      </c>
    </row>
    <row r="377" spans="1:33" x14ac:dyDescent="0.25">
      <c r="A377" s="3" t="s">
        <v>33</v>
      </c>
      <c r="B377" s="3" t="s">
        <v>34</v>
      </c>
      <c r="C377" s="3" t="s">
        <v>1054</v>
      </c>
      <c r="D377" s="3" t="s">
        <v>82</v>
      </c>
      <c r="E377" s="3" t="s">
        <v>37</v>
      </c>
      <c r="F377" s="3">
        <v>63123</v>
      </c>
      <c r="G377" s="3">
        <v>269900</v>
      </c>
      <c r="H377" s="3">
        <v>2</v>
      </c>
      <c r="I377" s="3">
        <v>3</v>
      </c>
      <c r="J377" s="3" t="s">
        <v>726</v>
      </c>
      <c r="N377" s="3">
        <v>2</v>
      </c>
      <c r="O377" s="3" t="s">
        <v>39</v>
      </c>
      <c r="P377" s="3">
        <v>113</v>
      </c>
      <c r="Q377" s="3" t="s">
        <v>40</v>
      </c>
      <c r="R377" s="3">
        <v>42547</v>
      </c>
      <c r="S377" s="3">
        <v>0.45833333333333331</v>
      </c>
      <c r="T377" s="3">
        <v>0.75</v>
      </c>
      <c r="U377" s="3">
        <v>42447</v>
      </c>
      <c r="V377" s="3">
        <v>283900</v>
      </c>
      <c r="Y377" s="3" t="s">
        <v>1055</v>
      </c>
      <c r="Z377" s="3" t="s">
        <v>42</v>
      </c>
      <c r="AA377" s="3">
        <v>16012491</v>
      </c>
      <c r="AB377" s="3" t="s">
        <v>49</v>
      </c>
      <c r="AC377" s="3" t="s">
        <v>44</v>
      </c>
      <c r="AD377" s="3" t="s">
        <v>45</v>
      </c>
      <c r="AE377" s="3">
        <v>38.545558700000001</v>
      </c>
      <c r="AF377" s="3">
        <v>-90.350136800000001</v>
      </c>
      <c r="AG377" s="3" t="b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98"/>
  <sheetViews>
    <sheetView tabSelected="1" zoomScaleNormal="100" workbookViewId="0">
      <selection activeCell="A2" sqref="A2"/>
    </sheetView>
  </sheetViews>
  <sheetFormatPr defaultColWidth="9.109375" defaultRowHeight="14.4" x14ac:dyDescent="0.3"/>
  <cols>
    <col min="1" max="1" width="13.33203125" style="3" customWidth="1"/>
    <col min="2" max="2" width="22.44140625" style="3" bestFit="1" customWidth="1"/>
    <col min="3" max="3" width="30.44140625" style="3" bestFit="1" customWidth="1"/>
    <col min="4" max="4" width="16" style="3" bestFit="1" customWidth="1"/>
    <col min="5" max="6" width="9.109375" style="3"/>
    <col min="7" max="7" width="16.109375" style="11" customWidth="1"/>
    <col min="8" max="8" width="9.44140625" style="3" customWidth="1"/>
    <col min="9" max="9" width="9.109375" style="3"/>
    <col min="10" max="10" width="12.88671875" style="3" customWidth="1"/>
    <col min="11" max="11" width="9.109375" style="3"/>
    <col min="12" max="12" width="12.44140625" style="3" customWidth="1"/>
    <col min="13" max="13" width="14.33203125" style="3" customWidth="1"/>
    <col min="14" max="15" width="17.88671875" style="3" customWidth="1"/>
    <col min="16" max="16" width="23.44140625" style="3" bestFit="1" customWidth="1"/>
    <col min="17" max="17" width="19.6640625" style="3" customWidth="1"/>
    <col min="18" max="18" width="29.33203125" style="3" customWidth="1"/>
    <col min="19" max="19" width="33.33203125" style="3" bestFit="1" customWidth="1"/>
    <col min="20" max="20" width="30.6640625" style="3" bestFit="1" customWidth="1"/>
    <col min="21" max="21" width="30.5546875" style="3" bestFit="1" customWidth="1"/>
    <col min="22" max="22" width="33.33203125" style="3" bestFit="1" customWidth="1"/>
    <col min="23" max="23" width="30.6640625" style="3" bestFit="1" customWidth="1"/>
    <col min="24" max="24" width="27.88671875" style="3" bestFit="1" customWidth="1"/>
    <col min="25" max="25" width="18.5546875" style="3" customWidth="1"/>
    <col min="26" max="26" width="16.88671875" style="3" customWidth="1"/>
    <col min="27" max="27" width="9.109375" style="3"/>
    <col min="28" max="28" width="10.5546875" style="3" customWidth="1"/>
    <col min="29" max="29" width="26.109375" style="3" customWidth="1"/>
    <col min="30" max="30" width="32.44140625" style="3" customWidth="1"/>
    <col min="31" max="31" width="30" style="3" customWidth="1"/>
    <col min="32" max="32" width="27.109375" style="3" customWidth="1"/>
    <col min="33" max="33" width="23" style="3" customWidth="1"/>
    <col min="34" max="34" width="73.44140625" style="3" customWidth="1"/>
    <col min="35" max="35" width="10.88671875" style="3" customWidth="1"/>
    <col min="36" max="36" width="13" style="3" customWidth="1"/>
    <col min="37" max="37" width="20.44140625" style="3" customWidth="1"/>
    <col min="38" max="38" width="12.44140625" style="3" customWidth="1"/>
    <col min="39" max="39" width="14.5546875" style="3" customWidth="1"/>
    <col min="40" max="40" width="12.109375" style="3" customWidth="1"/>
    <col min="41" max="41" width="13.88671875" style="3" customWidth="1"/>
    <col min="42" max="42" width="17.44140625" style="3" customWidth="1"/>
    <col min="43" max="16384" width="9.109375" style="3"/>
  </cols>
  <sheetData>
    <row r="1" spans="1:33" ht="13.2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</row>
    <row r="2" spans="1:33" s="8" customFormat="1" ht="13.2" x14ac:dyDescent="0.25">
      <c r="A2" s="8" t="s">
        <v>33</v>
      </c>
      <c r="B2" s="8" t="s">
        <v>34</v>
      </c>
      <c r="C2" s="8" t="s">
        <v>179</v>
      </c>
      <c r="D2" s="8" t="s">
        <v>71</v>
      </c>
      <c r="E2" s="8" t="s">
        <v>37</v>
      </c>
      <c r="F2" s="8">
        <v>63011</v>
      </c>
      <c r="G2" s="8">
        <v>285000</v>
      </c>
      <c r="H2" s="8">
        <v>5</v>
      </c>
      <c r="I2" s="8">
        <v>2</v>
      </c>
      <c r="J2" s="8" t="s">
        <v>38</v>
      </c>
      <c r="K2" s="8">
        <v>2462</v>
      </c>
      <c r="L2" s="8">
        <v>1655</v>
      </c>
      <c r="M2" s="8">
        <v>1980</v>
      </c>
      <c r="N2" s="8">
        <v>2</v>
      </c>
      <c r="O2" s="8">
        <v>1</v>
      </c>
      <c r="P2" s="8">
        <v>39</v>
      </c>
      <c r="Q2" s="8" t="s">
        <v>40</v>
      </c>
      <c r="U2" s="9">
        <v>42535</v>
      </c>
      <c r="V2" s="8">
        <v>295000</v>
      </c>
      <c r="W2" s="9">
        <v>38450</v>
      </c>
      <c r="X2" s="8">
        <v>245750</v>
      </c>
      <c r="Y2" s="8" t="s">
        <v>180</v>
      </c>
      <c r="Z2" s="8" t="s">
        <v>42</v>
      </c>
      <c r="AA2" s="8">
        <v>16033314</v>
      </c>
      <c r="AB2" s="8" t="s">
        <v>155</v>
      </c>
      <c r="AC2" s="8" t="s">
        <v>44</v>
      </c>
      <c r="AD2" s="8" t="s">
        <v>45</v>
      </c>
      <c r="AE2" s="8">
        <v>38.596139000000001</v>
      </c>
      <c r="AF2" s="8">
        <v>-90.601768000000007</v>
      </c>
      <c r="AG2" s="8" t="b">
        <v>0</v>
      </c>
    </row>
    <row r="3" spans="1:33" s="8" customFormat="1" ht="13.2" x14ac:dyDescent="0.25">
      <c r="A3" s="8" t="s">
        <v>33</v>
      </c>
      <c r="B3" s="8" t="s">
        <v>34</v>
      </c>
      <c r="C3" s="8" t="s">
        <v>893</v>
      </c>
      <c r="D3" s="8" t="s">
        <v>82</v>
      </c>
      <c r="E3" s="8" t="s">
        <v>37</v>
      </c>
      <c r="F3" s="8">
        <v>63123</v>
      </c>
      <c r="G3" s="8">
        <v>149900</v>
      </c>
      <c r="H3" s="8">
        <v>2</v>
      </c>
      <c r="I3" s="8">
        <v>3</v>
      </c>
      <c r="J3" s="8" t="s">
        <v>720</v>
      </c>
      <c r="K3" s="8">
        <v>1073</v>
      </c>
      <c r="L3" s="8">
        <v>2614</v>
      </c>
      <c r="M3" s="8">
        <v>1985</v>
      </c>
      <c r="N3" s="8">
        <v>2</v>
      </c>
      <c r="O3" s="8">
        <v>1</v>
      </c>
      <c r="P3" s="8">
        <v>22</v>
      </c>
      <c r="Q3" s="8" t="s">
        <v>40</v>
      </c>
      <c r="R3" s="8">
        <v>42547</v>
      </c>
      <c r="S3" s="8">
        <v>0.54166666666666663</v>
      </c>
      <c r="T3" s="8">
        <v>0.625</v>
      </c>
      <c r="V3" s="8">
        <v>149900</v>
      </c>
      <c r="Y3" s="8" t="s">
        <v>894</v>
      </c>
      <c r="Z3" s="8" t="s">
        <v>42</v>
      </c>
      <c r="AA3" s="8">
        <v>16037193</v>
      </c>
      <c r="AB3" s="8" t="s">
        <v>553</v>
      </c>
      <c r="AC3" s="8" t="s">
        <v>44</v>
      </c>
      <c r="AD3" s="8" t="s">
        <v>45</v>
      </c>
      <c r="AE3" s="8">
        <v>38.54363</v>
      </c>
      <c r="AF3" s="8">
        <v>-90.322704000000002</v>
      </c>
      <c r="AG3" s="8" t="b">
        <v>0</v>
      </c>
    </row>
    <row r="4" spans="1:33" s="8" customFormat="1" ht="13.2" x14ac:dyDescent="0.25">
      <c r="A4" s="8" t="s">
        <v>33</v>
      </c>
      <c r="B4" s="8" t="s">
        <v>34</v>
      </c>
      <c r="C4" s="8" t="s">
        <v>470</v>
      </c>
      <c r="D4" s="8" t="s">
        <v>66</v>
      </c>
      <c r="E4" s="8" t="s">
        <v>37</v>
      </c>
      <c r="F4" s="8">
        <v>63017</v>
      </c>
      <c r="G4" s="8">
        <v>429900</v>
      </c>
      <c r="H4" s="8">
        <v>4</v>
      </c>
      <c r="I4" s="8">
        <v>3</v>
      </c>
      <c r="J4" s="8" t="s">
        <v>47</v>
      </c>
      <c r="K4" s="8">
        <v>1792</v>
      </c>
      <c r="L4" s="8">
        <v>2614</v>
      </c>
      <c r="M4" s="8">
        <v>2002</v>
      </c>
      <c r="N4" s="8">
        <v>2</v>
      </c>
      <c r="O4" s="8">
        <v>1</v>
      </c>
      <c r="P4" s="8">
        <v>38</v>
      </c>
      <c r="Q4" s="8" t="s">
        <v>40</v>
      </c>
      <c r="U4" s="8">
        <v>42543</v>
      </c>
      <c r="V4" s="8">
        <v>450000</v>
      </c>
      <c r="W4" s="8">
        <v>41432</v>
      </c>
      <c r="X4" s="8">
        <v>291000</v>
      </c>
      <c r="Y4" s="8" t="s">
        <v>471</v>
      </c>
      <c r="Z4" s="8" t="s">
        <v>42</v>
      </c>
      <c r="AA4" s="8">
        <v>16033322</v>
      </c>
      <c r="AB4" s="8" t="s">
        <v>226</v>
      </c>
      <c r="AC4" s="8" t="s">
        <v>44</v>
      </c>
      <c r="AD4" s="8" t="s">
        <v>45</v>
      </c>
      <c r="AE4" s="8">
        <v>38.618699900000003</v>
      </c>
      <c r="AF4" s="8">
        <v>-90.537752999999995</v>
      </c>
      <c r="AG4" s="8" t="b">
        <v>0</v>
      </c>
    </row>
    <row r="5" spans="1:33" s="8" customFormat="1" ht="13.2" x14ac:dyDescent="0.25">
      <c r="A5" s="8" t="s">
        <v>33</v>
      </c>
      <c r="B5" s="8" t="s">
        <v>34</v>
      </c>
      <c r="C5" s="8" t="s">
        <v>1038</v>
      </c>
      <c r="D5" s="8" t="s">
        <v>82</v>
      </c>
      <c r="E5" s="8" t="s">
        <v>37</v>
      </c>
      <c r="F5" s="8">
        <v>63123</v>
      </c>
      <c r="G5" s="8">
        <v>49900</v>
      </c>
      <c r="H5" s="8">
        <v>2</v>
      </c>
      <c r="I5" s="8">
        <v>1</v>
      </c>
      <c r="J5" s="8" t="s">
        <v>716</v>
      </c>
      <c r="K5" s="8">
        <v>688</v>
      </c>
      <c r="L5" s="8">
        <v>3006</v>
      </c>
      <c r="M5" s="8">
        <v>1901</v>
      </c>
      <c r="N5" s="8">
        <v>0</v>
      </c>
      <c r="O5" s="8">
        <v>0</v>
      </c>
      <c r="P5" s="8">
        <v>107</v>
      </c>
      <c r="Q5" s="8" t="s">
        <v>40</v>
      </c>
      <c r="U5" s="8">
        <v>42545</v>
      </c>
      <c r="V5" s="8">
        <v>65000</v>
      </c>
      <c r="W5" s="8">
        <v>38499</v>
      </c>
      <c r="X5" s="8">
        <v>20000</v>
      </c>
      <c r="Y5" s="8" t="s">
        <v>1039</v>
      </c>
      <c r="Z5" s="8" t="s">
        <v>42</v>
      </c>
      <c r="AA5" s="8">
        <v>16011997</v>
      </c>
      <c r="AB5" s="8" t="s">
        <v>226</v>
      </c>
      <c r="AC5" s="8" t="s">
        <v>44</v>
      </c>
      <c r="AD5" s="8" t="s">
        <v>45</v>
      </c>
      <c r="AE5" s="8">
        <v>38.557543099999997</v>
      </c>
      <c r="AF5" s="8">
        <v>-90.293243399999994</v>
      </c>
      <c r="AG5" s="8" t="b">
        <v>0</v>
      </c>
    </row>
    <row r="6" spans="1:33" s="8" customFormat="1" ht="13.2" x14ac:dyDescent="0.25">
      <c r="A6" s="8" t="s">
        <v>33</v>
      </c>
      <c r="B6" s="8" t="s">
        <v>34</v>
      </c>
      <c r="C6" s="8" t="s">
        <v>862</v>
      </c>
      <c r="D6" s="8" t="s">
        <v>720</v>
      </c>
      <c r="E6" s="8" t="s">
        <v>37</v>
      </c>
      <c r="F6" s="8">
        <v>63123</v>
      </c>
      <c r="G6" s="8">
        <v>144900</v>
      </c>
      <c r="H6" s="8">
        <v>2</v>
      </c>
      <c r="I6" s="8">
        <v>2</v>
      </c>
      <c r="J6" s="8" t="s">
        <v>720</v>
      </c>
      <c r="K6" s="8">
        <v>1065</v>
      </c>
      <c r="L6" s="8">
        <v>3049</v>
      </c>
      <c r="M6" s="8">
        <v>1984</v>
      </c>
      <c r="N6" s="8">
        <v>2</v>
      </c>
      <c r="O6" s="8">
        <v>1</v>
      </c>
      <c r="P6" s="8">
        <v>15</v>
      </c>
      <c r="Q6" s="8" t="s">
        <v>40</v>
      </c>
      <c r="R6" s="8">
        <v>42547</v>
      </c>
      <c r="S6" s="8">
        <v>0.54166666666666663</v>
      </c>
      <c r="T6" s="8">
        <v>0.625</v>
      </c>
      <c r="V6" s="8">
        <v>144900</v>
      </c>
      <c r="Y6" s="8" t="s">
        <v>863</v>
      </c>
      <c r="Z6" s="8" t="s">
        <v>42</v>
      </c>
      <c r="AA6" s="8">
        <v>16040753</v>
      </c>
      <c r="AB6" s="8" t="s">
        <v>864</v>
      </c>
      <c r="AC6" s="8" t="s">
        <v>44</v>
      </c>
      <c r="AD6" s="8" t="s">
        <v>45</v>
      </c>
      <c r="AE6" s="8">
        <v>38.543326999999998</v>
      </c>
      <c r="AF6" s="8">
        <v>-90.322372000000001</v>
      </c>
      <c r="AG6" s="8" t="b">
        <v>0</v>
      </c>
    </row>
    <row r="7" spans="1:33" s="8" customFormat="1" ht="13.2" x14ac:dyDescent="0.25">
      <c r="A7" s="8" t="s">
        <v>33</v>
      </c>
      <c r="B7" s="8" t="s">
        <v>34</v>
      </c>
      <c r="C7" s="8" t="s">
        <v>837</v>
      </c>
      <c r="D7" s="8" t="s">
        <v>82</v>
      </c>
      <c r="E7" s="8" t="s">
        <v>37</v>
      </c>
      <c r="F7" s="8">
        <v>63123</v>
      </c>
      <c r="G7" s="8">
        <v>79900</v>
      </c>
      <c r="H7" s="8">
        <v>1</v>
      </c>
      <c r="I7" s="8">
        <v>2</v>
      </c>
      <c r="J7" s="8" t="s">
        <v>716</v>
      </c>
      <c r="K7" s="8">
        <v>1042</v>
      </c>
      <c r="L7" s="8">
        <v>3093</v>
      </c>
      <c r="M7" s="8">
        <v>1905</v>
      </c>
      <c r="N7" s="8">
        <v>0</v>
      </c>
      <c r="O7" s="8">
        <v>0</v>
      </c>
      <c r="P7" s="8">
        <v>11</v>
      </c>
      <c r="Q7" s="8" t="s">
        <v>40</v>
      </c>
      <c r="V7" s="8">
        <v>79900</v>
      </c>
      <c r="Y7" s="8" t="s">
        <v>838</v>
      </c>
      <c r="Z7" s="8" t="s">
        <v>42</v>
      </c>
      <c r="AA7" s="8">
        <v>16041496</v>
      </c>
      <c r="AB7" s="8" t="s">
        <v>839</v>
      </c>
      <c r="AC7" s="8" t="s">
        <v>44</v>
      </c>
      <c r="AD7" s="8" t="s">
        <v>45</v>
      </c>
      <c r="AE7" s="8">
        <v>38.5595906</v>
      </c>
      <c r="AF7" s="8">
        <v>-90.298563799999997</v>
      </c>
      <c r="AG7" s="8" t="b">
        <v>0</v>
      </c>
    </row>
    <row r="8" spans="1:33" s="8" customFormat="1" ht="13.2" x14ac:dyDescent="0.25">
      <c r="A8" s="8" t="s">
        <v>33</v>
      </c>
      <c r="B8" s="8" t="s">
        <v>34</v>
      </c>
      <c r="C8" s="8" t="s">
        <v>851</v>
      </c>
      <c r="D8" s="8" t="s">
        <v>82</v>
      </c>
      <c r="E8" s="8" t="s">
        <v>37</v>
      </c>
      <c r="F8" s="8">
        <v>63123</v>
      </c>
      <c r="G8" s="8">
        <v>84900</v>
      </c>
      <c r="H8" s="8">
        <v>2</v>
      </c>
      <c r="I8" s="8">
        <v>2</v>
      </c>
      <c r="J8" s="8" t="s">
        <v>716</v>
      </c>
      <c r="K8" s="8">
        <v>910</v>
      </c>
      <c r="L8" s="8">
        <v>3136</v>
      </c>
      <c r="M8" s="8">
        <v>1931</v>
      </c>
      <c r="N8" s="8">
        <v>0</v>
      </c>
      <c r="O8" s="8">
        <v>0</v>
      </c>
      <c r="P8" s="8">
        <v>12</v>
      </c>
      <c r="Q8" s="8" t="s">
        <v>40</v>
      </c>
      <c r="V8" s="8">
        <v>84900</v>
      </c>
      <c r="Y8" s="8" t="s">
        <v>852</v>
      </c>
      <c r="Z8" s="8" t="s">
        <v>42</v>
      </c>
      <c r="AA8" s="8">
        <v>16041474</v>
      </c>
      <c r="AB8" s="8" t="s">
        <v>49</v>
      </c>
      <c r="AC8" s="8" t="s">
        <v>44</v>
      </c>
      <c r="AD8" s="8" t="s">
        <v>45</v>
      </c>
      <c r="AE8" s="8">
        <v>38.5587424</v>
      </c>
      <c r="AF8" s="8">
        <v>-90.309478999999996</v>
      </c>
      <c r="AG8" s="8" t="b">
        <v>0</v>
      </c>
    </row>
    <row r="9" spans="1:33" s="8" customFormat="1" ht="13.2" x14ac:dyDescent="0.25">
      <c r="A9" s="8" t="s">
        <v>33</v>
      </c>
      <c r="B9" s="8" t="s">
        <v>34</v>
      </c>
      <c r="C9" s="8" t="s">
        <v>1023</v>
      </c>
      <c r="D9" s="8" t="s">
        <v>82</v>
      </c>
      <c r="E9" s="8" t="s">
        <v>37</v>
      </c>
      <c r="F9" s="8">
        <v>63123</v>
      </c>
      <c r="G9" s="8">
        <v>127900</v>
      </c>
      <c r="H9" s="8">
        <v>3</v>
      </c>
      <c r="I9" s="8">
        <v>3</v>
      </c>
      <c r="J9" s="8" t="s">
        <v>716</v>
      </c>
      <c r="K9" s="8">
        <v>1665</v>
      </c>
      <c r="L9" s="8">
        <v>3136</v>
      </c>
      <c r="M9" s="8">
        <v>1936</v>
      </c>
      <c r="N9" s="8">
        <v>0</v>
      </c>
      <c r="O9" s="8">
        <v>0</v>
      </c>
      <c r="P9" s="8">
        <v>92</v>
      </c>
      <c r="Q9" s="8" t="s">
        <v>40</v>
      </c>
      <c r="U9" s="8">
        <v>42487</v>
      </c>
      <c r="V9" s="8">
        <v>129900</v>
      </c>
      <c r="Y9" s="8" t="s">
        <v>1024</v>
      </c>
      <c r="Z9" s="8" t="s">
        <v>42</v>
      </c>
      <c r="AA9" s="8">
        <v>16017481</v>
      </c>
      <c r="AB9" s="8" t="s">
        <v>49</v>
      </c>
      <c r="AC9" s="8" t="s">
        <v>44</v>
      </c>
      <c r="AD9" s="8" t="s">
        <v>45</v>
      </c>
      <c r="AE9" s="8">
        <v>38.555891000000003</v>
      </c>
      <c r="AF9" s="8">
        <v>-90.307181</v>
      </c>
      <c r="AG9" s="8" t="b">
        <v>0</v>
      </c>
    </row>
    <row r="10" spans="1:33" s="8" customFormat="1" ht="13.2" x14ac:dyDescent="0.25">
      <c r="A10" s="8" t="s">
        <v>33</v>
      </c>
      <c r="B10" s="8" t="s">
        <v>34</v>
      </c>
      <c r="C10" s="8" t="s">
        <v>895</v>
      </c>
      <c r="D10" s="8" t="s">
        <v>82</v>
      </c>
      <c r="E10" s="8" t="s">
        <v>37</v>
      </c>
      <c r="F10" s="8">
        <v>63123</v>
      </c>
      <c r="G10" s="8">
        <v>82500</v>
      </c>
      <c r="H10" s="8">
        <v>2</v>
      </c>
      <c r="I10" s="8">
        <v>1</v>
      </c>
      <c r="J10" s="8" t="s">
        <v>716</v>
      </c>
      <c r="K10" s="8">
        <v>832</v>
      </c>
      <c r="L10" s="8">
        <v>3311</v>
      </c>
      <c r="M10" s="8">
        <v>1921</v>
      </c>
      <c r="N10" s="8">
        <v>1</v>
      </c>
      <c r="O10" s="8">
        <v>0</v>
      </c>
      <c r="P10" s="8">
        <v>23</v>
      </c>
      <c r="Q10" s="8" t="s">
        <v>40</v>
      </c>
      <c r="V10" s="8">
        <v>82500</v>
      </c>
      <c r="Y10" s="8" t="s">
        <v>896</v>
      </c>
      <c r="Z10" s="8" t="s">
        <v>42</v>
      </c>
      <c r="AA10" s="8">
        <v>16037295</v>
      </c>
      <c r="AB10" s="8" t="s">
        <v>73</v>
      </c>
      <c r="AC10" s="8" t="s">
        <v>44</v>
      </c>
      <c r="AD10" s="8" t="s">
        <v>45</v>
      </c>
      <c r="AE10" s="8">
        <v>38.558824999999999</v>
      </c>
      <c r="AF10" s="8">
        <v>-90.299047000000002</v>
      </c>
      <c r="AG10" s="8" t="b">
        <v>0</v>
      </c>
    </row>
    <row r="11" spans="1:33" s="8" customFormat="1" ht="13.2" x14ac:dyDescent="0.25">
      <c r="A11" s="8" t="s">
        <v>33</v>
      </c>
      <c r="B11" s="8" t="s">
        <v>34</v>
      </c>
      <c r="C11" s="8" t="s">
        <v>1009</v>
      </c>
      <c r="D11" s="8" t="s">
        <v>82</v>
      </c>
      <c r="E11" s="8" t="s">
        <v>37</v>
      </c>
      <c r="F11" s="8">
        <v>63123</v>
      </c>
      <c r="G11" s="8">
        <v>77900</v>
      </c>
      <c r="H11" s="8">
        <v>2</v>
      </c>
      <c r="I11" s="8">
        <v>1</v>
      </c>
      <c r="J11" s="8" t="s">
        <v>716</v>
      </c>
      <c r="K11" s="8">
        <v>781</v>
      </c>
      <c r="L11" s="8">
        <v>3354</v>
      </c>
      <c r="M11" s="8">
        <v>1905</v>
      </c>
      <c r="N11" s="8">
        <v>1</v>
      </c>
      <c r="O11" s="8">
        <v>1</v>
      </c>
      <c r="P11" s="8">
        <v>80</v>
      </c>
      <c r="Q11" s="8" t="s">
        <v>40</v>
      </c>
      <c r="U11" s="8">
        <v>42506</v>
      </c>
      <c r="V11" s="8">
        <v>84900</v>
      </c>
      <c r="Y11" s="8" t="s">
        <v>1010</v>
      </c>
      <c r="Z11" s="8" t="s">
        <v>42</v>
      </c>
      <c r="AA11" s="8">
        <v>16022284</v>
      </c>
      <c r="AB11" s="8" t="s">
        <v>740</v>
      </c>
      <c r="AC11" s="8" t="s">
        <v>44</v>
      </c>
      <c r="AD11" s="8" t="s">
        <v>45</v>
      </c>
      <c r="AE11" s="8">
        <v>38.559652</v>
      </c>
      <c r="AF11" s="8">
        <v>-90.297377999999995</v>
      </c>
      <c r="AG11" s="8" t="b">
        <v>0</v>
      </c>
    </row>
    <row r="12" spans="1:33" s="8" customFormat="1" ht="13.2" x14ac:dyDescent="0.25">
      <c r="A12" s="8" t="s">
        <v>33</v>
      </c>
      <c r="B12" s="8" t="s">
        <v>34</v>
      </c>
      <c r="C12" s="8" t="s">
        <v>203</v>
      </c>
      <c r="D12" s="8" t="s">
        <v>36</v>
      </c>
      <c r="E12" s="8" t="s">
        <v>37</v>
      </c>
      <c r="F12" s="8">
        <v>63011</v>
      </c>
      <c r="G12" s="8">
        <v>200000</v>
      </c>
      <c r="H12" s="8">
        <v>2</v>
      </c>
      <c r="I12" s="8">
        <v>3</v>
      </c>
      <c r="J12" s="8" t="s">
        <v>38</v>
      </c>
      <c r="K12" s="8">
        <v>1464</v>
      </c>
      <c r="L12" s="8">
        <v>3485</v>
      </c>
      <c r="M12" s="8">
        <v>1986</v>
      </c>
      <c r="N12" s="8">
        <v>2</v>
      </c>
      <c r="O12" s="8">
        <v>1</v>
      </c>
      <c r="P12" s="8">
        <v>50</v>
      </c>
      <c r="Q12" s="8" t="s">
        <v>40</v>
      </c>
      <c r="U12" s="9">
        <v>42523</v>
      </c>
      <c r="V12" s="8">
        <v>214900</v>
      </c>
      <c r="W12" s="9">
        <v>38349</v>
      </c>
      <c r="X12" s="8">
        <v>183500</v>
      </c>
      <c r="Y12" s="8" t="s">
        <v>204</v>
      </c>
      <c r="Z12" s="8" t="s">
        <v>42</v>
      </c>
      <c r="AA12" s="8">
        <v>16016721</v>
      </c>
      <c r="AB12" s="8" t="s">
        <v>205</v>
      </c>
      <c r="AC12" s="8" t="s">
        <v>44</v>
      </c>
      <c r="AD12" s="8" t="s">
        <v>45</v>
      </c>
      <c r="AE12" s="8">
        <v>38.585222999999999</v>
      </c>
      <c r="AF12" s="8">
        <v>-90.619153999999995</v>
      </c>
      <c r="AG12" s="8" t="b">
        <v>0</v>
      </c>
    </row>
    <row r="13" spans="1:33" s="8" customFormat="1" ht="13.2" x14ac:dyDescent="0.25">
      <c r="A13" s="8" t="s">
        <v>33</v>
      </c>
      <c r="B13" s="8" t="s">
        <v>34</v>
      </c>
      <c r="C13" s="8" t="s">
        <v>917</v>
      </c>
      <c r="D13" s="8" t="s">
        <v>82</v>
      </c>
      <c r="E13" s="8" t="s">
        <v>37</v>
      </c>
      <c r="F13" s="8">
        <v>63123</v>
      </c>
      <c r="G13" s="8">
        <v>38900</v>
      </c>
      <c r="H13" s="8">
        <v>2</v>
      </c>
      <c r="I13" s="8">
        <v>1</v>
      </c>
      <c r="J13" s="8" t="s">
        <v>716</v>
      </c>
      <c r="K13" s="8">
        <v>1219</v>
      </c>
      <c r="L13" s="8">
        <v>3615</v>
      </c>
      <c r="M13" s="8">
        <v>1921</v>
      </c>
      <c r="N13" s="8">
        <v>0</v>
      </c>
      <c r="O13" s="8">
        <v>0</v>
      </c>
      <c r="P13" s="8">
        <v>30</v>
      </c>
      <c r="Q13" s="8" t="s">
        <v>40</v>
      </c>
      <c r="V13" s="8">
        <v>38900</v>
      </c>
      <c r="Y13" s="8" t="s">
        <v>918</v>
      </c>
      <c r="Z13" s="8" t="s">
        <v>42</v>
      </c>
      <c r="AA13" s="8">
        <v>16036649</v>
      </c>
      <c r="AB13" s="8" t="s">
        <v>352</v>
      </c>
      <c r="AC13" s="8" t="s">
        <v>44</v>
      </c>
      <c r="AD13" s="8" t="s">
        <v>45</v>
      </c>
      <c r="AE13" s="8">
        <v>38.559950200000003</v>
      </c>
      <c r="AF13" s="8">
        <v>-90.294826200000003</v>
      </c>
      <c r="AG13" s="8" t="b">
        <v>0</v>
      </c>
    </row>
    <row r="14" spans="1:33" s="8" customFormat="1" ht="13.2" x14ac:dyDescent="0.25">
      <c r="A14" s="8" t="s">
        <v>33</v>
      </c>
      <c r="B14" s="8" t="s">
        <v>34</v>
      </c>
      <c r="C14" s="8" t="s">
        <v>418</v>
      </c>
      <c r="D14" s="8" t="s">
        <v>66</v>
      </c>
      <c r="E14" s="8" t="s">
        <v>37</v>
      </c>
      <c r="F14" s="8">
        <v>63017</v>
      </c>
      <c r="G14" s="8">
        <v>425000</v>
      </c>
      <c r="H14" s="8">
        <v>3</v>
      </c>
      <c r="I14" s="8">
        <v>3</v>
      </c>
      <c r="J14" s="8" t="s">
        <v>309</v>
      </c>
      <c r="K14" s="8">
        <v>1576</v>
      </c>
      <c r="L14" s="8">
        <v>3920</v>
      </c>
      <c r="M14" s="8">
        <v>2005</v>
      </c>
      <c r="N14" s="8">
        <v>2</v>
      </c>
      <c r="O14" s="8">
        <v>1</v>
      </c>
      <c r="P14" s="8">
        <v>22</v>
      </c>
      <c r="Q14" s="8" t="s">
        <v>40</v>
      </c>
      <c r="R14" s="8">
        <v>42547</v>
      </c>
      <c r="S14" s="8">
        <v>0.54166666666666663</v>
      </c>
      <c r="T14" s="8">
        <v>0.625</v>
      </c>
      <c r="V14" s="8">
        <v>425000</v>
      </c>
      <c r="Y14" s="8" t="s">
        <v>419</v>
      </c>
      <c r="Z14" s="8" t="s">
        <v>42</v>
      </c>
      <c r="AA14" s="8">
        <v>16037817</v>
      </c>
      <c r="AB14" s="8" t="s">
        <v>49</v>
      </c>
      <c r="AC14" s="8" t="s">
        <v>44</v>
      </c>
      <c r="AD14" s="8" t="s">
        <v>45</v>
      </c>
      <c r="AE14" s="8">
        <v>38.663958999999998</v>
      </c>
      <c r="AF14" s="8">
        <v>-90.537407000000002</v>
      </c>
      <c r="AG14" s="8" t="b">
        <v>0</v>
      </c>
    </row>
    <row r="15" spans="1:33" s="8" customFormat="1" ht="13.2" x14ac:dyDescent="0.25">
      <c r="A15" s="8" t="s">
        <v>33</v>
      </c>
      <c r="B15" s="8" t="s">
        <v>34</v>
      </c>
      <c r="C15" s="8" t="s">
        <v>903</v>
      </c>
      <c r="D15" s="8" t="s">
        <v>82</v>
      </c>
      <c r="E15" s="8" t="s">
        <v>37</v>
      </c>
      <c r="F15" s="8">
        <v>63123</v>
      </c>
      <c r="G15" s="8">
        <v>109500</v>
      </c>
      <c r="H15" s="8">
        <v>3</v>
      </c>
      <c r="I15" s="8">
        <v>2</v>
      </c>
      <c r="J15" s="8" t="s">
        <v>716</v>
      </c>
      <c r="K15" s="8">
        <v>1370</v>
      </c>
      <c r="L15" s="8">
        <v>4008</v>
      </c>
      <c r="M15" s="8">
        <v>1927</v>
      </c>
      <c r="N15" s="8">
        <v>1</v>
      </c>
      <c r="O15" s="8">
        <v>0</v>
      </c>
      <c r="P15" s="8">
        <v>25</v>
      </c>
      <c r="Q15" s="8" t="s">
        <v>40</v>
      </c>
      <c r="V15" s="8">
        <v>109500</v>
      </c>
      <c r="W15" s="8">
        <v>40707</v>
      </c>
      <c r="X15" s="8">
        <v>50000</v>
      </c>
      <c r="Y15" s="8" t="s">
        <v>904</v>
      </c>
      <c r="Z15" s="8" t="s">
        <v>42</v>
      </c>
      <c r="AA15" s="8">
        <v>16037844</v>
      </c>
      <c r="AB15" s="8" t="s">
        <v>737</v>
      </c>
      <c r="AC15" s="8" t="s">
        <v>44</v>
      </c>
      <c r="AD15" s="8" t="s">
        <v>45</v>
      </c>
      <c r="AE15" s="8">
        <v>38.56617</v>
      </c>
      <c r="AF15" s="8">
        <v>-90.307203000000001</v>
      </c>
      <c r="AG15" s="8" t="b">
        <v>0</v>
      </c>
    </row>
    <row r="16" spans="1:33" s="8" customFormat="1" ht="13.2" x14ac:dyDescent="0.25">
      <c r="A16" s="8" t="s">
        <v>33</v>
      </c>
      <c r="B16" s="8" t="s">
        <v>34</v>
      </c>
      <c r="C16" s="8" t="s">
        <v>319</v>
      </c>
      <c r="D16" s="8" t="s">
        <v>66</v>
      </c>
      <c r="E16" s="8" t="s">
        <v>37</v>
      </c>
      <c r="F16" s="8">
        <v>63017</v>
      </c>
      <c r="G16" s="8">
        <v>259900</v>
      </c>
      <c r="H16" s="8">
        <v>3</v>
      </c>
      <c r="I16" s="8">
        <v>2</v>
      </c>
      <c r="J16" s="8" t="s">
        <v>309</v>
      </c>
      <c r="K16" s="8">
        <v>1638</v>
      </c>
      <c r="L16" s="8">
        <v>4095</v>
      </c>
      <c r="M16" s="8">
        <v>1978</v>
      </c>
      <c r="N16" s="8">
        <v>2</v>
      </c>
      <c r="O16" s="8">
        <v>1</v>
      </c>
      <c r="P16" s="8">
        <v>1</v>
      </c>
      <c r="Q16" s="8" t="s">
        <v>40</v>
      </c>
      <c r="R16" s="8">
        <v>42547</v>
      </c>
      <c r="S16" s="8">
        <v>0.5</v>
      </c>
      <c r="T16" s="8">
        <v>0.58333333333333337</v>
      </c>
      <c r="V16" s="8">
        <v>259900</v>
      </c>
      <c r="Y16" s="8" t="s">
        <v>320</v>
      </c>
      <c r="Z16" s="8" t="s">
        <v>42</v>
      </c>
      <c r="AA16" s="8">
        <v>16044658</v>
      </c>
      <c r="AB16" s="8" t="s">
        <v>73</v>
      </c>
      <c r="AC16" s="8" t="s">
        <v>44</v>
      </c>
      <c r="AD16" s="8" t="s">
        <v>45</v>
      </c>
      <c r="AE16" s="8">
        <v>38.646543999999999</v>
      </c>
      <c r="AF16" s="8">
        <v>-90.565575899999999</v>
      </c>
      <c r="AG16" s="8" t="b">
        <v>0</v>
      </c>
    </row>
    <row r="17" spans="1:33" s="8" customFormat="1" ht="13.2" x14ac:dyDescent="0.25">
      <c r="A17" s="8" t="s">
        <v>33</v>
      </c>
      <c r="B17" s="8" t="s">
        <v>34</v>
      </c>
      <c r="C17" s="8" t="s">
        <v>990</v>
      </c>
      <c r="D17" s="8" t="s">
        <v>82</v>
      </c>
      <c r="E17" s="8" t="s">
        <v>37</v>
      </c>
      <c r="F17" s="8">
        <v>63123</v>
      </c>
      <c r="G17" s="8">
        <v>124900</v>
      </c>
      <c r="H17" s="8">
        <v>3</v>
      </c>
      <c r="I17" s="8">
        <v>1</v>
      </c>
      <c r="J17" s="8" t="s">
        <v>716</v>
      </c>
      <c r="K17" s="8">
        <v>768</v>
      </c>
      <c r="L17" s="8">
        <v>4835</v>
      </c>
      <c r="M17" s="8">
        <v>1925</v>
      </c>
      <c r="N17" s="8">
        <v>1</v>
      </c>
      <c r="O17" s="8">
        <v>0</v>
      </c>
      <c r="P17" s="8">
        <v>63</v>
      </c>
      <c r="Q17" s="8" t="s">
        <v>40</v>
      </c>
      <c r="U17" s="8">
        <v>42543</v>
      </c>
      <c r="V17" s="8">
        <v>134900</v>
      </c>
      <c r="Y17" s="8" t="s">
        <v>991</v>
      </c>
      <c r="Z17" s="8" t="s">
        <v>42</v>
      </c>
      <c r="AA17" s="8">
        <v>16027401</v>
      </c>
      <c r="AB17" s="8" t="s">
        <v>740</v>
      </c>
      <c r="AC17" s="8" t="s">
        <v>44</v>
      </c>
      <c r="AD17" s="8" t="s">
        <v>45</v>
      </c>
      <c r="AE17" s="8">
        <v>38.558000999999997</v>
      </c>
      <c r="AF17" s="8">
        <v>-90.296958000000004</v>
      </c>
      <c r="AG17" s="8" t="b">
        <v>0</v>
      </c>
    </row>
    <row r="18" spans="1:33" s="8" customFormat="1" ht="13.2" x14ac:dyDescent="0.25">
      <c r="A18" s="8" t="s">
        <v>33</v>
      </c>
      <c r="B18" s="8" t="s">
        <v>34</v>
      </c>
      <c r="C18" s="8" t="s">
        <v>745</v>
      </c>
      <c r="D18" s="8" t="s">
        <v>82</v>
      </c>
      <c r="E18" s="8" t="s">
        <v>37</v>
      </c>
      <c r="F18" s="8">
        <v>63123</v>
      </c>
      <c r="G18" s="8">
        <v>126500</v>
      </c>
      <c r="H18" s="8">
        <v>2</v>
      </c>
      <c r="I18" s="8">
        <v>1</v>
      </c>
      <c r="J18" s="8" t="s">
        <v>716</v>
      </c>
      <c r="K18" s="8">
        <v>910</v>
      </c>
      <c r="L18" s="8">
        <v>4835</v>
      </c>
      <c r="M18" s="8">
        <v>1950</v>
      </c>
      <c r="N18" s="8">
        <v>1</v>
      </c>
      <c r="O18" s="8">
        <v>1</v>
      </c>
      <c r="P18" s="8">
        <v>2</v>
      </c>
      <c r="Q18" s="8" t="s">
        <v>40</v>
      </c>
      <c r="R18" s="8">
        <v>42547</v>
      </c>
      <c r="S18" s="8">
        <v>0.58333333333333337</v>
      </c>
      <c r="T18" s="8">
        <v>0.66666666666666663</v>
      </c>
      <c r="V18" s="8">
        <v>126500</v>
      </c>
      <c r="Y18" s="8" t="s">
        <v>746</v>
      </c>
      <c r="Z18" s="8" t="s">
        <v>42</v>
      </c>
      <c r="AA18" s="8">
        <v>16042642</v>
      </c>
      <c r="AB18" s="8" t="s">
        <v>52</v>
      </c>
      <c r="AC18" s="8" t="s">
        <v>44</v>
      </c>
      <c r="AD18" s="8" t="s">
        <v>45</v>
      </c>
      <c r="AE18" s="8">
        <v>38.559789000000002</v>
      </c>
      <c r="AF18" s="8">
        <v>-90.299491000000003</v>
      </c>
      <c r="AG18" s="8" t="b">
        <v>0</v>
      </c>
    </row>
    <row r="19" spans="1:33" s="8" customFormat="1" ht="13.2" x14ac:dyDescent="0.25">
      <c r="A19" s="8" t="s">
        <v>33</v>
      </c>
      <c r="B19" s="8" t="s">
        <v>34</v>
      </c>
      <c r="C19" s="8" t="s">
        <v>914</v>
      </c>
      <c r="D19" s="8" t="s">
        <v>82</v>
      </c>
      <c r="E19" s="8" t="s">
        <v>37</v>
      </c>
      <c r="F19" s="8">
        <v>63123</v>
      </c>
      <c r="G19" s="8">
        <v>109900</v>
      </c>
      <c r="H19" s="8">
        <v>2</v>
      </c>
      <c r="I19" s="8">
        <v>1</v>
      </c>
      <c r="J19" s="8" t="s">
        <v>731</v>
      </c>
      <c r="K19" s="8">
        <v>792</v>
      </c>
      <c r="L19" s="8">
        <v>4879</v>
      </c>
      <c r="M19" s="8">
        <v>1953</v>
      </c>
      <c r="N19" s="8">
        <v>1</v>
      </c>
      <c r="O19" s="8">
        <v>0</v>
      </c>
      <c r="P19" s="8">
        <v>29</v>
      </c>
      <c r="Q19" s="8" t="s">
        <v>40</v>
      </c>
      <c r="U19" s="8">
        <v>42520</v>
      </c>
      <c r="V19" s="8">
        <v>112000</v>
      </c>
      <c r="W19" s="8">
        <v>41453</v>
      </c>
      <c r="X19" s="8">
        <v>57000</v>
      </c>
      <c r="Y19" s="8" t="s">
        <v>915</v>
      </c>
      <c r="Z19" s="8" t="s">
        <v>42</v>
      </c>
      <c r="AA19" s="8">
        <v>16036795</v>
      </c>
      <c r="AB19" s="8" t="s">
        <v>916</v>
      </c>
      <c r="AC19" s="8" t="s">
        <v>44</v>
      </c>
      <c r="AD19" s="8" t="s">
        <v>45</v>
      </c>
      <c r="AE19" s="8">
        <v>38.554205099999997</v>
      </c>
      <c r="AF19" s="8">
        <v>-90.278017899999995</v>
      </c>
      <c r="AG19" s="8" t="b">
        <v>0</v>
      </c>
    </row>
    <row r="20" spans="1:33" s="8" customFormat="1" ht="13.2" x14ac:dyDescent="0.25">
      <c r="A20" s="8" t="s">
        <v>33</v>
      </c>
      <c r="B20" s="8" t="s">
        <v>34</v>
      </c>
      <c r="C20" s="8" t="s">
        <v>1056</v>
      </c>
      <c r="D20" s="8" t="s">
        <v>82</v>
      </c>
      <c r="E20" s="8" t="s">
        <v>37</v>
      </c>
      <c r="F20" s="8">
        <v>63123</v>
      </c>
      <c r="G20" s="8">
        <v>113000</v>
      </c>
      <c r="H20" s="8">
        <v>2</v>
      </c>
      <c r="I20" s="8">
        <v>1</v>
      </c>
      <c r="J20" s="8" t="s">
        <v>720</v>
      </c>
      <c r="K20" s="8">
        <v>1085</v>
      </c>
      <c r="L20" s="8">
        <v>4966</v>
      </c>
      <c r="M20" s="8">
        <v>1940</v>
      </c>
      <c r="N20" s="8">
        <v>0</v>
      </c>
      <c r="O20" s="8">
        <v>0</v>
      </c>
      <c r="P20" s="8">
        <v>121</v>
      </c>
      <c r="Q20" s="8" t="s">
        <v>40</v>
      </c>
      <c r="R20" s="8">
        <v>42546</v>
      </c>
      <c r="S20" s="8">
        <v>0.58333333333333337</v>
      </c>
      <c r="T20" s="8">
        <v>0.66666666666666663</v>
      </c>
      <c r="U20" s="8">
        <v>42509</v>
      </c>
      <c r="V20" s="8">
        <v>120000</v>
      </c>
      <c r="Y20" s="8" t="s">
        <v>1057</v>
      </c>
      <c r="Z20" s="8" t="s">
        <v>42</v>
      </c>
      <c r="AA20" s="8">
        <v>16010581</v>
      </c>
      <c r="AB20" s="8" t="s">
        <v>1058</v>
      </c>
      <c r="AC20" s="8" t="s">
        <v>44</v>
      </c>
      <c r="AD20" s="8" t="s">
        <v>45</v>
      </c>
      <c r="AE20" s="8">
        <v>38.554129000000003</v>
      </c>
      <c r="AF20" s="8">
        <v>-90.313502999999997</v>
      </c>
      <c r="AG20" s="8" t="b">
        <v>0</v>
      </c>
    </row>
    <row r="21" spans="1:33" s="8" customFormat="1" ht="13.2" x14ac:dyDescent="0.25">
      <c r="A21" s="8" t="s">
        <v>33</v>
      </c>
      <c r="B21" s="8" t="s">
        <v>34</v>
      </c>
      <c r="C21" s="8" t="s">
        <v>1088</v>
      </c>
      <c r="D21" s="8" t="s">
        <v>82</v>
      </c>
      <c r="E21" s="8" t="s">
        <v>37</v>
      </c>
      <c r="F21" s="8">
        <v>63123</v>
      </c>
      <c r="G21" s="8">
        <v>92500</v>
      </c>
      <c r="H21" s="8">
        <v>2</v>
      </c>
      <c r="I21" s="8">
        <v>1</v>
      </c>
      <c r="J21" s="8" t="s">
        <v>716</v>
      </c>
      <c r="K21" s="8">
        <v>1000</v>
      </c>
      <c r="L21" s="8">
        <v>5009</v>
      </c>
      <c r="M21" s="8">
        <v>1967</v>
      </c>
      <c r="N21" s="8">
        <v>4</v>
      </c>
      <c r="O21" s="8">
        <v>1</v>
      </c>
      <c r="P21" s="8">
        <v>515</v>
      </c>
      <c r="Q21" s="8" t="s">
        <v>40</v>
      </c>
      <c r="U21" s="8">
        <v>42226</v>
      </c>
      <c r="V21" s="8">
        <v>99900</v>
      </c>
      <c r="Y21" s="8" t="s">
        <v>1089</v>
      </c>
      <c r="Z21" s="8" t="s">
        <v>42</v>
      </c>
      <c r="AA21" s="8">
        <v>14023941</v>
      </c>
      <c r="AB21" s="8" t="s">
        <v>49</v>
      </c>
      <c r="AC21" s="8" t="s">
        <v>44</v>
      </c>
      <c r="AD21" s="8" t="s">
        <v>45</v>
      </c>
      <c r="AE21" s="8">
        <v>38.556458900000003</v>
      </c>
      <c r="AF21" s="8">
        <v>-90.308171000000002</v>
      </c>
      <c r="AG21" s="8" t="b">
        <v>0</v>
      </c>
    </row>
    <row r="22" spans="1:33" s="8" customFormat="1" ht="13.2" x14ac:dyDescent="0.25">
      <c r="A22" s="8" t="s">
        <v>33</v>
      </c>
      <c r="B22" s="8" t="s">
        <v>34</v>
      </c>
      <c r="C22" s="8" t="s">
        <v>719</v>
      </c>
      <c r="D22" s="8" t="s">
        <v>82</v>
      </c>
      <c r="E22" s="8" t="s">
        <v>37</v>
      </c>
      <c r="F22" s="8">
        <v>63123</v>
      </c>
      <c r="G22" s="8">
        <v>139000</v>
      </c>
      <c r="H22" s="8">
        <v>2</v>
      </c>
      <c r="I22" s="8">
        <v>1</v>
      </c>
      <c r="J22" s="8" t="s">
        <v>720</v>
      </c>
      <c r="K22" s="8">
        <v>1092</v>
      </c>
      <c r="L22" s="8">
        <v>5009</v>
      </c>
      <c r="M22" s="8">
        <v>1939</v>
      </c>
      <c r="N22" s="8">
        <v>1</v>
      </c>
      <c r="O22" s="8">
        <v>1</v>
      </c>
      <c r="P22" s="8">
        <v>1</v>
      </c>
      <c r="Q22" s="8" t="s">
        <v>40</v>
      </c>
      <c r="V22" s="8">
        <v>139000</v>
      </c>
      <c r="W22" s="8">
        <v>38695</v>
      </c>
      <c r="X22" s="8">
        <v>139000</v>
      </c>
      <c r="Y22" s="8" t="s">
        <v>721</v>
      </c>
      <c r="Z22" s="8" t="s">
        <v>42</v>
      </c>
      <c r="AA22" s="8">
        <v>16044384</v>
      </c>
      <c r="AB22" s="8" t="s">
        <v>111</v>
      </c>
      <c r="AC22" s="8" t="s">
        <v>44</v>
      </c>
      <c r="AD22" s="8" t="s">
        <v>45</v>
      </c>
      <c r="AE22" s="8">
        <v>38.556083000000001</v>
      </c>
      <c r="AF22" s="8">
        <v>-90.308003999999997</v>
      </c>
      <c r="AG22" s="8" t="b">
        <v>0</v>
      </c>
    </row>
    <row r="23" spans="1:33" s="8" customFormat="1" ht="13.2" x14ac:dyDescent="0.25">
      <c r="A23" s="8" t="s">
        <v>33</v>
      </c>
      <c r="B23" s="8" t="s">
        <v>34</v>
      </c>
      <c r="C23" s="8" t="s">
        <v>1083</v>
      </c>
      <c r="D23" s="8" t="s">
        <v>82</v>
      </c>
      <c r="E23" s="8" t="s">
        <v>37</v>
      </c>
      <c r="F23" s="8">
        <v>63123</v>
      </c>
      <c r="G23" s="8">
        <v>114900</v>
      </c>
      <c r="H23" s="8">
        <v>3</v>
      </c>
      <c r="I23" s="8">
        <v>1</v>
      </c>
      <c r="J23" s="8" t="s">
        <v>720</v>
      </c>
      <c r="K23" s="8">
        <v>1261</v>
      </c>
      <c r="L23" s="8">
        <v>5009</v>
      </c>
      <c r="M23" s="8">
        <v>1931</v>
      </c>
      <c r="N23" s="8">
        <v>2</v>
      </c>
      <c r="O23" s="8">
        <v>0</v>
      </c>
      <c r="P23" s="8">
        <v>318</v>
      </c>
      <c r="Q23" s="8" t="s">
        <v>40</v>
      </c>
      <c r="V23" s="8">
        <v>114900</v>
      </c>
      <c r="Y23" s="8" t="s">
        <v>1084</v>
      </c>
      <c r="Z23" s="8" t="s">
        <v>42</v>
      </c>
      <c r="AA23" s="8">
        <v>15046323</v>
      </c>
      <c r="AB23" s="8" t="s">
        <v>49</v>
      </c>
      <c r="AC23" s="8" t="s">
        <v>44</v>
      </c>
      <c r="AD23" s="8" t="s">
        <v>45</v>
      </c>
      <c r="AE23" s="8">
        <v>38.556423000000002</v>
      </c>
      <c r="AF23" s="8">
        <v>-90.308302999999995</v>
      </c>
      <c r="AG23" s="8" t="b">
        <v>0</v>
      </c>
    </row>
    <row r="24" spans="1:33" s="8" customFormat="1" ht="13.2" x14ac:dyDescent="0.25">
      <c r="A24" s="8" t="s">
        <v>33</v>
      </c>
      <c r="B24" s="8" t="s">
        <v>34</v>
      </c>
      <c r="C24" s="8" t="s">
        <v>961</v>
      </c>
      <c r="D24" s="8" t="s">
        <v>82</v>
      </c>
      <c r="E24" s="8" t="s">
        <v>37</v>
      </c>
      <c r="F24" s="8">
        <v>63123</v>
      </c>
      <c r="G24" s="8">
        <v>116900</v>
      </c>
      <c r="H24" s="8">
        <v>2</v>
      </c>
      <c r="I24" s="8">
        <v>2</v>
      </c>
      <c r="J24" s="8" t="s">
        <v>731</v>
      </c>
      <c r="K24" s="8">
        <v>1017</v>
      </c>
      <c r="L24" s="8">
        <v>5053</v>
      </c>
      <c r="M24" s="8">
        <v>1964</v>
      </c>
      <c r="N24" s="8">
        <v>0</v>
      </c>
      <c r="O24" s="8">
        <v>0</v>
      </c>
      <c r="P24" s="8">
        <v>50</v>
      </c>
      <c r="Q24" s="8" t="s">
        <v>40</v>
      </c>
      <c r="U24" s="8">
        <v>42529</v>
      </c>
      <c r="V24" s="8">
        <v>119900</v>
      </c>
      <c r="W24" s="8">
        <v>41978</v>
      </c>
      <c r="X24" s="8">
        <v>105000</v>
      </c>
      <c r="Y24" s="8" t="s">
        <v>962</v>
      </c>
      <c r="Z24" s="8" t="s">
        <v>42</v>
      </c>
      <c r="AA24" s="8">
        <v>16031021</v>
      </c>
      <c r="AB24" s="8" t="s">
        <v>49</v>
      </c>
      <c r="AC24" s="8" t="s">
        <v>44</v>
      </c>
      <c r="AD24" s="8" t="s">
        <v>45</v>
      </c>
      <c r="AE24" s="8">
        <v>38.553749600000003</v>
      </c>
      <c r="AF24" s="8">
        <v>-90.276638300000002</v>
      </c>
      <c r="AG24" s="8" t="b">
        <v>0</v>
      </c>
    </row>
    <row r="25" spans="1:33" s="8" customFormat="1" ht="13.2" x14ac:dyDescent="0.25">
      <c r="A25" s="8" t="s">
        <v>33</v>
      </c>
      <c r="B25" s="8" t="s">
        <v>34</v>
      </c>
      <c r="C25" s="8" t="s">
        <v>814</v>
      </c>
      <c r="D25" s="8" t="s">
        <v>82</v>
      </c>
      <c r="E25" s="8" t="s">
        <v>37</v>
      </c>
      <c r="F25" s="8">
        <v>63123</v>
      </c>
      <c r="G25" s="8">
        <v>125000</v>
      </c>
      <c r="H25" s="8">
        <v>2</v>
      </c>
      <c r="I25" s="8">
        <v>1</v>
      </c>
      <c r="J25" s="8" t="s">
        <v>720</v>
      </c>
      <c r="K25" s="8">
        <v>1828</v>
      </c>
      <c r="L25" s="8">
        <v>5184</v>
      </c>
      <c r="M25" s="8">
        <v>1934</v>
      </c>
      <c r="N25" s="8">
        <v>1</v>
      </c>
      <c r="O25" s="8">
        <v>1</v>
      </c>
      <c r="P25" s="8">
        <v>9</v>
      </c>
      <c r="Q25" s="8" t="s">
        <v>40</v>
      </c>
      <c r="V25" s="8">
        <v>125000</v>
      </c>
      <c r="Y25" s="8" t="s">
        <v>815</v>
      </c>
      <c r="Z25" s="8" t="s">
        <v>42</v>
      </c>
      <c r="AA25" s="8">
        <v>16042448</v>
      </c>
      <c r="AB25" s="8" t="s">
        <v>816</v>
      </c>
      <c r="AC25" s="8" t="s">
        <v>44</v>
      </c>
      <c r="AD25" s="8" t="s">
        <v>45</v>
      </c>
      <c r="AE25" s="8">
        <v>38.554198200000002</v>
      </c>
      <c r="AF25" s="8">
        <v>-90.312854900000005</v>
      </c>
      <c r="AG25" s="8" t="b">
        <v>0</v>
      </c>
    </row>
    <row r="26" spans="1:33" s="8" customFormat="1" ht="13.2" x14ac:dyDescent="0.25">
      <c r="A26" s="8" t="s">
        <v>33</v>
      </c>
      <c r="B26" s="8" t="s">
        <v>34</v>
      </c>
      <c r="C26" s="8" t="s">
        <v>187</v>
      </c>
      <c r="D26" s="8" t="s">
        <v>75</v>
      </c>
      <c r="E26" s="8" t="s">
        <v>37</v>
      </c>
      <c r="F26" s="8">
        <v>63011</v>
      </c>
      <c r="G26" s="8">
        <v>229989</v>
      </c>
      <c r="H26" s="8">
        <v>3</v>
      </c>
      <c r="I26" s="8">
        <v>3</v>
      </c>
      <c r="J26" s="8" t="s">
        <v>38</v>
      </c>
      <c r="K26" s="8">
        <v>1460</v>
      </c>
      <c r="L26" s="8">
        <v>5227</v>
      </c>
      <c r="M26" s="8">
        <v>1994</v>
      </c>
      <c r="N26" s="8">
        <v>2</v>
      </c>
      <c r="O26" s="8">
        <v>1</v>
      </c>
      <c r="P26" s="8">
        <v>44</v>
      </c>
      <c r="Q26" s="8" t="s">
        <v>40</v>
      </c>
      <c r="R26" s="9">
        <v>42547</v>
      </c>
      <c r="S26" s="10">
        <v>0.54166666666666663</v>
      </c>
      <c r="T26" s="10">
        <v>0.625</v>
      </c>
      <c r="U26" s="9">
        <v>42543</v>
      </c>
      <c r="V26" s="8">
        <v>239989</v>
      </c>
      <c r="Y26" s="8" t="s">
        <v>188</v>
      </c>
      <c r="Z26" s="8" t="s">
        <v>42</v>
      </c>
      <c r="AA26" s="8">
        <v>16030151</v>
      </c>
      <c r="AB26" s="8" t="s">
        <v>189</v>
      </c>
      <c r="AC26" s="8" t="s">
        <v>44</v>
      </c>
      <c r="AD26" s="8" t="s">
        <v>45</v>
      </c>
      <c r="AE26" s="8">
        <v>38.583993</v>
      </c>
      <c r="AF26" s="8">
        <v>-90.622496999999996</v>
      </c>
      <c r="AG26" s="8" t="b">
        <v>0</v>
      </c>
    </row>
    <row r="27" spans="1:33" s="8" customFormat="1" ht="13.2" x14ac:dyDescent="0.25">
      <c r="A27" s="8" t="s">
        <v>33</v>
      </c>
      <c r="B27" s="8" t="s">
        <v>34</v>
      </c>
      <c r="C27" s="8" t="s">
        <v>1014</v>
      </c>
      <c r="D27" s="8" t="s">
        <v>82</v>
      </c>
      <c r="E27" s="8" t="s">
        <v>37</v>
      </c>
      <c r="F27" s="8">
        <v>63123</v>
      </c>
      <c r="G27" s="8">
        <v>94900</v>
      </c>
      <c r="H27" s="8">
        <v>2</v>
      </c>
      <c r="I27" s="8">
        <v>1</v>
      </c>
      <c r="J27" s="8" t="s">
        <v>720</v>
      </c>
      <c r="K27" s="8">
        <v>768</v>
      </c>
      <c r="L27" s="8">
        <v>5271</v>
      </c>
      <c r="M27" s="8">
        <v>1953</v>
      </c>
      <c r="N27" s="8">
        <v>0</v>
      </c>
      <c r="O27" s="8">
        <v>0</v>
      </c>
      <c r="P27" s="8">
        <v>81</v>
      </c>
      <c r="Q27" s="8" t="s">
        <v>40</v>
      </c>
      <c r="U27" s="8">
        <v>42534</v>
      </c>
      <c r="V27" s="8">
        <v>104900</v>
      </c>
      <c r="Y27" s="8" t="s">
        <v>1015</v>
      </c>
      <c r="Z27" s="8" t="s">
        <v>42</v>
      </c>
      <c r="AA27" s="8">
        <v>16021818</v>
      </c>
      <c r="AB27" s="8" t="s">
        <v>155</v>
      </c>
      <c r="AC27" s="8" t="s">
        <v>44</v>
      </c>
      <c r="AD27" s="8" t="s">
        <v>45</v>
      </c>
      <c r="AE27" s="8">
        <v>38.543183900000002</v>
      </c>
      <c r="AF27" s="8">
        <v>-90.321599899999995</v>
      </c>
      <c r="AG27" s="8" t="b">
        <v>0</v>
      </c>
    </row>
    <row r="28" spans="1:33" s="8" customFormat="1" ht="13.2" x14ac:dyDescent="0.25">
      <c r="A28" s="8" t="s">
        <v>33</v>
      </c>
      <c r="B28" s="8" t="s">
        <v>34</v>
      </c>
      <c r="C28" s="8" t="s">
        <v>958</v>
      </c>
      <c r="D28" s="8" t="s">
        <v>82</v>
      </c>
      <c r="E28" s="8" t="s">
        <v>37</v>
      </c>
      <c r="F28" s="8">
        <v>63123</v>
      </c>
      <c r="G28" s="8">
        <v>132900</v>
      </c>
      <c r="H28" s="8">
        <v>2</v>
      </c>
      <c r="I28" s="8">
        <v>1</v>
      </c>
      <c r="J28" s="8" t="s">
        <v>731</v>
      </c>
      <c r="K28" s="8">
        <v>989</v>
      </c>
      <c r="L28" s="8">
        <v>5271</v>
      </c>
      <c r="M28" s="8">
        <v>1950</v>
      </c>
      <c r="N28" s="8">
        <v>1</v>
      </c>
      <c r="O28" s="8">
        <v>0</v>
      </c>
      <c r="P28" s="8">
        <v>50</v>
      </c>
      <c r="Q28" s="8" t="s">
        <v>40</v>
      </c>
      <c r="U28" s="8">
        <v>42544</v>
      </c>
      <c r="V28" s="8">
        <v>139900</v>
      </c>
      <c r="W28" s="8">
        <v>42429</v>
      </c>
      <c r="X28" s="8">
        <v>73000</v>
      </c>
      <c r="Y28" s="8" t="s">
        <v>959</v>
      </c>
      <c r="Z28" s="8" t="s">
        <v>42</v>
      </c>
      <c r="AA28" s="8">
        <v>16031284</v>
      </c>
      <c r="AB28" s="8" t="s">
        <v>960</v>
      </c>
      <c r="AC28" s="8" t="s">
        <v>44</v>
      </c>
      <c r="AD28" s="8" t="s">
        <v>45</v>
      </c>
      <c r="AE28" s="8">
        <v>38.559342000000001</v>
      </c>
      <c r="AF28" s="8">
        <v>-90.284976999999998</v>
      </c>
      <c r="AG28" s="8" t="b">
        <v>0</v>
      </c>
    </row>
    <row r="29" spans="1:33" s="8" customFormat="1" ht="13.2" x14ac:dyDescent="0.25">
      <c r="A29" s="8" t="s">
        <v>33</v>
      </c>
      <c r="B29" s="8" t="s">
        <v>34</v>
      </c>
      <c r="C29" s="8" t="s">
        <v>793</v>
      </c>
      <c r="D29" s="8" t="s">
        <v>82</v>
      </c>
      <c r="E29" s="8" t="s">
        <v>37</v>
      </c>
      <c r="F29" s="8">
        <v>63123</v>
      </c>
      <c r="G29" s="8">
        <v>124900</v>
      </c>
      <c r="H29" s="8">
        <v>2</v>
      </c>
      <c r="I29" s="8">
        <v>1</v>
      </c>
      <c r="J29" s="8" t="s">
        <v>720</v>
      </c>
      <c r="K29" s="8">
        <v>864</v>
      </c>
      <c r="L29" s="8">
        <v>5314</v>
      </c>
      <c r="M29" s="8">
        <v>1945</v>
      </c>
      <c r="N29" s="8">
        <v>1</v>
      </c>
      <c r="O29" s="8">
        <v>0</v>
      </c>
      <c r="P29" s="8">
        <v>5</v>
      </c>
      <c r="Q29" s="8" t="s">
        <v>40</v>
      </c>
      <c r="V29" s="8">
        <v>124900</v>
      </c>
      <c r="W29" s="8">
        <v>39913</v>
      </c>
      <c r="X29" s="8">
        <v>124000</v>
      </c>
      <c r="Y29" s="8" t="s">
        <v>794</v>
      </c>
      <c r="Z29" s="8" t="s">
        <v>42</v>
      </c>
      <c r="AA29" s="8">
        <v>16039547</v>
      </c>
      <c r="AB29" s="8" t="s">
        <v>795</v>
      </c>
      <c r="AC29" s="8" t="s">
        <v>44</v>
      </c>
      <c r="AD29" s="8" t="s">
        <v>45</v>
      </c>
      <c r="AE29" s="8">
        <v>38.543815000000002</v>
      </c>
      <c r="AF29" s="8">
        <v>-90.320969000000005</v>
      </c>
      <c r="AG29" s="8" t="b">
        <v>0</v>
      </c>
    </row>
    <row r="30" spans="1:33" s="8" customFormat="1" ht="13.2" x14ac:dyDescent="0.25">
      <c r="A30" s="8" t="s">
        <v>33</v>
      </c>
      <c r="B30" s="8" t="s">
        <v>34</v>
      </c>
      <c r="C30" s="8" t="s">
        <v>911</v>
      </c>
      <c r="D30" s="8" t="s">
        <v>82</v>
      </c>
      <c r="E30" s="8" t="s">
        <v>37</v>
      </c>
      <c r="F30" s="8">
        <v>63123</v>
      </c>
      <c r="G30" s="8">
        <v>42000</v>
      </c>
      <c r="H30" s="8">
        <v>2</v>
      </c>
      <c r="I30" s="8">
        <v>2</v>
      </c>
      <c r="J30" s="8" t="s">
        <v>716</v>
      </c>
      <c r="K30" s="8">
        <v>980</v>
      </c>
      <c r="L30" s="8">
        <v>5401</v>
      </c>
      <c r="M30" s="8">
        <v>1909</v>
      </c>
      <c r="N30" s="8">
        <v>0</v>
      </c>
      <c r="O30" s="8">
        <v>0</v>
      </c>
      <c r="P30" s="8">
        <v>28</v>
      </c>
      <c r="Q30" s="8" t="s">
        <v>40</v>
      </c>
      <c r="V30" s="8">
        <v>42000</v>
      </c>
      <c r="Y30" s="8" t="s">
        <v>912</v>
      </c>
      <c r="Z30" s="8" t="s">
        <v>42</v>
      </c>
      <c r="AA30" s="8">
        <v>16035524</v>
      </c>
      <c r="AB30" s="8" t="s">
        <v>913</v>
      </c>
      <c r="AC30" s="8" t="s">
        <v>44</v>
      </c>
      <c r="AD30" s="8" t="s">
        <v>45</v>
      </c>
      <c r="AE30" s="8">
        <v>38.558816999999998</v>
      </c>
      <c r="AF30" s="8">
        <v>-90.294967999999997</v>
      </c>
      <c r="AG30" s="8" t="b">
        <v>0</v>
      </c>
    </row>
    <row r="31" spans="1:33" s="8" customFormat="1" ht="13.2" x14ac:dyDescent="0.25">
      <c r="A31" s="8" t="s">
        <v>33</v>
      </c>
      <c r="B31" s="8" t="s">
        <v>34</v>
      </c>
      <c r="C31" s="8" t="s">
        <v>1019</v>
      </c>
      <c r="D31" s="8" t="s">
        <v>82</v>
      </c>
      <c r="E31" s="8" t="s">
        <v>37</v>
      </c>
      <c r="F31" s="8">
        <v>63123</v>
      </c>
      <c r="G31" s="8">
        <v>109000</v>
      </c>
      <c r="H31" s="8">
        <v>2</v>
      </c>
      <c r="I31" s="8">
        <v>1</v>
      </c>
      <c r="J31" s="8" t="s">
        <v>716</v>
      </c>
      <c r="K31" s="8">
        <v>1066</v>
      </c>
      <c r="L31" s="8">
        <v>5401</v>
      </c>
      <c r="M31" s="8">
        <v>1937</v>
      </c>
      <c r="N31" s="8">
        <v>0</v>
      </c>
      <c r="O31" s="8">
        <v>0</v>
      </c>
      <c r="P31" s="8">
        <v>88</v>
      </c>
      <c r="Q31" s="8" t="s">
        <v>40</v>
      </c>
      <c r="U31" s="8">
        <v>42543</v>
      </c>
      <c r="V31" s="8">
        <v>112500</v>
      </c>
      <c r="Y31" s="8" t="s">
        <v>1020</v>
      </c>
      <c r="Z31" s="8" t="s">
        <v>42</v>
      </c>
      <c r="AA31" s="8">
        <v>16019566</v>
      </c>
      <c r="AB31" s="8" t="s">
        <v>839</v>
      </c>
      <c r="AC31" s="8" t="s">
        <v>44</v>
      </c>
      <c r="AD31" s="8" t="s">
        <v>45</v>
      </c>
      <c r="AE31" s="8">
        <v>38.556342999999998</v>
      </c>
      <c r="AF31" s="8">
        <v>-90.2955659</v>
      </c>
      <c r="AG31" s="8" t="b">
        <v>0</v>
      </c>
    </row>
    <row r="32" spans="1:33" s="8" customFormat="1" ht="13.2" x14ac:dyDescent="0.25">
      <c r="A32" s="8" t="s">
        <v>33</v>
      </c>
      <c r="B32" s="8" t="s">
        <v>34</v>
      </c>
      <c r="C32" s="8" t="s">
        <v>770</v>
      </c>
      <c r="D32" s="8" t="s">
        <v>82</v>
      </c>
      <c r="E32" s="8" t="s">
        <v>37</v>
      </c>
      <c r="F32" s="8">
        <v>63123</v>
      </c>
      <c r="G32" s="8">
        <v>120000</v>
      </c>
      <c r="H32" s="8">
        <v>2</v>
      </c>
      <c r="I32" s="8">
        <v>1</v>
      </c>
      <c r="J32" s="8" t="s">
        <v>720</v>
      </c>
      <c r="K32" s="8">
        <v>864</v>
      </c>
      <c r="L32" s="8">
        <v>5445</v>
      </c>
      <c r="M32" s="8">
        <v>1940</v>
      </c>
      <c r="N32" s="8">
        <v>1</v>
      </c>
      <c r="O32" s="8">
        <v>1</v>
      </c>
      <c r="P32" s="8">
        <v>4</v>
      </c>
      <c r="Q32" s="8" t="s">
        <v>40</v>
      </c>
      <c r="V32" s="8">
        <v>120000</v>
      </c>
      <c r="W32" s="8">
        <v>39934</v>
      </c>
      <c r="X32" s="8">
        <v>119000</v>
      </c>
      <c r="Y32" s="8" t="s">
        <v>771</v>
      </c>
      <c r="Z32" s="8" t="s">
        <v>42</v>
      </c>
      <c r="AA32" s="8">
        <v>16041129</v>
      </c>
      <c r="AB32" s="8" t="s">
        <v>387</v>
      </c>
      <c r="AC32" s="8" t="s">
        <v>44</v>
      </c>
      <c r="AD32" s="8" t="s">
        <v>45</v>
      </c>
      <c r="AE32" s="8">
        <v>38.556392000000002</v>
      </c>
      <c r="AF32" s="8">
        <v>-90.318485899999999</v>
      </c>
      <c r="AG32" s="8" t="b">
        <v>0</v>
      </c>
    </row>
    <row r="33" spans="1:33" s="8" customFormat="1" ht="13.2" x14ac:dyDescent="0.25">
      <c r="A33" s="8" t="s">
        <v>33</v>
      </c>
      <c r="B33" s="8" t="s">
        <v>34</v>
      </c>
      <c r="C33" s="8" t="s">
        <v>824</v>
      </c>
      <c r="D33" s="8" t="s">
        <v>82</v>
      </c>
      <c r="E33" s="8" t="s">
        <v>37</v>
      </c>
      <c r="F33" s="8">
        <v>63123</v>
      </c>
      <c r="G33" s="8">
        <v>139900</v>
      </c>
      <c r="H33" s="8">
        <v>2</v>
      </c>
      <c r="I33" s="8">
        <v>2</v>
      </c>
      <c r="J33" s="8" t="s">
        <v>720</v>
      </c>
      <c r="K33" s="8">
        <v>1020</v>
      </c>
      <c r="L33" s="8">
        <v>5445</v>
      </c>
      <c r="M33" s="8">
        <v>1940</v>
      </c>
      <c r="N33" s="8">
        <v>0</v>
      </c>
      <c r="O33" s="8">
        <v>0</v>
      </c>
      <c r="P33" s="8">
        <v>9</v>
      </c>
      <c r="Q33" s="8" t="s">
        <v>40</v>
      </c>
      <c r="V33" s="8">
        <v>139900</v>
      </c>
      <c r="Y33" s="8" t="s">
        <v>825</v>
      </c>
      <c r="Z33" s="8" t="s">
        <v>42</v>
      </c>
      <c r="AA33" s="8">
        <v>16041665</v>
      </c>
      <c r="AB33" s="8" t="s">
        <v>332</v>
      </c>
      <c r="AC33" s="8" t="s">
        <v>44</v>
      </c>
      <c r="AD33" s="8" t="s">
        <v>45</v>
      </c>
      <c r="AE33" s="8">
        <v>38.555276900000003</v>
      </c>
      <c r="AF33" s="8">
        <v>-90.318686</v>
      </c>
      <c r="AG33" s="8" t="b">
        <v>0</v>
      </c>
    </row>
    <row r="34" spans="1:33" s="8" customFormat="1" ht="13.2" x14ac:dyDescent="0.25">
      <c r="A34" s="8" t="s">
        <v>33</v>
      </c>
      <c r="B34" s="8" t="s">
        <v>34</v>
      </c>
      <c r="C34" s="8" t="s">
        <v>907</v>
      </c>
      <c r="D34" s="8" t="s">
        <v>82</v>
      </c>
      <c r="E34" s="8" t="s">
        <v>37</v>
      </c>
      <c r="F34" s="8">
        <v>63123</v>
      </c>
      <c r="G34" s="8">
        <v>139900</v>
      </c>
      <c r="H34" s="8">
        <v>3</v>
      </c>
      <c r="I34" s="8">
        <v>1</v>
      </c>
      <c r="J34" s="8" t="s">
        <v>720</v>
      </c>
      <c r="K34" s="8">
        <v>1102</v>
      </c>
      <c r="L34" s="8">
        <v>5663</v>
      </c>
      <c r="M34" s="8">
        <v>1963</v>
      </c>
      <c r="N34" s="8">
        <v>1</v>
      </c>
      <c r="O34" s="8">
        <v>1</v>
      </c>
      <c r="P34" s="8">
        <v>25</v>
      </c>
      <c r="Q34" s="8" t="s">
        <v>40</v>
      </c>
      <c r="V34" s="8">
        <v>139900</v>
      </c>
      <c r="Y34" s="8" t="s">
        <v>908</v>
      </c>
      <c r="Z34" s="8" t="s">
        <v>42</v>
      </c>
      <c r="AA34" s="8">
        <v>16037684</v>
      </c>
      <c r="AB34" s="8" t="s">
        <v>49</v>
      </c>
      <c r="AC34" s="8" t="s">
        <v>44</v>
      </c>
      <c r="AD34" s="8" t="s">
        <v>45</v>
      </c>
      <c r="AE34" s="8">
        <v>38.543728000000002</v>
      </c>
      <c r="AF34" s="8">
        <v>-90.315537000000006</v>
      </c>
      <c r="AG34" s="8" t="b">
        <v>0</v>
      </c>
    </row>
    <row r="35" spans="1:33" s="8" customFormat="1" ht="13.2" x14ac:dyDescent="0.25">
      <c r="A35" s="8" t="s">
        <v>33</v>
      </c>
      <c r="B35" s="8" t="s">
        <v>34</v>
      </c>
      <c r="C35" s="8" t="s">
        <v>881</v>
      </c>
      <c r="D35" s="8" t="s">
        <v>720</v>
      </c>
      <c r="E35" s="8" t="s">
        <v>37</v>
      </c>
      <c r="F35" s="8">
        <v>63123</v>
      </c>
      <c r="G35" s="8">
        <v>82000</v>
      </c>
      <c r="H35" s="8">
        <v>3</v>
      </c>
      <c r="I35" s="8">
        <v>2</v>
      </c>
      <c r="J35" s="8" t="s">
        <v>716</v>
      </c>
      <c r="K35" s="8">
        <v>1540</v>
      </c>
      <c r="L35" s="8">
        <v>5663</v>
      </c>
      <c r="M35" s="8">
        <v>1923</v>
      </c>
      <c r="N35" s="8">
        <v>0</v>
      </c>
      <c r="O35" s="8">
        <v>0</v>
      </c>
      <c r="P35" s="8">
        <v>21</v>
      </c>
      <c r="Q35" s="8" t="s">
        <v>40</v>
      </c>
      <c r="V35" s="8">
        <v>82000</v>
      </c>
      <c r="W35" s="8">
        <v>38217</v>
      </c>
      <c r="X35" s="8">
        <v>135000</v>
      </c>
      <c r="Y35" s="8" t="s">
        <v>882</v>
      </c>
      <c r="Z35" s="8" t="s">
        <v>42</v>
      </c>
      <c r="AA35" s="8">
        <v>16036852</v>
      </c>
      <c r="AB35" s="8" t="s">
        <v>740</v>
      </c>
      <c r="AC35" s="8" t="s">
        <v>44</v>
      </c>
      <c r="AD35" s="8" t="s">
        <v>45</v>
      </c>
      <c r="AE35" s="8">
        <v>38.557364300000003</v>
      </c>
      <c r="AF35" s="8">
        <v>-90.301000000000002</v>
      </c>
      <c r="AG35" s="8" t="b">
        <v>0</v>
      </c>
    </row>
    <row r="36" spans="1:33" s="8" customFormat="1" ht="13.2" x14ac:dyDescent="0.25">
      <c r="A36" s="8" t="s">
        <v>33</v>
      </c>
      <c r="B36" s="8" t="s">
        <v>34</v>
      </c>
      <c r="C36" s="8" t="s">
        <v>805</v>
      </c>
      <c r="D36" s="8" t="s">
        <v>82</v>
      </c>
      <c r="E36" s="8" t="s">
        <v>37</v>
      </c>
      <c r="F36" s="8">
        <v>63123</v>
      </c>
      <c r="G36" s="8">
        <v>164900</v>
      </c>
      <c r="H36" s="8">
        <v>3</v>
      </c>
      <c r="I36" s="8">
        <v>2</v>
      </c>
      <c r="J36" s="8" t="s">
        <v>716</v>
      </c>
      <c r="K36" s="8">
        <v>1400</v>
      </c>
      <c r="L36" s="8">
        <v>5837</v>
      </c>
      <c r="M36" s="8">
        <v>1940</v>
      </c>
      <c r="N36" s="8">
        <v>0</v>
      </c>
      <c r="O36" s="8">
        <v>0</v>
      </c>
      <c r="P36" s="8">
        <v>8</v>
      </c>
      <c r="Q36" s="8" t="s">
        <v>40</v>
      </c>
      <c r="V36" s="8">
        <v>164900</v>
      </c>
      <c r="W36" s="8">
        <v>42488</v>
      </c>
      <c r="X36" s="8">
        <v>80000</v>
      </c>
      <c r="Y36" s="8" t="s">
        <v>806</v>
      </c>
      <c r="Z36" s="8" t="s">
        <v>42</v>
      </c>
      <c r="AA36" s="8">
        <v>16040547</v>
      </c>
      <c r="AB36" s="8" t="s">
        <v>260</v>
      </c>
      <c r="AC36" s="8" t="s">
        <v>44</v>
      </c>
      <c r="AD36" s="8" t="s">
        <v>45</v>
      </c>
      <c r="AE36" s="8">
        <v>38.551110999999999</v>
      </c>
      <c r="AF36" s="8">
        <v>-90.308672000000001</v>
      </c>
      <c r="AG36" s="8" t="b">
        <v>0</v>
      </c>
    </row>
    <row r="37" spans="1:33" s="8" customFormat="1" ht="13.2" x14ac:dyDescent="0.25">
      <c r="A37" s="8" t="s">
        <v>33</v>
      </c>
      <c r="B37" s="8" t="s">
        <v>34</v>
      </c>
      <c r="C37" s="8" t="s">
        <v>1079</v>
      </c>
      <c r="D37" s="8" t="s">
        <v>82</v>
      </c>
      <c r="E37" s="8" t="s">
        <v>37</v>
      </c>
      <c r="F37" s="8">
        <v>63123</v>
      </c>
      <c r="G37" s="8">
        <v>136900</v>
      </c>
      <c r="H37" s="8">
        <v>3</v>
      </c>
      <c r="I37" s="8">
        <v>3</v>
      </c>
      <c r="J37" s="8" t="s">
        <v>716</v>
      </c>
      <c r="K37" s="8">
        <v>1100</v>
      </c>
      <c r="L37" s="8">
        <v>5924</v>
      </c>
      <c r="M37" s="8">
        <v>1956</v>
      </c>
      <c r="N37" s="8">
        <v>0</v>
      </c>
      <c r="O37" s="8">
        <v>0</v>
      </c>
      <c r="P37" s="8">
        <v>233</v>
      </c>
      <c r="Q37" s="8" t="s">
        <v>40</v>
      </c>
      <c r="R37" s="8">
        <v>42547</v>
      </c>
      <c r="S37" s="8">
        <v>0.54166666666666663</v>
      </c>
      <c r="T37" s="8">
        <v>0.625</v>
      </c>
      <c r="U37" s="8">
        <v>42480</v>
      </c>
      <c r="V37" s="8">
        <v>147000</v>
      </c>
      <c r="Y37" s="8" t="s">
        <v>1080</v>
      </c>
      <c r="Z37" s="8" t="s">
        <v>42</v>
      </c>
      <c r="AA37" s="8">
        <v>15060087</v>
      </c>
      <c r="AB37" s="8" t="s">
        <v>839</v>
      </c>
      <c r="AC37" s="8" t="s">
        <v>44</v>
      </c>
      <c r="AD37" s="8" t="s">
        <v>45</v>
      </c>
      <c r="AE37" s="8">
        <v>38.543256</v>
      </c>
      <c r="AF37" s="8">
        <v>-90.299346999999997</v>
      </c>
      <c r="AG37" s="8" t="b">
        <v>0</v>
      </c>
    </row>
    <row r="38" spans="1:33" s="8" customFormat="1" ht="13.2" x14ac:dyDescent="0.25">
      <c r="A38" s="8" t="s">
        <v>33</v>
      </c>
      <c r="B38" s="8" t="s">
        <v>34</v>
      </c>
      <c r="C38" s="8" t="s">
        <v>819</v>
      </c>
      <c r="D38" s="8" t="s">
        <v>82</v>
      </c>
      <c r="E38" s="8" t="s">
        <v>37</v>
      </c>
      <c r="F38" s="8">
        <v>63123</v>
      </c>
      <c r="G38" s="8">
        <v>97500</v>
      </c>
      <c r="H38" s="8">
        <v>2</v>
      </c>
      <c r="I38" s="8">
        <v>1</v>
      </c>
      <c r="J38" s="8" t="s">
        <v>716</v>
      </c>
      <c r="K38" s="8">
        <v>971</v>
      </c>
      <c r="L38" s="8">
        <v>6011</v>
      </c>
      <c r="M38" s="8">
        <v>1950</v>
      </c>
      <c r="N38" s="8">
        <v>1</v>
      </c>
      <c r="O38" s="8">
        <v>1</v>
      </c>
      <c r="P38" s="8">
        <v>9</v>
      </c>
      <c r="Q38" s="8" t="s">
        <v>40</v>
      </c>
      <c r="V38" s="8">
        <v>97500</v>
      </c>
      <c r="Y38" s="8" t="s">
        <v>820</v>
      </c>
      <c r="Z38" s="8" t="s">
        <v>42</v>
      </c>
      <c r="AA38" s="8">
        <v>16041093</v>
      </c>
      <c r="AB38" s="8" t="s">
        <v>226</v>
      </c>
      <c r="AC38" s="8" t="s">
        <v>44</v>
      </c>
      <c r="AD38" s="8" t="s">
        <v>45</v>
      </c>
      <c r="AE38" s="8">
        <v>38.5581046</v>
      </c>
      <c r="AF38" s="8">
        <v>-90.307631599999993</v>
      </c>
      <c r="AG38" s="8" t="b">
        <v>0</v>
      </c>
    </row>
    <row r="39" spans="1:33" s="8" customFormat="1" ht="13.2" x14ac:dyDescent="0.25">
      <c r="A39" s="8" t="s">
        <v>33</v>
      </c>
      <c r="B39" s="8" t="s">
        <v>34</v>
      </c>
      <c r="C39" s="8" t="s">
        <v>996</v>
      </c>
      <c r="D39" s="8" t="s">
        <v>82</v>
      </c>
      <c r="E39" s="8" t="s">
        <v>37</v>
      </c>
      <c r="F39" s="8">
        <v>63123</v>
      </c>
      <c r="G39" s="8">
        <v>159900</v>
      </c>
      <c r="H39" s="8">
        <v>3</v>
      </c>
      <c r="I39" s="8">
        <v>3</v>
      </c>
      <c r="J39" s="8" t="s">
        <v>716</v>
      </c>
      <c r="K39" s="8">
        <v>1030</v>
      </c>
      <c r="L39" s="8">
        <v>6011</v>
      </c>
      <c r="M39" s="8">
        <v>1955</v>
      </c>
      <c r="N39" s="8">
        <v>1</v>
      </c>
      <c r="O39" s="8">
        <v>1</v>
      </c>
      <c r="P39" s="8">
        <v>67</v>
      </c>
      <c r="Q39" s="8" t="s">
        <v>40</v>
      </c>
      <c r="V39" s="8">
        <v>159900</v>
      </c>
      <c r="Y39" s="8" t="s">
        <v>997</v>
      </c>
      <c r="Z39" s="8" t="s">
        <v>42</v>
      </c>
      <c r="AA39" s="8">
        <v>16026127</v>
      </c>
      <c r="AB39" s="8" t="s">
        <v>49</v>
      </c>
      <c r="AC39" s="8" t="s">
        <v>44</v>
      </c>
      <c r="AD39" s="8" t="s">
        <v>45</v>
      </c>
      <c r="AE39" s="8">
        <v>38.544717499999997</v>
      </c>
      <c r="AF39" s="8">
        <v>-90.299475999999999</v>
      </c>
      <c r="AG39" s="8" t="b">
        <v>0</v>
      </c>
    </row>
    <row r="40" spans="1:33" s="8" customFormat="1" ht="13.2" x14ac:dyDescent="0.25">
      <c r="A40" s="8" t="s">
        <v>33</v>
      </c>
      <c r="B40" s="8" t="s">
        <v>34</v>
      </c>
      <c r="C40" s="8" t="s">
        <v>1085</v>
      </c>
      <c r="D40" s="8" t="s">
        <v>82</v>
      </c>
      <c r="E40" s="8" t="s">
        <v>37</v>
      </c>
      <c r="F40" s="8">
        <v>63123</v>
      </c>
      <c r="G40" s="8">
        <v>95500</v>
      </c>
      <c r="H40" s="8">
        <v>3</v>
      </c>
      <c r="I40" s="8">
        <v>1</v>
      </c>
      <c r="J40" s="8" t="s">
        <v>716</v>
      </c>
      <c r="K40" s="8">
        <v>1050</v>
      </c>
      <c r="L40" s="8">
        <v>6011</v>
      </c>
      <c r="M40" s="8">
        <v>1956</v>
      </c>
      <c r="N40" s="8">
        <v>0</v>
      </c>
      <c r="O40" s="8">
        <v>0</v>
      </c>
      <c r="P40" s="8">
        <v>358</v>
      </c>
      <c r="Q40" s="8" t="s">
        <v>40</v>
      </c>
      <c r="V40" s="8">
        <v>95500</v>
      </c>
      <c r="Y40" s="8" t="s">
        <v>1086</v>
      </c>
      <c r="Z40" s="8" t="s">
        <v>42</v>
      </c>
      <c r="AA40" s="8">
        <v>15038526</v>
      </c>
      <c r="AB40" s="8" t="s">
        <v>1087</v>
      </c>
      <c r="AC40" s="8" t="s">
        <v>44</v>
      </c>
      <c r="AD40" s="8" t="s">
        <v>45</v>
      </c>
      <c r="AE40" s="8">
        <v>38.552491000000003</v>
      </c>
      <c r="AF40" s="8">
        <v>-90.296053000000001</v>
      </c>
      <c r="AG40" s="8" t="b">
        <v>0</v>
      </c>
    </row>
    <row r="41" spans="1:33" s="8" customFormat="1" ht="13.2" x14ac:dyDescent="0.25">
      <c r="A41" s="8" t="s">
        <v>33</v>
      </c>
      <c r="B41" s="8" t="s">
        <v>34</v>
      </c>
      <c r="C41" s="8" t="s">
        <v>772</v>
      </c>
      <c r="D41" s="8" t="s">
        <v>82</v>
      </c>
      <c r="E41" s="8" t="s">
        <v>37</v>
      </c>
      <c r="F41" s="8">
        <v>63123</v>
      </c>
      <c r="G41" s="8">
        <v>99900</v>
      </c>
      <c r="H41" s="8">
        <v>2</v>
      </c>
      <c r="I41" s="8">
        <v>2</v>
      </c>
      <c r="J41" s="8" t="s">
        <v>716</v>
      </c>
      <c r="K41" s="8">
        <v>1070</v>
      </c>
      <c r="L41" s="8">
        <v>6011</v>
      </c>
      <c r="M41" s="8">
        <v>1929</v>
      </c>
      <c r="N41" s="8">
        <v>1</v>
      </c>
      <c r="O41" s="8">
        <v>1</v>
      </c>
      <c r="P41" s="8">
        <v>4</v>
      </c>
      <c r="Q41" s="8" t="s">
        <v>40</v>
      </c>
      <c r="V41" s="8">
        <v>99900</v>
      </c>
      <c r="W41" s="8">
        <v>40849</v>
      </c>
      <c r="X41" s="8">
        <v>30000</v>
      </c>
      <c r="Y41" s="8" t="s">
        <v>773</v>
      </c>
      <c r="Z41" s="8" t="s">
        <v>42</v>
      </c>
      <c r="AA41" s="8">
        <v>16040928</v>
      </c>
      <c r="AB41" s="8" t="s">
        <v>200</v>
      </c>
      <c r="AC41" s="8" t="s">
        <v>44</v>
      </c>
      <c r="AD41" s="8" t="s">
        <v>45</v>
      </c>
      <c r="AE41" s="8">
        <v>38.558135999999998</v>
      </c>
      <c r="AF41" s="8">
        <v>-90.306996999999996</v>
      </c>
      <c r="AG41" s="8" t="b">
        <v>0</v>
      </c>
    </row>
    <row r="42" spans="1:33" s="8" customFormat="1" ht="13.2" x14ac:dyDescent="0.25">
      <c r="A42" s="8" t="s">
        <v>33</v>
      </c>
      <c r="B42" s="8" t="s">
        <v>34</v>
      </c>
      <c r="C42" s="8" t="s">
        <v>967</v>
      </c>
      <c r="D42" s="8" t="s">
        <v>82</v>
      </c>
      <c r="E42" s="8" t="s">
        <v>37</v>
      </c>
      <c r="F42" s="8">
        <v>63123</v>
      </c>
      <c r="G42" s="8">
        <v>104900</v>
      </c>
      <c r="H42" s="8">
        <v>2</v>
      </c>
      <c r="I42" s="8">
        <v>1</v>
      </c>
      <c r="J42" s="8" t="s">
        <v>720</v>
      </c>
      <c r="K42" s="8">
        <v>864</v>
      </c>
      <c r="L42" s="8">
        <v>6098</v>
      </c>
      <c r="N42" s="8">
        <v>0</v>
      </c>
      <c r="O42" s="8">
        <v>0</v>
      </c>
      <c r="P42" s="8">
        <v>53</v>
      </c>
      <c r="Q42" s="8" t="s">
        <v>40</v>
      </c>
      <c r="U42" s="8">
        <v>42500</v>
      </c>
      <c r="V42" s="8">
        <v>109900</v>
      </c>
      <c r="W42" s="8">
        <v>38581</v>
      </c>
      <c r="X42" s="8">
        <v>125500</v>
      </c>
      <c r="Y42" s="8" t="s">
        <v>968</v>
      </c>
      <c r="Z42" s="8" t="s">
        <v>42</v>
      </c>
      <c r="AA42" s="8">
        <v>16029696</v>
      </c>
      <c r="AB42" s="8" t="s">
        <v>795</v>
      </c>
      <c r="AC42" s="8" t="s">
        <v>44</v>
      </c>
      <c r="AD42" s="8" t="s">
        <v>45</v>
      </c>
      <c r="AE42" s="8">
        <v>38.555011999999998</v>
      </c>
      <c r="AF42" s="8">
        <v>-90.321976000000006</v>
      </c>
      <c r="AG42" s="8" t="b">
        <v>0</v>
      </c>
    </row>
    <row r="43" spans="1:33" s="8" customFormat="1" ht="13.2" x14ac:dyDescent="0.25">
      <c r="A43" s="8" t="s">
        <v>33</v>
      </c>
      <c r="B43" s="8" t="s">
        <v>34</v>
      </c>
      <c r="C43" s="8" t="s">
        <v>974</v>
      </c>
      <c r="D43" s="8" t="s">
        <v>82</v>
      </c>
      <c r="E43" s="8" t="s">
        <v>37</v>
      </c>
      <c r="F43" s="8">
        <v>63123</v>
      </c>
      <c r="G43" s="8">
        <v>205000</v>
      </c>
      <c r="H43" s="8">
        <v>4</v>
      </c>
      <c r="I43" s="8">
        <v>2</v>
      </c>
      <c r="J43" s="8" t="s">
        <v>720</v>
      </c>
      <c r="K43" s="8">
        <v>1688</v>
      </c>
      <c r="L43" s="8">
        <v>6098</v>
      </c>
      <c r="M43" s="8">
        <v>1996</v>
      </c>
      <c r="N43" s="8">
        <v>0</v>
      </c>
      <c r="O43" s="8">
        <v>0</v>
      </c>
      <c r="P43" s="8">
        <v>57</v>
      </c>
      <c r="Q43" s="8" t="s">
        <v>40</v>
      </c>
      <c r="V43" s="8">
        <v>205000</v>
      </c>
      <c r="Y43" s="8" t="s">
        <v>975</v>
      </c>
      <c r="Z43" s="8" t="s">
        <v>42</v>
      </c>
      <c r="AA43" s="8">
        <v>16029332</v>
      </c>
      <c r="AB43" s="8" t="s">
        <v>49</v>
      </c>
      <c r="AC43" s="8" t="s">
        <v>44</v>
      </c>
      <c r="AD43" s="8" t="s">
        <v>45</v>
      </c>
      <c r="AE43" s="8">
        <v>38.570726999999998</v>
      </c>
      <c r="AF43" s="8">
        <v>-90.334931999999995</v>
      </c>
      <c r="AG43" s="8" t="b">
        <v>0</v>
      </c>
    </row>
    <row r="44" spans="1:33" s="8" customFormat="1" ht="13.2" x14ac:dyDescent="0.25">
      <c r="A44" s="8" t="s">
        <v>33</v>
      </c>
      <c r="B44" s="8" t="s">
        <v>34</v>
      </c>
      <c r="C44" s="8" t="s">
        <v>733</v>
      </c>
      <c r="D44" s="8" t="s">
        <v>82</v>
      </c>
      <c r="E44" s="8" t="s">
        <v>37</v>
      </c>
      <c r="F44" s="8">
        <v>63123</v>
      </c>
      <c r="G44" s="8">
        <v>154900</v>
      </c>
      <c r="H44" s="8">
        <v>2</v>
      </c>
      <c r="I44" s="8">
        <v>1</v>
      </c>
      <c r="J44" s="8" t="s">
        <v>720</v>
      </c>
      <c r="K44" s="8">
        <v>978</v>
      </c>
      <c r="L44" s="8">
        <v>6142</v>
      </c>
      <c r="M44" s="8">
        <v>1953</v>
      </c>
      <c r="N44" s="8">
        <v>1</v>
      </c>
      <c r="O44" s="8">
        <v>0</v>
      </c>
      <c r="P44" s="8">
        <v>1</v>
      </c>
      <c r="Q44" s="8" t="s">
        <v>40</v>
      </c>
      <c r="R44" s="8">
        <v>42547</v>
      </c>
      <c r="S44" s="8">
        <v>0.52083333333333337</v>
      </c>
      <c r="T44" s="8">
        <v>0.58333333333333337</v>
      </c>
      <c r="V44" s="8">
        <v>154900</v>
      </c>
      <c r="Y44" s="8" t="s">
        <v>734</v>
      </c>
      <c r="Z44" s="8" t="s">
        <v>42</v>
      </c>
      <c r="AA44" s="8">
        <v>16044659</v>
      </c>
      <c r="AB44" s="8" t="s">
        <v>68</v>
      </c>
      <c r="AC44" s="8" t="s">
        <v>44</v>
      </c>
      <c r="AD44" s="8" t="s">
        <v>45</v>
      </c>
      <c r="AE44" s="8">
        <v>38.578257000000001</v>
      </c>
      <c r="AF44" s="8">
        <v>-90.318462999999994</v>
      </c>
      <c r="AG44" s="8" t="b">
        <v>0</v>
      </c>
    </row>
    <row r="45" spans="1:33" s="8" customFormat="1" ht="13.2" x14ac:dyDescent="0.25">
      <c r="A45" s="8" t="s">
        <v>33</v>
      </c>
      <c r="B45" s="8" t="s">
        <v>34</v>
      </c>
      <c r="C45" s="8" t="s">
        <v>919</v>
      </c>
      <c r="D45" s="8" t="s">
        <v>82</v>
      </c>
      <c r="E45" s="8" t="s">
        <v>37</v>
      </c>
      <c r="F45" s="8">
        <v>63123</v>
      </c>
      <c r="G45" s="8">
        <v>143900</v>
      </c>
      <c r="H45" s="8">
        <v>3</v>
      </c>
      <c r="I45" s="8">
        <v>1</v>
      </c>
      <c r="J45" s="8" t="s">
        <v>716</v>
      </c>
      <c r="K45" s="8">
        <v>1102</v>
      </c>
      <c r="L45" s="8">
        <v>6403</v>
      </c>
      <c r="M45" s="8">
        <v>1964</v>
      </c>
      <c r="N45" s="8">
        <v>0</v>
      </c>
      <c r="O45" s="8">
        <v>0</v>
      </c>
      <c r="P45" s="8">
        <v>30</v>
      </c>
      <c r="Q45" s="8" t="s">
        <v>40</v>
      </c>
      <c r="R45" s="8">
        <v>42547</v>
      </c>
      <c r="S45" s="8">
        <v>0.54166666666666663</v>
      </c>
      <c r="T45" s="8">
        <v>0.625</v>
      </c>
      <c r="U45" s="8">
        <v>42522</v>
      </c>
      <c r="V45" s="8">
        <v>147500</v>
      </c>
      <c r="Y45" s="8" t="s">
        <v>920</v>
      </c>
      <c r="Z45" s="8" t="s">
        <v>42</v>
      </c>
      <c r="AA45" s="8">
        <v>16036628</v>
      </c>
      <c r="AB45" s="8" t="s">
        <v>52</v>
      </c>
      <c r="AC45" s="8" t="s">
        <v>44</v>
      </c>
      <c r="AD45" s="8" t="s">
        <v>45</v>
      </c>
      <c r="AE45" s="8">
        <v>38.542971999999999</v>
      </c>
      <c r="AF45" s="8">
        <v>-90.313817999999998</v>
      </c>
      <c r="AG45" s="8" t="b">
        <v>0</v>
      </c>
    </row>
    <row r="46" spans="1:33" s="8" customFormat="1" ht="13.2" x14ac:dyDescent="0.25">
      <c r="A46" s="8" t="s">
        <v>33</v>
      </c>
      <c r="B46" s="8" t="s">
        <v>34</v>
      </c>
      <c r="C46" s="8" t="s">
        <v>921</v>
      </c>
      <c r="D46" s="8" t="s">
        <v>82</v>
      </c>
      <c r="E46" s="8" t="s">
        <v>37</v>
      </c>
      <c r="F46" s="8">
        <v>63123</v>
      </c>
      <c r="G46" s="8">
        <v>97000</v>
      </c>
      <c r="H46" s="8">
        <v>2</v>
      </c>
      <c r="I46" s="8">
        <v>1</v>
      </c>
      <c r="J46" s="8" t="s">
        <v>720</v>
      </c>
      <c r="K46" s="8">
        <v>768</v>
      </c>
      <c r="L46" s="8">
        <v>6534</v>
      </c>
      <c r="M46" s="8">
        <v>1940</v>
      </c>
      <c r="N46" s="8">
        <v>0</v>
      </c>
      <c r="O46" s="8">
        <v>0</v>
      </c>
      <c r="P46" s="8">
        <v>31</v>
      </c>
      <c r="Q46" s="8" t="s">
        <v>40</v>
      </c>
      <c r="U46" s="8">
        <v>42531</v>
      </c>
      <c r="V46" s="8">
        <v>102000</v>
      </c>
      <c r="W46" s="8">
        <v>39029</v>
      </c>
      <c r="X46" s="8">
        <v>94000</v>
      </c>
      <c r="Y46" s="8" t="s">
        <v>922</v>
      </c>
      <c r="Z46" s="8" t="s">
        <v>42</v>
      </c>
      <c r="AA46" s="8">
        <v>16036145</v>
      </c>
      <c r="AB46" s="8" t="s">
        <v>49</v>
      </c>
      <c r="AC46" s="8" t="s">
        <v>44</v>
      </c>
      <c r="AD46" s="8" t="s">
        <v>45</v>
      </c>
      <c r="AE46" s="8">
        <v>38.565122000000002</v>
      </c>
      <c r="AF46" s="8">
        <v>-90.314363</v>
      </c>
      <c r="AG46" s="8" t="b">
        <v>0</v>
      </c>
    </row>
    <row r="47" spans="1:33" s="8" customFormat="1" ht="13.2" x14ac:dyDescent="0.25">
      <c r="A47" s="8" t="s">
        <v>33</v>
      </c>
      <c r="B47" s="8" t="s">
        <v>34</v>
      </c>
      <c r="C47" s="8" t="s">
        <v>1064</v>
      </c>
      <c r="D47" s="8" t="s">
        <v>82</v>
      </c>
      <c r="E47" s="8" t="s">
        <v>37</v>
      </c>
      <c r="F47" s="8">
        <v>63123</v>
      </c>
      <c r="G47" s="8">
        <v>142500</v>
      </c>
      <c r="H47" s="8">
        <v>3</v>
      </c>
      <c r="I47" s="8">
        <v>2</v>
      </c>
      <c r="J47" s="8" t="s">
        <v>731</v>
      </c>
      <c r="K47" s="8">
        <v>1085</v>
      </c>
      <c r="L47" s="8">
        <v>6534</v>
      </c>
      <c r="M47" s="8">
        <v>1952</v>
      </c>
      <c r="N47" s="8">
        <v>1</v>
      </c>
      <c r="O47" s="8">
        <v>1</v>
      </c>
      <c r="P47" s="8">
        <v>137</v>
      </c>
      <c r="Q47" s="8" t="s">
        <v>40</v>
      </c>
      <c r="U47" s="8">
        <v>42543</v>
      </c>
      <c r="V47" s="8">
        <v>170000</v>
      </c>
      <c r="W47" s="8">
        <v>42396</v>
      </c>
      <c r="X47" s="8">
        <v>154000</v>
      </c>
      <c r="Y47" s="8" t="s">
        <v>1065</v>
      </c>
      <c r="Z47" s="8" t="s">
        <v>42</v>
      </c>
      <c r="AA47" s="8">
        <v>16006510</v>
      </c>
      <c r="AB47" s="8" t="s">
        <v>68</v>
      </c>
      <c r="AC47" s="8" t="s">
        <v>44</v>
      </c>
      <c r="AD47" s="8" t="s">
        <v>45</v>
      </c>
      <c r="AE47" s="8">
        <v>38.583703999999997</v>
      </c>
      <c r="AF47" s="8">
        <v>-90.315546999999995</v>
      </c>
      <c r="AG47" s="8" t="b">
        <v>0</v>
      </c>
    </row>
    <row r="48" spans="1:33" s="8" customFormat="1" ht="13.2" x14ac:dyDescent="0.25">
      <c r="A48" s="8" t="s">
        <v>33</v>
      </c>
      <c r="B48" s="8" t="s">
        <v>34</v>
      </c>
      <c r="C48" s="8" t="s">
        <v>1030</v>
      </c>
      <c r="D48" s="8" t="s">
        <v>82</v>
      </c>
      <c r="E48" s="8" t="s">
        <v>37</v>
      </c>
      <c r="F48" s="8">
        <v>63123</v>
      </c>
      <c r="G48" s="8">
        <v>155000</v>
      </c>
      <c r="H48" s="8">
        <v>3</v>
      </c>
      <c r="I48" s="8">
        <v>2</v>
      </c>
      <c r="J48" s="8" t="s">
        <v>716</v>
      </c>
      <c r="K48" s="8">
        <v>1110</v>
      </c>
      <c r="L48" s="8">
        <v>6534</v>
      </c>
      <c r="M48" s="8">
        <v>1955</v>
      </c>
      <c r="N48" s="8">
        <v>0</v>
      </c>
      <c r="O48" s="8">
        <v>0</v>
      </c>
      <c r="P48" s="8">
        <v>94</v>
      </c>
      <c r="Q48" s="8" t="s">
        <v>40</v>
      </c>
      <c r="U48" s="8">
        <v>42545</v>
      </c>
      <c r="V48" s="8">
        <v>164900</v>
      </c>
      <c r="Y48" s="8" t="s">
        <v>1031</v>
      </c>
      <c r="Z48" s="8" t="s">
        <v>42</v>
      </c>
      <c r="AA48" s="8">
        <v>16010115</v>
      </c>
      <c r="AB48" s="8" t="s">
        <v>1032</v>
      </c>
      <c r="AC48" s="8" t="s">
        <v>44</v>
      </c>
      <c r="AD48" s="8" t="s">
        <v>45</v>
      </c>
      <c r="AE48" s="8">
        <v>38.547136000000002</v>
      </c>
      <c r="AF48" s="8">
        <v>-90.301852999999994</v>
      </c>
      <c r="AG48" s="8" t="b">
        <v>0</v>
      </c>
    </row>
    <row r="49" spans="1:33" s="8" customFormat="1" ht="13.2" x14ac:dyDescent="0.25">
      <c r="A49" s="8" t="s">
        <v>33</v>
      </c>
      <c r="B49" s="8" t="s">
        <v>34</v>
      </c>
      <c r="C49" s="8" t="s">
        <v>1025</v>
      </c>
      <c r="D49" s="8" t="s">
        <v>720</v>
      </c>
      <c r="E49" s="8" t="s">
        <v>37</v>
      </c>
      <c r="F49" s="8">
        <v>63123</v>
      </c>
      <c r="G49" s="8">
        <v>147900</v>
      </c>
      <c r="H49" s="8">
        <v>3</v>
      </c>
      <c r="I49" s="8">
        <v>2</v>
      </c>
      <c r="J49" s="8" t="s">
        <v>720</v>
      </c>
      <c r="K49" s="8">
        <v>1365</v>
      </c>
      <c r="L49" s="8">
        <v>6534</v>
      </c>
      <c r="M49" s="8">
        <v>1949</v>
      </c>
      <c r="N49" s="8">
        <v>0</v>
      </c>
      <c r="O49" s="8">
        <v>0</v>
      </c>
      <c r="P49" s="8">
        <v>93</v>
      </c>
      <c r="Q49" s="8" t="s">
        <v>40</v>
      </c>
      <c r="V49" s="8">
        <v>144900</v>
      </c>
      <c r="W49" s="8">
        <v>39294</v>
      </c>
      <c r="X49" s="8">
        <v>111539</v>
      </c>
      <c r="Y49" s="8" t="s">
        <v>1026</v>
      </c>
      <c r="Z49" s="8" t="s">
        <v>42</v>
      </c>
      <c r="AA49" s="8">
        <v>16019005</v>
      </c>
      <c r="AB49" s="8" t="s">
        <v>1027</v>
      </c>
      <c r="AC49" s="8" t="s">
        <v>44</v>
      </c>
      <c r="AD49" s="8" t="s">
        <v>45</v>
      </c>
      <c r="AE49" s="8">
        <v>38.538397000000003</v>
      </c>
      <c r="AF49" s="8">
        <v>-90.312370999999999</v>
      </c>
      <c r="AG49" s="8" t="b">
        <v>0</v>
      </c>
    </row>
    <row r="50" spans="1:33" s="8" customFormat="1" ht="13.2" x14ac:dyDescent="0.25">
      <c r="A50" s="8" t="s">
        <v>33</v>
      </c>
      <c r="B50" s="8" t="s">
        <v>34</v>
      </c>
      <c r="C50" s="8" t="s">
        <v>909</v>
      </c>
      <c r="D50" s="8" t="s">
        <v>82</v>
      </c>
      <c r="E50" s="8" t="s">
        <v>37</v>
      </c>
      <c r="F50" s="8">
        <v>63123</v>
      </c>
      <c r="G50" s="8">
        <v>149475</v>
      </c>
      <c r="H50" s="8">
        <v>3</v>
      </c>
      <c r="I50" s="8">
        <v>2</v>
      </c>
      <c r="J50" s="8" t="s">
        <v>716</v>
      </c>
      <c r="K50" s="8">
        <v>988</v>
      </c>
      <c r="L50" s="8">
        <v>6578</v>
      </c>
      <c r="M50" s="8">
        <v>1977</v>
      </c>
      <c r="N50" s="8">
        <v>2</v>
      </c>
      <c r="O50" s="8">
        <v>1</v>
      </c>
      <c r="P50" s="8">
        <v>26</v>
      </c>
      <c r="Q50" s="8" t="s">
        <v>40</v>
      </c>
      <c r="U50" s="8">
        <v>42542</v>
      </c>
      <c r="V50" s="8">
        <v>152350</v>
      </c>
      <c r="Y50" s="8" t="s">
        <v>910</v>
      </c>
      <c r="Z50" s="8" t="s">
        <v>42</v>
      </c>
      <c r="AA50" s="8">
        <v>16035226</v>
      </c>
      <c r="AB50" s="8" t="s">
        <v>155</v>
      </c>
      <c r="AC50" s="8" t="s">
        <v>44</v>
      </c>
      <c r="AD50" s="8" t="s">
        <v>45</v>
      </c>
      <c r="AE50" s="8">
        <v>38.541333000000002</v>
      </c>
      <c r="AF50" s="8">
        <v>-90.309370700000002</v>
      </c>
      <c r="AG50" s="8" t="b">
        <v>0</v>
      </c>
    </row>
    <row r="51" spans="1:33" s="8" customFormat="1" ht="13.2" x14ac:dyDescent="0.25">
      <c r="A51" s="8" t="s">
        <v>33</v>
      </c>
      <c r="B51" s="8" t="s">
        <v>34</v>
      </c>
      <c r="C51" s="8" t="s">
        <v>847</v>
      </c>
      <c r="D51" s="8" t="s">
        <v>82</v>
      </c>
      <c r="E51" s="8" t="s">
        <v>37</v>
      </c>
      <c r="F51" s="8">
        <v>63123</v>
      </c>
      <c r="G51" s="8">
        <v>129900</v>
      </c>
      <c r="H51" s="8">
        <v>2</v>
      </c>
      <c r="I51" s="8">
        <v>2</v>
      </c>
      <c r="J51" s="8" t="s">
        <v>731</v>
      </c>
      <c r="K51" s="8">
        <v>1000</v>
      </c>
      <c r="L51" s="8">
        <v>6578</v>
      </c>
      <c r="M51" s="8">
        <v>1954</v>
      </c>
      <c r="N51" s="8">
        <v>1</v>
      </c>
      <c r="O51" s="8">
        <v>0</v>
      </c>
      <c r="P51" s="8">
        <v>12</v>
      </c>
      <c r="Q51" s="8" t="s">
        <v>40</v>
      </c>
      <c r="V51" s="8">
        <v>129900</v>
      </c>
      <c r="Y51" s="8" t="s">
        <v>848</v>
      </c>
      <c r="Z51" s="8" t="s">
        <v>42</v>
      </c>
      <c r="AA51" s="8">
        <v>16040094</v>
      </c>
      <c r="AB51" s="8" t="s">
        <v>155</v>
      </c>
      <c r="AC51" s="8" t="s">
        <v>44</v>
      </c>
      <c r="AD51" s="8" t="s">
        <v>45</v>
      </c>
      <c r="AE51" s="8">
        <v>38.558681</v>
      </c>
      <c r="AF51" s="8">
        <v>-90.290948999999998</v>
      </c>
      <c r="AG51" s="8" t="b">
        <v>0</v>
      </c>
    </row>
    <row r="52" spans="1:33" s="8" customFormat="1" ht="13.2" x14ac:dyDescent="0.25">
      <c r="A52" s="8" t="s">
        <v>33</v>
      </c>
      <c r="B52" s="8" t="s">
        <v>34</v>
      </c>
      <c r="C52" s="8" t="s">
        <v>730</v>
      </c>
      <c r="D52" s="8" t="s">
        <v>82</v>
      </c>
      <c r="E52" s="8" t="s">
        <v>37</v>
      </c>
      <c r="F52" s="8">
        <v>63123</v>
      </c>
      <c r="G52" s="8">
        <v>89000</v>
      </c>
      <c r="H52" s="8">
        <v>2</v>
      </c>
      <c r="I52" s="8">
        <v>1</v>
      </c>
      <c r="J52" s="8" t="s">
        <v>731</v>
      </c>
      <c r="K52" s="8">
        <v>768</v>
      </c>
      <c r="L52" s="8">
        <v>6621</v>
      </c>
      <c r="M52" s="8">
        <v>1951</v>
      </c>
      <c r="N52" s="8">
        <v>0</v>
      </c>
      <c r="O52" s="8">
        <v>0</v>
      </c>
      <c r="P52" s="8">
        <v>1</v>
      </c>
      <c r="Q52" s="8" t="s">
        <v>40</v>
      </c>
      <c r="V52" s="8">
        <v>89000</v>
      </c>
      <c r="W52" s="8">
        <v>41592</v>
      </c>
      <c r="X52" s="8">
        <v>43000</v>
      </c>
      <c r="Y52" s="8" t="s">
        <v>732</v>
      </c>
      <c r="Z52" s="8" t="s">
        <v>42</v>
      </c>
      <c r="AA52" s="8">
        <v>16042267</v>
      </c>
      <c r="AB52" s="8" t="s">
        <v>586</v>
      </c>
      <c r="AC52" s="8" t="s">
        <v>44</v>
      </c>
      <c r="AD52" s="8" t="s">
        <v>45</v>
      </c>
      <c r="AE52" s="8">
        <v>38.554684000000002</v>
      </c>
      <c r="AF52" s="8">
        <v>-90.273128999999997</v>
      </c>
      <c r="AG52" s="8" t="b">
        <v>0</v>
      </c>
    </row>
    <row r="53" spans="1:33" s="8" customFormat="1" ht="13.2" x14ac:dyDescent="0.25">
      <c r="A53" s="8" t="s">
        <v>33</v>
      </c>
      <c r="B53" s="8" t="s">
        <v>34</v>
      </c>
      <c r="C53" s="8" t="s">
        <v>939</v>
      </c>
      <c r="D53" s="8" t="s">
        <v>82</v>
      </c>
      <c r="E53" s="8" t="s">
        <v>37</v>
      </c>
      <c r="F53" s="8">
        <v>63123</v>
      </c>
      <c r="G53" s="8">
        <v>125000</v>
      </c>
      <c r="H53" s="8">
        <v>2</v>
      </c>
      <c r="I53" s="8">
        <v>1</v>
      </c>
      <c r="J53" s="8" t="s">
        <v>720</v>
      </c>
      <c r="K53" s="8">
        <v>864</v>
      </c>
      <c r="L53" s="8">
        <v>6621</v>
      </c>
      <c r="M53" s="8">
        <v>1952</v>
      </c>
      <c r="N53" s="8">
        <v>1</v>
      </c>
      <c r="O53" s="8">
        <v>1</v>
      </c>
      <c r="P53" s="8">
        <v>41</v>
      </c>
      <c r="Q53" s="8" t="s">
        <v>40</v>
      </c>
      <c r="U53" s="8">
        <v>42528</v>
      </c>
      <c r="V53" s="8">
        <v>128900</v>
      </c>
      <c r="W53" s="8">
        <v>42452</v>
      </c>
      <c r="X53" s="8">
        <v>72500</v>
      </c>
      <c r="Y53" s="8" t="s">
        <v>940</v>
      </c>
      <c r="Z53" s="8" t="s">
        <v>42</v>
      </c>
      <c r="AA53" s="8">
        <v>16033530</v>
      </c>
      <c r="AB53" s="8" t="s">
        <v>941</v>
      </c>
      <c r="AC53" s="8" t="s">
        <v>44</v>
      </c>
      <c r="AD53" s="8" t="s">
        <v>45</v>
      </c>
      <c r="AE53" s="8">
        <v>38.536538999999998</v>
      </c>
      <c r="AF53" s="8">
        <v>-90.321749999999994</v>
      </c>
      <c r="AG53" s="8" t="b">
        <v>0</v>
      </c>
    </row>
    <row r="54" spans="1:33" s="8" customFormat="1" ht="13.2" x14ac:dyDescent="0.25">
      <c r="A54" s="8" t="s">
        <v>33</v>
      </c>
      <c r="B54" s="8" t="s">
        <v>34</v>
      </c>
      <c r="C54" s="8" t="s">
        <v>845</v>
      </c>
      <c r="D54" s="8" t="s">
        <v>82</v>
      </c>
      <c r="E54" s="8" t="s">
        <v>37</v>
      </c>
      <c r="F54" s="8">
        <v>63123</v>
      </c>
      <c r="G54" s="8">
        <v>105000</v>
      </c>
      <c r="H54" s="8">
        <v>3</v>
      </c>
      <c r="I54" s="8">
        <v>3</v>
      </c>
      <c r="J54" s="8" t="s">
        <v>716</v>
      </c>
      <c r="K54" s="8">
        <v>1040</v>
      </c>
      <c r="L54" s="8">
        <v>6621</v>
      </c>
      <c r="M54" s="8">
        <v>1956</v>
      </c>
      <c r="N54" s="8">
        <v>0</v>
      </c>
      <c r="O54" s="8">
        <v>0</v>
      </c>
      <c r="P54" s="8">
        <v>12</v>
      </c>
      <c r="Q54" s="8" t="s">
        <v>40</v>
      </c>
      <c r="U54" s="8">
        <v>42541</v>
      </c>
      <c r="V54" s="8">
        <v>125000</v>
      </c>
      <c r="W54" s="8">
        <v>39133</v>
      </c>
      <c r="X54" s="8">
        <v>137125</v>
      </c>
      <c r="Y54" s="8" t="s">
        <v>846</v>
      </c>
      <c r="Z54" s="8" t="s">
        <v>42</v>
      </c>
      <c r="AA54" s="8">
        <v>16041606</v>
      </c>
      <c r="AB54" s="8" t="s">
        <v>155</v>
      </c>
      <c r="AC54" s="8" t="s">
        <v>44</v>
      </c>
      <c r="AD54" s="8" t="s">
        <v>45</v>
      </c>
      <c r="AE54" s="8">
        <v>38.539672000000003</v>
      </c>
      <c r="AF54" s="8">
        <v>-90.308631000000005</v>
      </c>
      <c r="AG54" s="8" t="b">
        <v>1</v>
      </c>
    </row>
    <row r="55" spans="1:33" s="8" customFormat="1" ht="13.2" x14ac:dyDescent="0.25">
      <c r="A55" s="8" t="s">
        <v>33</v>
      </c>
      <c r="B55" s="8" t="s">
        <v>34</v>
      </c>
      <c r="C55" s="8" t="s">
        <v>856</v>
      </c>
      <c r="D55" s="8" t="s">
        <v>82</v>
      </c>
      <c r="E55" s="8" t="s">
        <v>37</v>
      </c>
      <c r="F55" s="8">
        <v>63123</v>
      </c>
      <c r="G55" s="8">
        <v>46900</v>
      </c>
      <c r="H55" s="8">
        <v>2</v>
      </c>
      <c r="I55" s="8">
        <v>1</v>
      </c>
      <c r="J55" s="8" t="s">
        <v>716</v>
      </c>
      <c r="K55" s="8">
        <v>830</v>
      </c>
      <c r="L55" s="8">
        <v>6752</v>
      </c>
      <c r="M55" s="8">
        <v>1953</v>
      </c>
      <c r="N55" s="8">
        <v>0</v>
      </c>
      <c r="O55" s="8">
        <v>0</v>
      </c>
      <c r="P55" s="8">
        <v>15</v>
      </c>
      <c r="Q55" s="8" t="s">
        <v>40</v>
      </c>
      <c r="V55" s="8">
        <v>46900</v>
      </c>
      <c r="Y55" s="8" t="s">
        <v>857</v>
      </c>
      <c r="Z55" s="8" t="s">
        <v>42</v>
      </c>
      <c r="AA55" s="8">
        <v>16041007</v>
      </c>
      <c r="AB55" s="8" t="s">
        <v>352</v>
      </c>
      <c r="AC55" s="8" t="s">
        <v>44</v>
      </c>
      <c r="AD55" s="8" t="s">
        <v>45</v>
      </c>
      <c r="AE55" s="8">
        <v>38.570245999999997</v>
      </c>
      <c r="AF55" s="8">
        <v>-90.306988000000004</v>
      </c>
      <c r="AG55" s="8" t="b">
        <v>0</v>
      </c>
    </row>
    <row r="56" spans="1:33" s="8" customFormat="1" ht="13.2" x14ac:dyDescent="0.25">
      <c r="A56" s="8" t="s">
        <v>33</v>
      </c>
      <c r="B56" s="8" t="s">
        <v>34</v>
      </c>
      <c r="C56" s="8" t="s">
        <v>1066</v>
      </c>
      <c r="D56" s="8" t="s">
        <v>82</v>
      </c>
      <c r="E56" s="8" t="s">
        <v>37</v>
      </c>
      <c r="F56" s="8">
        <v>63123</v>
      </c>
      <c r="G56" s="8">
        <v>130000</v>
      </c>
      <c r="H56" s="8">
        <v>3</v>
      </c>
      <c r="I56" s="8">
        <v>2</v>
      </c>
      <c r="J56" s="8" t="s">
        <v>720</v>
      </c>
      <c r="K56" s="8">
        <v>1074</v>
      </c>
      <c r="L56" s="8">
        <v>6752</v>
      </c>
      <c r="M56" s="8">
        <v>1962</v>
      </c>
      <c r="N56" s="8">
        <v>0</v>
      </c>
      <c r="O56" s="8">
        <v>0</v>
      </c>
      <c r="P56" s="8">
        <v>163</v>
      </c>
      <c r="Q56" s="8" t="s">
        <v>40</v>
      </c>
      <c r="U56" s="8">
        <v>42518</v>
      </c>
      <c r="V56" s="8">
        <v>135000</v>
      </c>
      <c r="Y56" s="8" t="s">
        <v>1067</v>
      </c>
      <c r="Z56" s="8" t="s">
        <v>42</v>
      </c>
      <c r="AA56" s="8">
        <v>16000564</v>
      </c>
      <c r="AB56" s="8" t="s">
        <v>155</v>
      </c>
      <c r="AC56" s="8" t="s">
        <v>44</v>
      </c>
      <c r="AD56" s="8" t="s">
        <v>45</v>
      </c>
      <c r="AE56" s="8">
        <v>38.570827999999999</v>
      </c>
      <c r="AF56" s="8">
        <v>-90.309905999999998</v>
      </c>
      <c r="AG56" s="8" t="b">
        <v>0</v>
      </c>
    </row>
    <row r="57" spans="1:33" s="8" customFormat="1" ht="13.2" x14ac:dyDescent="0.25">
      <c r="A57" s="8" t="s">
        <v>33</v>
      </c>
      <c r="B57" s="8" t="s">
        <v>34</v>
      </c>
      <c r="C57" s="8" t="s">
        <v>1016</v>
      </c>
      <c r="D57" s="8" t="s">
        <v>82</v>
      </c>
      <c r="E57" s="8" t="s">
        <v>37</v>
      </c>
      <c r="F57" s="8">
        <v>63123</v>
      </c>
      <c r="G57" s="8">
        <v>124900</v>
      </c>
      <c r="H57" s="8">
        <v>3</v>
      </c>
      <c r="I57" s="8">
        <v>2</v>
      </c>
      <c r="J57" s="8" t="s">
        <v>720</v>
      </c>
      <c r="K57" s="8">
        <v>1100</v>
      </c>
      <c r="L57" s="8">
        <v>6752</v>
      </c>
      <c r="M57" s="8">
        <v>1948</v>
      </c>
      <c r="N57" s="8">
        <v>0</v>
      </c>
      <c r="O57" s="8">
        <v>0</v>
      </c>
      <c r="P57" s="8">
        <v>84</v>
      </c>
      <c r="Q57" s="8" t="s">
        <v>40</v>
      </c>
      <c r="V57" s="8">
        <v>124900</v>
      </c>
      <c r="W57" s="8">
        <v>42076</v>
      </c>
      <c r="X57" s="8">
        <v>40480</v>
      </c>
      <c r="Y57" s="8" t="s">
        <v>1017</v>
      </c>
      <c r="Z57" s="8" t="s">
        <v>42</v>
      </c>
      <c r="AA57" s="8">
        <v>16021322</v>
      </c>
      <c r="AB57" s="8" t="s">
        <v>1018</v>
      </c>
      <c r="AC57" s="8" t="s">
        <v>44</v>
      </c>
      <c r="AD57" s="8" t="s">
        <v>45</v>
      </c>
      <c r="AE57" s="8">
        <v>38.568416900000003</v>
      </c>
      <c r="AF57" s="8">
        <v>-90.309628000000004</v>
      </c>
      <c r="AG57" s="8" t="b">
        <v>0</v>
      </c>
    </row>
    <row r="58" spans="1:33" s="8" customFormat="1" ht="13.2" x14ac:dyDescent="0.25">
      <c r="A58" s="8" t="s">
        <v>33</v>
      </c>
      <c r="B58" s="8" t="s">
        <v>34</v>
      </c>
      <c r="C58" s="8" t="s">
        <v>756</v>
      </c>
      <c r="D58" s="8" t="s">
        <v>82</v>
      </c>
      <c r="E58" s="8" t="s">
        <v>37</v>
      </c>
      <c r="F58" s="8">
        <v>63123</v>
      </c>
      <c r="G58" s="8">
        <v>139700</v>
      </c>
      <c r="H58" s="8">
        <v>3</v>
      </c>
      <c r="I58" s="8">
        <v>2</v>
      </c>
      <c r="J58" s="8" t="s">
        <v>720</v>
      </c>
      <c r="K58" s="8">
        <v>1120</v>
      </c>
      <c r="L58" s="8">
        <v>6752</v>
      </c>
      <c r="M58" s="8">
        <v>1960</v>
      </c>
      <c r="N58" s="8">
        <v>0</v>
      </c>
      <c r="O58" s="8">
        <v>0</v>
      </c>
      <c r="P58" s="8">
        <v>2</v>
      </c>
      <c r="Q58" s="8" t="s">
        <v>40</v>
      </c>
      <c r="V58" s="8">
        <v>139700</v>
      </c>
      <c r="Y58" s="8" t="s">
        <v>757</v>
      </c>
      <c r="Z58" s="8" t="s">
        <v>42</v>
      </c>
      <c r="AA58" s="8">
        <v>16041733</v>
      </c>
      <c r="AB58" s="8" t="s">
        <v>737</v>
      </c>
      <c r="AC58" s="8" t="s">
        <v>44</v>
      </c>
      <c r="AD58" s="8" t="s">
        <v>45</v>
      </c>
      <c r="AE58" s="8">
        <v>38.550012000000002</v>
      </c>
      <c r="AF58" s="8">
        <v>-90.318734000000006</v>
      </c>
      <c r="AG58" s="8" t="b">
        <v>0</v>
      </c>
    </row>
    <row r="59" spans="1:33" s="8" customFormat="1" ht="13.2" x14ac:dyDescent="0.25">
      <c r="A59" s="8" t="s">
        <v>33</v>
      </c>
      <c r="B59" s="8" t="s">
        <v>34</v>
      </c>
      <c r="C59" s="8" t="s">
        <v>342</v>
      </c>
      <c r="D59" s="8" t="s">
        <v>82</v>
      </c>
      <c r="E59" s="8" t="s">
        <v>37</v>
      </c>
      <c r="F59" s="8">
        <v>63123</v>
      </c>
      <c r="G59" s="8">
        <v>85500</v>
      </c>
      <c r="H59" s="8">
        <v>3</v>
      </c>
      <c r="I59" s="8">
        <v>2</v>
      </c>
      <c r="J59" s="8" t="s">
        <v>343</v>
      </c>
      <c r="K59" s="8">
        <v>1780</v>
      </c>
      <c r="L59" s="8">
        <v>6752</v>
      </c>
      <c r="M59" s="8">
        <v>1947</v>
      </c>
      <c r="N59" s="8">
        <v>0</v>
      </c>
      <c r="O59" s="8">
        <v>0</v>
      </c>
      <c r="P59" s="8">
        <v>46</v>
      </c>
      <c r="Q59" s="8" t="s">
        <v>40</v>
      </c>
      <c r="U59" s="8">
        <v>42521</v>
      </c>
      <c r="V59" s="8">
        <v>90000</v>
      </c>
      <c r="Y59" s="8" t="s">
        <v>956</v>
      </c>
      <c r="Z59" s="8" t="s">
        <v>42</v>
      </c>
      <c r="AA59" s="8">
        <v>16031067</v>
      </c>
      <c r="AB59" s="8" t="s">
        <v>957</v>
      </c>
      <c r="AC59" s="8" t="s">
        <v>44</v>
      </c>
      <c r="AD59" s="8" t="s">
        <v>45</v>
      </c>
      <c r="AG59" s="8" t="b">
        <v>0</v>
      </c>
    </row>
    <row r="60" spans="1:33" s="8" customFormat="1" ht="13.2" x14ac:dyDescent="0.25">
      <c r="A60" s="8" t="s">
        <v>33</v>
      </c>
      <c r="B60" s="8" t="s">
        <v>34</v>
      </c>
      <c r="C60" s="8" t="s">
        <v>776</v>
      </c>
      <c r="D60" s="8" t="s">
        <v>82</v>
      </c>
      <c r="E60" s="8" t="s">
        <v>37</v>
      </c>
      <c r="F60" s="8">
        <v>63123</v>
      </c>
      <c r="G60" s="8">
        <v>150000</v>
      </c>
      <c r="H60" s="8">
        <v>3</v>
      </c>
      <c r="I60" s="8">
        <v>2</v>
      </c>
      <c r="J60" s="8" t="s">
        <v>720</v>
      </c>
      <c r="K60" s="8">
        <v>1000</v>
      </c>
      <c r="L60" s="8">
        <v>6882</v>
      </c>
      <c r="M60" s="8">
        <v>1954</v>
      </c>
      <c r="N60" s="8">
        <v>1</v>
      </c>
      <c r="O60" s="8">
        <v>1</v>
      </c>
      <c r="P60" s="8">
        <v>4</v>
      </c>
      <c r="Q60" s="8" t="s">
        <v>40</v>
      </c>
      <c r="R60" s="8">
        <v>42547</v>
      </c>
      <c r="S60" s="8">
        <v>0.54166666666666663</v>
      </c>
      <c r="T60" s="8">
        <v>0.625</v>
      </c>
      <c r="V60" s="8">
        <v>150000</v>
      </c>
      <c r="W60" s="8">
        <v>38912</v>
      </c>
      <c r="X60" s="8">
        <v>171000</v>
      </c>
      <c r="Y60" s="8" t="s">
        <v>777</v>
      </c>
      <c r="Z60" s="8" t="s">
        <v>42</v>
      </c>
      <c r="AA60" s="8">
        <v>16043569</v>
      </c>
      <c r="AB60" s="8" t="s">
        <v>778</v>
      </c>
      <c r="AC60" s="8" t="s">
        <v>44</v>
      </c>
      <c r="AD60" s="8" t="s">
        <v>45</v>
      </c>
      <c r="AE60" s="8">
        <v>38.569400000000002</v>
      </c>
      <c r="AF60" s="8">
        <v>-90.3348929</v>
      </c>
      <c r="AG60" s="8" t="b">
        <v>0</v>
      </c>
    </row>
    <row r="61" spans="1:33" s="8" customFormat="1" ht="13.2" x14ac:dyDescent="0.25">
      <c r="A61" s="8" t="s">
        <v>33</v>
      </c>
      <c r="B61" s="8" t="s">
        <v>34</v>
      </c>
      <c r="C61" s="8" t="s">
        <v>933</v>
      </c>
      <c r="D61" s="8" t="s">
        <v>720</v>
      </c>
      <c r="E61" s="8" t="s">
        <v>37</v>
      </c>
      <c r="F61" s="8">
        <v>63123</v>
      </c>
      <c r="G61" s="8">
        <v>134900</v>
      </c>
      <c r="H61" s="8">
        <v>4</v>
      </c>
      <c r="I61" s="8">
        <v>1</v>
      </c>
      <c r="J61" s="8" t="s">
        <v>720</v>
      </c>
      <c r="K61" s="8">
        <v>1370</v>
      </c>
      <c r="L61" s="8">
        <v>6882</v>
      </c>
      <c r="M61" s="8">
        <v>1939</v>
      </c>
      <c r="N61" s="8">
        <v>0</v>
      </c>
      <c r="O61" s="8">
        <v>0</v>
      </c>
      <c r="P61" s="8">
        <v>37</v>
      </c>
      <c r="Q61" s="8" t="s">
        <v>40</v>
      </c>
      <c r="V61" s="8">
        <v>134900</v>
      </c>
      <c r="W61" s="8">
        <v>38737</v>
      </c>
      <c r="X61" s="8">
        <v>94000</v>
      </c>
      <c r="Y61" s="8" t="s">
        <v>934</v>
      </c>
      <c r="Z61" s="8" t="s">
        <v>42</v>
      </c>
      <c r="AA61" s="8">
        <v>16034910</v>
      </c>
      <c r="AB61" s="8" t="s">
        <v>49</v>
      </c>
      <c r="AC61" s="8" t="s">
        <v>44</v>
      </c>
      <c r="AD61" s="8" t="s">
        <v>45</v>
      </c>
      <c r="AE61" s="8">
        <v>38.556655900000003</v>
      </c>
      <c r="AF61" s="8">
        <v>-90.322211899999999</v>
      </c>
      <c r="AG61" s="8" t="b">
        <v>0</v>
      </c>
    </row>
    <row r="62" spans="1:33" s="8" customFormat="1" ht="13.2" x14ac:dyDescent="0.25">
      <c r="A62" s="8" t="s">
        <v>33</v>
      </c>
      <c r="B62" s="8" t="s">
        <v>34</v>
      </c>
      <c r="C62" s="8" t="s">
        <v>1052</v>
      </c>
      <c r="D62" s="8" t="s">
        <v>82</v>
      </c>
      <c r="E62" s="8" t="s">
        <v>37</v>
      </c>
      <c r="F62" s="8">
        <v>63123</v>
      </c>
      <c r="G62" s="8">
        <v>129900</v>
      </c>
      <c r="H62" s="8">
        <v>3</v>
      </c>
      <c r="I62" s="8">
        <v>2</v>
      </c>
      <c r="J62" s="8" t="s">
        <v>720</v>
      </c>
      <c r="K62" s="8">
        <v>864</v>
      </c>
      <c r="L62" s="8">
        <v>6970</v>
      </c>
      <c r="N62" s="8">
        <v>3</v>
      </c>
      <c r="O62" s="8">
        <v>1</v>
      </c>
      <c r="P62" s="8">
        <v>113</v>
      </c>
      <c r="Q62" s="8" t="s">
        <v>40</v>
      </c>
      <c r="U62" s="8">
        <v>42494</v>
      </c>
      <c r="V62" s="8">
        <v>135000</v>
      </c>
      <c r="W62" s="8">
        <v>42289</v>
      </c>
      <c r="X62" s="8">
        <v>76975</v>
      </c>
      <c r="Y62" s="8" t="s">
        <v>1053</v>
      </c>
      <c r="Z62" s="8" t="s">
        <v>42</v>
      </c>
      <c r="AA62" s="8">
        <v>16012413</v>
      </c>
      <c r="AB62" s="8" t="s">
        <v>52</v>
      </c>
      <c r="AC62" s="8" t="s">
        <v>44</v>
      </c>
      <c r="AD62" s="8" t="s">
        <v>45</v>
      </c>
      <c r="AE62" s="8">
        <v>38.563329000000003</v>
      </c>
      <c r="AF62" s="8">
        <v>-90.318734000000006</v>
      </c>
      <c r="AG62" s="8" t="b">
        <v>0</v>
      </c>
    </row>
    <row r="63" spans="1:33" s="8" customFormat="1" ht="13.2" x14ac:dyDescent="0.25">
      <c r="A63" s="8" t="s">
        <v>33</v>
      </c>
      <c r="B63" s="8" t="s">
        <v>34</v>
      </c>
      <c r="C63" s="8" t="s">
        <v>905</v>
      </c>
      <c r="D63" s="8" t="s">
        <v>82</v>
      </c>
      <c r="E63" s="8" t="s">
        <v>37</v>
      </c>
      <c r="F63" s="8">
        <v>63123</v>
      </c>
      <c r="G63" s="8">
        <v>124900</v>
      </c>
      <c r="H63" s="8">
        <v>3</v>
      </c>
      <c r="I63" s="8">
        <v>1</v>
      </c>
      <c r="J63" s="8" t="s">
        <v>731</v>
      </c>
      <c r="K63" s="8">
        <v>936</v>
      </c>
      <c r="L63" s="8">
        <v>6970</v>
      </c>
      <c r="M63" s="8">
        <v>1906</v>
      </c>
      <c r="N63" s="8">
        <v>0</v>
      </c>
      <c r="O63" s="8">
        <v>0</v>
      </c>
      <c r="P63" s="8">
        <v>25</v>
      </c>
      <c r="Q63" s="8" t="s">
        <v>40</v>
      </c>
      <c r="V63" s="8">
        <v>124900</v>
      </c>
      <c r="W63" s="8">
        <v>38663</v>
      </c>
      <c r="X63" s="8">
        <v>98000</v>
      </c>
      <c r="Y63" s="8" t="s">
        <v>906</v>
      </c>
      <c r="Z63" s="8" t="s">
        <v>42</v>
      </c>
      <c r="AA63" s="8">
        <v>16037607</v>
      </c>
      <c r="AB63" s="8" t="s">
        <v>737</v>
      </c>
      <c r="AC63" s="8" t="s">
        <v>44</v>
      </c>
      <c r="AD63" s="8" t="s">
        <v>45</v>
      </c>
      <c r="AE63" s="8">
        <v>38.561275999999999</v>
      </c>
      <c r="AF63" s="8">
        <v>-90.295139000000006</v>
      </c>
      <c r="AG63" s="8" t="b">
        <v>0</v>
      </c>
    </row>
    <row r="64" spans="1:33" s="8" customFormat="1" ht="13.2" x14ac:dyDescent="0.25">
      <c r="A64" s="8" t="s">
        <v>33</v>
      </c>
      <c r="B64" s="8" t="s">
        <v>34</v>
      </c>
      <c r="C64" s="8" t="s">
        <v>747</v>
      </c>
      <c r="D64" s="8" t="s">
        <v>82</v>
      </c>
      <c r="E64" s="8" t="s">
        <v>37</v>
      </c>
      <c r="F64" s="8">
        <v>63123</v>
      </c>
      <c r="G64" s="8">
        <v>199900</v>
      </c>
      <c r="H64" s="8">
        <v>3</v>
      </c>
      <c r="I64" s="8">
        <v>3</v>
      </c>
      <c r="J64" s="8" t="s">
        <v>716</v>
      </c>
      <c r="K64" s="8">
        <v>1314</v>
      </c>
      <c r="L64" s="8">
        <v>6970</v>
      </c>
      <c r="M64" s="8">
        <v>1970</v>
      </c>
      <c r="N64" s="8">
        <v>2</v>
      </c>
      <c r="O64" s="8">
        <v>1</v>
      </c>
      <c r="P64" s="8">
        <v>2</v>
      </c>
      <c r="Q64" s="8" t="s">
        <v>40</v>
      </c>
      <c r="V64" s="8">
        <v>199900</v>
      </c>
      <c r="Y64" s="8" t="s">
        <v>748</v>
      </c>
      <c r="Z64" s="8" t="s">
        <v>42</v>
      </c>
      <c r="AA64" s="8">
        <v>16044427</v>
      </c>
      <c r="AB64" s="8" t="s">
        <v>749</v>
      </c>
      <c r="AC64" s="8" t="s">
        <v>44</v>
      </c>
      <c r="AD64" s="8" t="s">
        <v>45</v>
      </c>
      <c r="AE64" s="8">
        <v>38.549347300000001</v>
      </c>
      <c r="AF64" s="8">
        <v>-90.297916000000001</v>
      </c>
      <c r="AG64" s="8" t="b">
        <v>0</v>
      </c>
    </row>
    <row r="65" spans="1:33" s="8" customFormat="1" ht="13.2" x14ac:dyDescent="0.25">
      <c r="A65" s="8" t="s">
        <v>33</v>
      </c>
      <c r="B65" s="8" t="s">
        <v>34</v>
      </c>
      <c r="C65" s="8" t="s">
        <v>796</v>
      </c>
      <c r="D65" s="8" t="s">
        <v>82</v>
      </c>
      <c r="E65" s="8" t="s">
        <v>37</v>
      </c>
      <c r="F65" s="8">
        <v>63123</v>
      </c>
      <c r="G65" s="8">
        <v>229900</v>
      </c>
      <c r="H65" s="8">
        <v>3</v>
      </c>
      <c r="I65" s="8">
        <v>4</v>
      </c>
      <c r="J65" s="8" t="s">
        <v>765</v>
      </c>
      <c r="K65" s="8">
        <v>1622</v>
      </c>
      <c r="L65" s="8">
        <v>6970</v>
      </c>
      <c r="M65" s="8">
        <v>1997</v>
      </c>
      <c r="N65" s="8">
        <v>2</v>
      </c>
      <c r="O65" s="8">
        <v>1</v>
      </c>
      <c r="P65" s="8">
        <v>8</v>
      </c>
      <c r="Q65" s="8" t="s">
        <v>40</v>
      </c>
      <c r="R65" s="8">
        <v>42547</v>
      </c>
      <c r="S65" s="8">
        <v>0.54166666666666663</v>
      </c>
      <c r="T65" s="8">
        <v>0.625</v>
      </c>
      <c r="V65" s="8">
        <v>229900</v>
      </c>
      <c r="Y65" s="8" t="s">
        <v>797</v>
      </c>
      <c r="Z65" s="8" t="s">
        <v>42</v>
      </c>
      <c r="AA65" s="8">
        <v>16042254</v>
      </c>
      <c r="AB65" s="8" t="s">
        <v>155</v>
      </c>
      <c r="AC65" s="8" t="s">
        <v>44</v>
      </c>
      <c r="AD65" s="8" t="s">
        <v>45</v>
      </c>
      <c r="AE65" s="8">
        <v>38.520516000000001</v>
      </c>
      <c r="AF65" s="8">
        <v>-90.337968000000004</v>
      </c>
      <c r="AG65" s="8" t="b">
        <v>0</v>
      </c>
    </row>
    <row r="66" spans="1:33" s="8" customFormat="1" ht="13.2" x14ac:dyDescent="0.25">
      <c r="A66" s="8" t="s">
        <v>33</v>
      </c>
      <c r="B66" s="8" t="s">
        <v>34</v>
      </c>
      <c r="C66" s="8" t="s">
        <v>871</v>
      </c>
      <c r="D66" s="8" t="s">
        <v>82</v>
      </c>
      <c r="E66" s="8" t="s">
        <v>37</v>
      </c>
      <c r="F66" s="8">
        <v>63123</v>
      </c>
      <c r="G66" s="8">
        <v>124900</v>
      </c>
      <c r="H66" s="8">
        <v>3</v>
      </c>
      <c r="I66" s="8">
        <v>2</v>
      </c>
      <c r="J66" s="8" t="s">
        <v>731</v>
      </c>
      <c r="K66" s="8">
        <v>1230</v>
      </c>
      <c r="L66" s="8">
        <v>7100</v>
      </c>
      <c r="M66" s="8">
        <v>1950</v>
      </c>
      <c r="N66" s="8">
        <v>1</v>
      </c>
      <c r="O66" s="8">
        <v>0</v>
      </c>
      <c r="P66" s="8">
        <v>18</v>
      </c>
      <c r="Q66" s="8" t="s">
        <v>40</v>
      </c>
      <c r="U66" s="8">
        <v>42543</v>
      </c>
      <c r="V66" s="8">
        <v>130000</v>
      </c>
      <c r="W66" s="8">
        <v>41023</v>
      </c>
      <c r="X66" s="8">
        <v>157633</v>
      </c>
      <c r="Y66" s="8" t="s">
        <v>872</v>
      </c>
      <c r="Z66" s="8" t="s">
        <v>42</v>
      </c>
      <c r="AA66" s="8">
        <v>16039346</v>
      </c>
      <c r="AB66" s="8" t="s">
        <v>49</v>
      </c>
      <c r="AC66" s="8" t="s">
        <v>44</v>
      </c>
      <c r="AD66" s="8" t="s">
        <v>45</v>
      </c>
      <c r="AE66" s="8">
        <v>38.556130000000003</v>
      </c>
      <c r="AF66" s="8">
        <v>-90.281959000000001</v>
      </c>
      <c r="AG66" s="8" t="b">
        <v>0</v>
      </c>
    </row>
    <row r="67" spans="1:33" s="8" customFormat="1" ht="13.2" x14ac:dyDescent="0.25">
      <c r="A67" s="8" t="s">
        <v>33</v>
      </c>
      <c r="B67" s="8" t="s">
        <v>34</v>
      </c>
      <c r="C67" s="8" t="s">
        <v>330</v>
      </c>
      <c r="D67" s="8" t="s">
        <v>290</v>
      </c>
      <c r="E67" s="8" t="s">
        <v>37</v>
      </c>
      <c r="F67" s="8">
        <v>63017</v>
      </c>
      <c r="G67" s="8">
        <v>649900</v>
      </c>
      <c r="H67" s="8">
        <v>4</v>
      </c>
      <c r="I67" s="8">
        <v>4</v>
      </c>
      <c r="J67" s="8" t="s">
        <v>47</v>
      </c>
      <c r="K67" s="8">
        <v>2968</v>
      </c>
      <c r="L67" s="8">
        <v>7144</v>
      </c>
      <c r="M67" s="8">
        <v>2014</v>
      </c>
      <c r="N67" s="8">
        <v>3</v>
      </c>
      <c r="O67" s="8">
        <v>1</v>
      </c>
      <c r="P67" s="8">
        <v>2</v>
      </c>
      <c r="Q67" s="8" t="s">
        <v>40</v>
      </c>
      <c r="R67" s="8">
        <v>42547</v>
      </c>
      <c r="S67" s="8">
        <v>0.54166666666666663</v>
      </c>
      <c r="T67" s="8">
        <v>0.625</v>
      </c>
      <c r="V67" s="8">
        <v>649900</v>
      </c>
      <c r="W67" s="8">
        <v>41788</v>
      </c>
      <c r="X67" s="8">
        <v>563804</v>
      </c>
      <c r="Y67" s="8" t="s">
        <v>331</v>
      </c>
      <c r="Z67" s="8" t="s">
        <v>42</v>
      </c>
      <c r="AA67" s="8">
        <v>16043481</v>
      </c>
      <c r="AB67" s="8" t="s">
        <v>332</v>
      </c>
      <c r="AC67" s="8" t="s">
        <v>44</v>
      </c>
      <c r="AD67" s="8" t="s">
        <v>45</v>
      </c>
      <c r="AE67" s="8">
        <v>38.620829999999998</v>
      </c>
      <c r="AF67" s="8">
        <v>-90.520210399999996</v>
      </c>
      <c r="AG67" s="8" t="b">
        <v>0</v>
      </c>
    </row>
    <row r="68" spans="1:33" s="8" customFormat="1" ht="13.2" x14ac:dyDescent="0.25">
      <c r="A68" s="8" t="s">
        <v>33</v>
      </c>
      <c r="B68" s="8" t="s">
        <v>34</v>
      </c>
      <c r="C68" s="8" t="s">
        <v>963</v>
      </c>
      <c r="D68" s="8" t="s">
        <v>82</v>
      </c>
      <c r="E68" s="8" t="s">
        <v>37</v>
      </c>
      <c r="F68" s="8">
        <v>63123</v>
      </c>
      <c r="G68" s="8">
        <v>55900</v>
      </c>
      <c r="H68" s="8">
        <v>1</v>
      </c>
      <c r="I68" s="8">
        <v>1</v>
      </c>
      <c r="J68" s="8" t="s">
        <v>716</v>
      </c>
      <c r="K68" s="8">
        <v>848</v>
      </c>
      <c r="L68" s="8">
        <v>7187</v>
      </c>
      <c r="M68" s="8">
        <v>1917</v>
      </c>
      <c r="N68" s="8">
        <v>0</v>
      </c>
      <c r="O68" s="8">
        <v>0</v>
      </c>
      <c r="P68" s="8">
        <v>50</v>
      </c>
      <c r="Q68" s="8" t="s">
        <v>40</v>
      </c>
      <c r="V68" s="8">
        <v>55900</v>
      </c>
      <c r="W68" s="8">
        <v>42299</v>
      </c>
      <c r="X68" s="8">
        <v>31137</v>
      </c>
      <c r="Y68" s="8" t="s">
        <v>964</v>
      </c>
      <c r="Z68" s="8" t="s">
        <v>42</v>
      </c>
      <c r="AA68" s="8">
        <v>16031232</v>
      </c>
      <c r="AB68" s="8" t="s">
        <v>282</v>
      </c>
      <c r="AC68" s="8" t="s">
        <v>44</v>
      </c>
      <c r="AD68" s="8" t="s">
        <v>45</v>
      </c>
      <c r="AE68" s="8">
        <v>38.560515100000003</v>
      </c>
      <c r="AF68" s="8">
        <v>-90.308278799999997</v>
      </c>
      <c r="AG68" s="8" t="b">
        <v>0</v>
      </c>
    </row>
    <row r="69" spans="1:33" s="8" customFormat="1" ht="13.2" x14ac:dyDescent="0.25">
      <c r="A69" s="8" t="s">
        <v>33</v>
      </c>
      <c r="B69" s="8" t="s">
        <v>34</v>
      </c>
      <c r="C69" s="8" t="s">
        <v>800</v>
      </c>
      <c r="D69" s="8" t="s">
        <v>82</v>
      </c>
      <c r="E69" s="8" t="s">
        <v>37</v>
      </c>
      <c r="F69" s="8">
        <v>63123</v>
      </c>
      <c r="G69" s="8">
        <v>49900</v>
      </c>
      <c r="H69" s="8">
        <v>2</v>
      </c>
      <c r="I69" s="8">
        <v>2</v>
      </c>
      <c r="J69" s="8" t="s">
        <v>716</v>
      </c>
      <c r="K69" s="8">
        <v>1653</v>
      </c>
      <c r="L69" s="8">
        <v>7187</v>
      </c>
      <c r="M69" s="8">
        <v>1914</v>
      </c>
      <c r="N69" s="8">
        <v>2</v>
      </c>
      <c r="O69" s="8">
        <v>0</v>
      </c>
      <c r="P69" s="8">
        <v>8</v>
      </c>
      <c r="Q69" s="8" t="s">
        <v>40</v>
      </c>
      <c r="V69" s="8">
        <v>49900</v>
      </c>
      <c r="Y69" s="8" t="s">
        <v>801</v>
      </c>
      <c r="Z69" s="8" t="s">
        <v>42</v>
      </c>
      <c r="AA69" s="8">
        <v>16043008</v>
      </c>
      <c r="AB69" s="8" t="s">
        <v>802</v>
      </c>
      <c r="AC69" s="8" t="s">
        <v>44</v>
      </c>
      <c r="AD69" s="8" t="s">
        <v>45</v>
      </c>
      <c r="AE69" s="8">
        <v>38.560184999999997</v>
      </c>
      <c r="AF69" s="8">
        <v>-90.295221999999995</v>
      </c>
      <c r="AG69" s="8" t="b">
        <v>0</v>
      </c>
    </row>
    <row r="70" spans="1:33" s="8" customFormat="1" ht="13.2" x14ac:dyDescent="0.25">
      <c r="A70" s="8" t="s">
        <v>33</v>
      </c>
      <c r="B70" s="8" t="s">
        <v>34</v>
      </c>
      <c r="C70" s="8" t="s">
        <v>883</v>
      </c>
      <c r="D70" s="8" t="s">
        <v>82</v>
      </c>
      <c r="E70" s="8" t="s">
        <v>37</v>
      </c>
      <c r="F70" s="8">
        <v>63123</v>
      </c>
      <c r="G70" s="8">
        <v>179900</v>
      </c>
      <c r="H70" s="8">
        <v>3</v>
      </c>
      <c r="I70" s="8">
        <v>3</v>
      </c>
      <c r="J70" s="8" t="s">
        <v>716</v>
      </c>
      <c r="K70" s="8">
        <v>1136</v>
      </c>
      <c r="L70" s="8">
        <v>7231</v>
      </c>
      <c r="M70" s="8">
        <v>1965</v>
      </c>
      <c r="N70" s="8">
        <v>2</v>
      </c>
      <c r="O70" s="8">
        <v>1</v>
      </c>
      <c r="P70" s="8">
        <v>22</v>
      </c>
      <c r="Q70" s="8" t="s">
        <v>40</v>
      </c>
      <c r="R70" s="8">
        <v>42547</v>
      </c>
      <c r="S70" s="8">
        <v>0.54166666666666663</v>
      </c>
      <c r="T70" s="8">
        <v>0.625</v>
      </c>
      <c r="V70" s="8">
        <v>179900</v>
      </c>
      <c r="W70" s="8">
        <v>41914</v>
      </c>
      <c r="X70" s="8">
        <v>165000</v>
      </c>
      <c r="Y70" s="8" t="s">
        <v>884</v>
      </c>
      <c r="Z70" s="8" t="s">
        <v>42</v>
      </c>
      <c r="AA70" s="8">
        <v>16037886</v>
      </c>
      <c r="AB70" s="8" t="s">
        <v>586</v>
      </c>
      <c r="AC70" s="8" t="s">
        <v>44</v>
      </c>
      <c r="AD70" s="8" t="s">
        <v>45</v>
      </c>
      <c r="AE70" s="8">
        <v>38.551603999999998</v>
      </c>
      <c r="AF70" s="8">
        <v>-90.302661999999998</v>
      </c>
      <c r="AG70" s="8" t="b">
        <v>0</v>
      </c>
    </row>
    <row r="71" spans="1:33" s="8" customFormat="1" ht="13.2" x14ac:dyDescent="0.25">
      <c r="A71" s="8" t="s">
        <v>33</v>
      </c>
      <c r="B71" s="8" t="s">
        <v>34</v>
      </c>
      <c r="C71" s="8" t="s">
        <v>986</v>
      </c>
      <c r="D71" s="8" t="s">
        <v>82</v>
      </c>
      <c r="E71" s="8" t="s">
        <v>37</v>
      </c>
      <c r="F71" s="8">
        <v>63123</v>
      </c>
      <c r="G71" s="8">
        <v>214900</v>
      </c>
      <c r="H71" s="8">
        <v>3</v>
      </c>
      <c r="I71" s="8">
        <v>2</v>
      </c>
      <c r="J71" s="8" t="s">
        <v>726</v>
      </c>
      <c r="K71" s="8">
        <v>1323</v>
      </c>
      <c r="L71" s="8">
        <v>7318</v>
      </c>
      <c r="M71" s="8">
        <v>1975</v>
      </c>
      <c r="N71" s="8">
        <v>2</v>
      </c>
      <c r="O71" s="8">
        <v>1</v>
      </c>
      <c r="P71" s="8">
        <v>61</v>
      </c>
      <c r="Q71" s="8" t="s">
        <v>40</v>
      </c>
      <c r="U71" s="8">
        <v>42513</v>
      </c>
      <c r="V71" s="8">
        <v>220000</v>
      </c>
      <c r="Y71" s="8" t="s">
        <v>987</v>
      </c>
      <c r="Z71" s="8" t="s">
        <v>42</v>
      </c>
      <c r="AA71" s="8">
        <v>16027722</v>
      </c>
      <c r="AB71" s="8" t="s">
        <v>52</v>
      </c>
      <c r="AC71" s="8" t="s">
        <v>44</v>
      </c>
      <c r="AD71" s="8" t="s">
        <v>45</v>
      </c>
      <c r="AE71" s="8">
        <v>38.544069</v>
      </c>
      <c r="AF71" s="8">
        <v>-90.356210000000004</v>
      </c>
      <c r="AG71" s="8" t="b">
        <v>0</v>
      </c>
    </row>
    <row r="72" spans="1:33" s="8" customFormat="1" ht="13.2" x14ac:dyDescent="0.25">
      <c r="A72" s="8" t="s">
        <v>33</v>
      </c>
      <c r="B72" s="8" t="s">
        <v>34</v>
      </c>
      <c r="C72" s="8" t="s">
        <v>1033</v>
      </c>
      <c r="D72" s="8" t="s">
        <v>82</v>
      </c>
      <c r="E72" s="8" t="s">
        <v>37</v>
      </c>
      <c r="F72" s="8">
        <v>63123</v>
      </c>
      <c r="G72" s="8">
        <v>154900</v>
      </c>
      <c r="H72" s="8">
        <v>3</v>
      </c>
      <c r="I72" s="8">
        <v>1</v>
      </c>
      <c r="J72" s="8" t="s">
        <v>720</v>
      </c>
      <c r="K72" s="8">
        <v>1213</v>
      </c>
      <c r="L72" s="8">
        <v>7362</v>
      </c>
      <c r="M72" s="8">
        <v>1955</v>
      </c>
      <c r="N72" s="8">
        <v>0</v>
      </c>
      <c r="O72" s="8">
        <v>0</v>
      </c>
      <c r="P72" s="8">
        <v>98</v>
      </c>
      <c r="Q72" s="8" t="s">
        <v>40</v>
      </c>
      <c r="V72" s="8">
        <v>154900</v>
      </c>
      <c r="W72" s="8">
        <v>40655</v>
      </c>
      <c r="X72" s="8">
        <v>88000</v>
      </c>
      <c r="Y72" s="8" t="s">
        <v>1034</v>
      </c>
      <c r="Z72" s="8" t="s">
        <v>42</v>
      </c>
      <c r="AA72" s="8">
        <v>16016679</v>
      </c>
      <c r="AB72" s="8" t="s">
        <v>1035</v>
      </c>
      <c r="AC72" s="8" t="s">
        <v>44</v>
      </c>
      <c r="AD72" s="8" t="s">
        <v>45</v>
      </c>
      <c r="AE72" s="8">
        <v>38.559477000000001</v>
      </c>
      <c r="AF72" s="8">
        <v>-90.326938999999996</v>
      </c>
      <c r="AG72" s="8" t="b">
        <v>0</v>
      </c>
    </row>
    <row r="73" spans="1:33" s="8" customFormat="1" ht="13.2" x14ac:dyDescent="0.25">
      <c r="A73" s="8" t="s">
        <v>33</v>
      </c>
      <c r="B73" s="8" t="s">
        <v>34</v>
      </c>
      <c r="C73" s="8" t="s">
        <v>758</v>
      </c>
      <c r="D73" s="8" t="s">
        <v>82</v>
      </c>
      <c r="E73" s="8" t="s">
        <v>37</v>
      </c>
      <c r="F73" s="8">
        <v>63123</v>
      </c>
      <c r="G73" s="8">
        <v>131000</v>
      </c>
      <c r="H73" s="8">
        <v>2</v>
      </c>
      <c r="I73" s="8">
        <v>2</v>
      </c>
      <c r="J73" s="8" t="s">
        <v>716</v>
      </c>
      <c r="K73" s="8">
        <v>912</v>
      </c>
      <c r="L73" s="8">
        <v>7405</v>
      </c>
      <c r="M73" s="8">
        <v>1956</v>
      </c>
      <c r="N73" s="8">
        <v>1</v>
      </c>
      <c r="O73" s="8">
        <v>1</v>
      </c>
      <c r="P73" s="8">
        <v>3</v>
      </c>
      <c r="Q73" s="8" t="s">
        <v>40</v>
      </c>
      <c r="R73" s="8">
        <v>42547</v>
      </c>
      <c r="S73" s="8">
        <v>0.54166666666666663</v>
      </c>
      <c r="T73" s="8">
        <v>0.625</v>
      </c>
      <c r="V73" s="8">
        <v>131000</v>
      </c>
      <c r="Y73" s="8" t="s">
        <v>759</v>
      </c>
      <c r="Z73" s="8" t="s">
        <v>42</v>
      </c>
      <c r="AA73" s="8">
        <v>16043919</v>
      </c>
      <c r="AB73" s="8" t="s">
        <v>59</v>
      </c>
      <c r="AC73" s="8" t="s">
        <v>44</v>
      </c>
      <c r="AD73" s="8" t="s">
        <v>45</v>
      </c>
      <c r="AE73" s="8">
        <v>38.551495000000003</v>
      </c>
      <c r="AF73" s="8">
        <v>-90.284308899999999</v>
      </c>
      <c r="AG73" s="8" t="b">
        <v>0</v>
      </c>
    </row>
    <row r="74" spans="1:33" s="8" customFormat="1" ht="13.2" x14ac:dyDescent="0.25">
      <c r="A74" s="8" t="s">
        <v>33</v>
      </c>
      <c r="B74" s="8" t="s">
        <v>34</v>
      </c>
      <c r="C74" s="8" t="s">
        <v>1007</v>
      </c>
      <c r="D74" s="8" t="s">
        <v>82</v>
      </c>
      <c r="E74" s="8" t="s">
        <v>37</v>
      </c>
      <c r="F74" s="8">
        <v>63123</v>
      </c>
      <c r="G74" s="8">
        <v>129900</v>
      </c>
      <c r="H74" s="8">
        <v>3</v>
      </c>
      <c r="I74" s="8">
        <v>2</v>
      </c>
      <c r="J74" s="8" t="s">
        <v>765</v>
      </c>
      <c r="K74" s="8">
        <v>1008</v>
      </c>
      <c r="L74" s="8">
        <v>7405</v>
      </c>
      <c r="M74" s="8">
        <v>1963</v>
      </c>
      <c r="N74" s="8">
        <v>1</v>
      </c>
      <c r="O74" s="8">
        <v>1</v>
      </c>
      <c r="P74" s="8">
        <v>79</v>
      </c>
      <c r="Q74" s="8" t="s">
        <v>40</v>
      </c>
      <c r="U74" s="8">
        <v>42543</v>
      </c>
      <c r="V74" s="8">
        <v>139900</v>
      </c>
      <c r="W74" s="8">
        <v>39087</v>
      </c>
      <c r="X74" s="8">
        <v>125000</v>
      </c>
      <c r="Y74" s="8" t="s">
        <v>1008</v>
      </c>
      <c r="Z74" s="8" t="s">
        <v>42</v>
      </c>
      <c r="AA74" s="8">
        <v>16022883</v>
      </c>
      <c r="AB74" s="8" t="s">
        <v>49</v>
      </c>
      <c r="AC74" s="8" t="s">
        <v>44</v>
      </c>
      <c r="AD74" s="8" t="s">
        <v>45</v>
      </c>
      <c r="AE74" s="8">
        <v>38.532659000000002</v>
      </c>
      <c r="AF74" s="8">
        <v>-90.313883000000004</v>
      </c>
      <c r="AG74" s="8" t="b">
        <v>0</v>
      </c>
    </row>
    <row r="75" spans="1:33" s="8" customFormat="1" ht="13.2" x14ac:dyDescent="0.25">
      <c r="A75" s="8" t="s">
        <v>33</v>
      </c>
      <c r="B75" s="8" t="s">
        <v>34</v>
      </c>
      <c r="C75" s="8" t="s">
        <v>261</v>
      </c>
      <c r="D75" s="8" t="s">
        <v>36</v>
      </c>
      <c r="E75" s="8" t="s">
        <v>37</v>
      </c>
      <c r="F75" s="8">
        <v>63011</v>
      </c>
      <c r="G75" s="8">
        <v>997000</v>
      </c>
      <c r="H75" s="8">
        <v>3</v>
      </c>
      <c r="I75" s="8">
        <v>4</v>
      </c>
      <c r="J75" s="8" t="s">
        <v>47</v>
      </c>
      <c r="K75" s="8">
        <v>1784</v>
      </c>
      <c r="L75" s="8">
        <v>7405</v>
      </c>
      <c r="M75" s="8">
        <v>2013</v>
      </c>
      <c r="N75" s="8">
        <v>2</v>
      </c>
      <c r="O75" s="8">
        <v>1</v>
      </c>
      <c r="P75" s="8">
        <v>107</v>
      </c>
      <c r="Q75" s="8" t="s">
        <v>40</v>
      </c>
      <c r="V75" s="8">
        <v>997000</v>
      </c>
      <c r="W75" s="9">
        <v>41981</v>
      </c>
      <c r="X75" s="8">
        <v>971067</v>
      </c>
      <c r="Y75" s="8" t="s">
        <v>262</v>
      </c>
      <c r="Z75" s="8" t="s">
        <v>42</v>
      </c>
      <c r="AA75" s="8">
        <v>16014176</v>
      </c>
      <c r="AB75" s="8" t="s">
        <v>49</v>
      </c>
      <c r="AC75" s="8" t="s">
        <v>44</v>
      </c>
      <c r="AD75" s="8" t="s">
        <v>45</v>
      </c>
      <c r="AE75" s="8">
        <v>38.624098099999998</v>
      </c>
      <c r="AF75" s="8">
        <v>-90.5665403</v>
      </c>
      <c r="AG75" s="8" t="b">
        <v>0</v>
      </c>
    </row>
    <row r="76" spans="1:33" s="8" customFormat="1" ht="13.2" x14ac:dyDescent="0.25">
      <c r="A76" s="8" t="s">
        <v>33</v>
      </c>
      <c r="B76" s="8" t="s">
        <v>34</v>
      </c>
      <c r="C76" s="8" t="s">
        <v>261</v>
      </c>
      <c r="D76" s="8" t="s">
        <v>36</v>
      </c>
      <c r="E76" s="8" t="s">
        <v>37</v>
      </c>
      <c r="F76" s="8">
        <v>63011</v>
      </c>
      <c r="G76" s="8">
        <v>997000</v>
      </c>
      <c r="H76" s="8">
        <v>3</v>
      </c>
      <c r="I76" s="8">
        <v>4</v>
      </c>
      <c r="J76" s="8" t="s">
        <v>47</v>
      </c>
      <c r="K76" s="8">
        <v>1784</v>
      </c>
      <c r="L76" s="8">
        <v>7405</v>
      </c>
      <c r="M76" s="8">
        <v>2013</v>
      </c>
      <c r="N76" s="8">
        <v>2</v>
      </c>
      <c r="O76" s="8">
        <v>1</v>
      </c>
      <c r="P76" s="8">
        <v>107</v>
      </c>
      <c r="Q76" s="8" t="s">
        <v>40</v>
      </c>
      <c r="V76" s="8">
        <v>997000</v>
      </c>
      <c r="W76" s="8">
        <v>41981</v>
      </c>
      <c r="X76" s="8">
        <v>971067</v>
      </c>
      <c r="Y76" s="8" t="s">
        <v>262</v>
      </c>
      <c r="Z76" s="8" t="s">
        <v>42</v>
      </c>
      <c r="AA76" s="8">
        <v>16014176</v>
      </c>
      <c r="AB76" s="8" t="s">
        <v>49</v>
      </c>
      <c r="AC76" s="8" t="s">
        <v>44</v>
      </c>
      <c r="AD76" s="8" t="s">
        <v>45</v>
      </c>
      <c r="AE76" s="8">
        <v>38.624098099999998</v>
      </c>
      <c r="AF76" s="8">
        <v>-90.5665403</v>
      </c>
      <c r="AG76" s="8" t="b">
        <v>0</v>
      </c>
    </row>
    <row r="77" spans="1:33" s="8" customFormat="1" ht="13.2" x14ac:dyDescent="0.25">
      <c r="A77" s="8" t="s">
        <v>33</v>
      </c>
      <c r="B77" s="8" t="s">
        <v>34</v>
      </c>
      <c r="C77" s="8" t="s">
        <v>445</v>
      </c>
      <c r="D77" s="8" t="s">
        <v>290</v>
      </c>
      <c r="E77" s="8" t="s">
        <v>37</v>
      </c>
      <c r="F77" s="8">
        <v>63017</v>
      </c>
      <c r="G77" s="8">
        <v>599000</v>
      </c>
      <c r="H77" s="8">
        <v>4</v>
      </c>
      <c r="I77" s="8">
        <v>3</v>
      </c>
      <c r="J77" s="8" t="s">
        <v>47</v>
      </c>
      <c r="K77" s="8">
        <v>3248</v>
      </c>
      <c r="L77" s="8">
        <v>7405</v>
      </c>
      <c r="M77" s="8">
        <v>2014</v>
      </c>
      <c r="N77" s="8">
        <v>3</v>
      </c>
      <c r="O77" s="8">
        <v>1</v>
      </c>
      <c r="P77" s="8">
        <v>29</v>
      </c>
      <c r="Q77" s="8" t="s">
        <v>40</v>
      </c>
      <c r="V77" s="8">
        <v>599000</v>
      </c>
      <c r="W77" s="8">
        <v>41908</v>
      </c>
      <c r="X77" s="8">
        <v>523583</v>
      </c>
      <c r="Y77" s="8" t="s">
        <v>446</v>
      </c>
      <c r="Z77" s="8" t="s">
        <v>42</v>
      </c>
      <c r="AA77" s="8">
        <v>16034647</v>
      </c>
      <c r="AB77" s="8" t="s">
        <v>59</v>
      </c>
      <c r="AC77" s="8" t="s">
        <v>44</v>
      </c>
      <c r="AD77" s="8" t="s">
        <v>45</v>
      </c>
      <c r="AE77" s="8">
        <v>38.620829999999998</v>
      </c>
      <c r="AF77" s="8">
        <v>-90.520210399999996</v>
      </c>
      <c r="AG77" s="8" t="b">
        <v>0</v>
      </c>
    </row>
    <row r="78" spans="1:33" s="8" customFormat="1" ht="13.2" x14ac:dyDescent="0.25">
      <c r="A78" s="8" t="s">
        <v>33</v>
      </c>
      <c r="B78" s="8" t="s">
        <v>34</v>
      </c>
      <c r="C78" s="8" t="s">
        <v>788</v>
      </c>
      <c r="D78" s="8" t="s">
        <v>82</v>
      </c>
      <c r="E78" s="8" t="s">
        <v>37</v>
      </c>
      <c r="F78" s="8">
        <v>63123</v>
      </c>
      <c r="G78" s="8">
        <v>134900</v>
      </c>
      <c r="H78" s="8">
        <v>2</v>
      </c>
      <c r="I78" s="8">
        <v>1</v>
      </c>
      <c r="J78" s="8" t="s">
        <v>726</v>
      </c>
      <c r="K78" s="8">
        <v>864</v>
      </c>
      <c r="L78" s="8">
        <v>7492</v>
      </c>
      <c r="M78" s="8">
        <v>1957</v>
      </c>
      <c r="N78" s="8">
        <v>0</v>
      </c>
      <c r="O78" s="8">
        <v>0</v>
      </c>
      <c r="P78" s="8">
        <v>5</v>
      </c>
      <c r="Q78" s="8" t="s">
        <v>40</v>
      </c>
      <c r="V78" s="8">
        <v>134900</v>
      </c>
      <c r="Y78" s="8" t="s">
        <v>789</v>
      </c>
      <c r="Z78" s="8" t="s">
        <v>42</v>
      </c>
      <c r="AA78" s="8">
        <v>16043424</v>
      </c>
      <c r="AB78" s="8" t="s">
        <v>49</v>
      </c>
      <c r="AC78" s="8" t="s">
        <v>44</v>
      </c>
      <c r="AD78" s="8" t="s">
        <v>45</v>
      </c>
      <c r="AE78" s="8">
        <v>38.532660999999997</v>
      </c>
      <c r="AF78" s="8">
        <v>-90.346172899999999</v>
      </c>
      <c r="AG78" s="8" t="b">
        <v>0</v>
      </c>
    </row>
    <row r="79" spans="1:33" s="8" customFormat="1" ht="13.2" x14ac:dyDescent="0.25">
      <c r="A79" s="8" t="s">
        <v>33</v>
      </c>
      <c r="B79" s="8" t="s">
        <v>34</v>
      </c>
      <c r="C79" s="8" t="s">
        <v>869</v>
      </c>
      <c r="D79" s="8" t="s">
        <v>82</v>
      </c>
      <c r="E79" s="8" t="s">
        <v>37</v>
      </c>
      <c r="F79" s="8">
        <v>63123</v>
      </c>
      <c r="G79" s="8">
        <v>149900</v>
      </c>
      <c r="H79" s="8">
        <v>3</v>
      </c>
      <c r="I79" s="8">
        <v>1</v>
      </c>
      <c r="J79" s="8" t="s">
        <v>726</v>
      </c>
      <c r="K79" s="8">
        <v>960</v>
      </c>
      <c r="L79" s="8">
        <v>7492</v>
      </c>
      <c r="M79" s="8">
        <v>1956</v>
      </c>
      <c r="N79" s="8">
        <v>0</v>
      </c>
      <c r="O79" s="8">
        <v>0</v>
      </c>
      <c r="P79" s="8">
        <v>17</v>
      </c>
      <c r="Q79" s="8" t="s">
        <v>40</v>
      </c>
      <c r="U79" s="8">
        <v>42538</v>
      </c>
      <c r="V79" s="8">
        <v>154900</v>
      </c>
      <c r="Y79" s="8" t="s">
        <v>870</v>
      </c>
      <c r="Z79" s="8" t="s">
        <v>42</v>
      </c>
      <c r="AA79" s="8">
        <v>16040068</v>
      </c>
      <c r="AB79" s="8" t="s">
        <v>49</v>
      </c>
      <c r="AC79" s="8" t="s">
        <v>44</v>
      </c>
      <c r="AD79" s="8" t="s">
        <v>45</v>
      </c>
      <c r="AE79" s="8">
        <v>38.5319948</v>
      </c>
      <c r="AF79" s="8">
        <v>-90.357305100000005</v>
      </c>
      <c r="AG79" s="8" t="b">
        <v>0</v>
      </c>
    </row>
    <row r="80" spans="1:33" s="8" customFormat="1" ht="13.2" x14ac:dyDescent="0.25">
      <c r="A80" s="8" t="s">
        <v>33</v>
      </c>
      <c r="B80" s="8" t="s">
        <v>34</v>
      </c>
      <c r="C80" s="8" t="s">
        <v>826</v>
      </c>
      <c r="D80" s="8" t="s">
        <v>720</v>
      </c>
      <c r="E80" s="8" t="s">
        <v>37</v>
      </c>
      <c r="F80" s="8">
        <v>63123</v>
      </c>
      <c r="G80" s="8">
        <v>189900</v>
      </c>
      <c r="H80" s="8">
        <v>3</v>
      </c>
      <c r="I80" s="8">
        <v>2</v>
      </c>
      <c r="J80" s="8" t="s">
        <v>720</v>
      </c>
      <c r="K80" s="8">
        <v>1562</v>
      </c>
      <c r="L80" s="8">
        <v>7492</v>
      </c>
      <c r="M80" s="8">
        <v>1960</v>
      </c>
      <c r="N80" s="8">
        <v>1</v>
      </c>
      <c r="O80" s="8">
        <v>1</v>
      </c>
      <c r="P80" s="8">
        <v>9</v>
      </c>
      <c r="Q80" s="8" t="s">
        <v>40</v>
      </c>
      <c r="V80" s="8">
        <v>189900</v>
      </c>
      <c r="Y80" s="8" t="s">
        <v>827</v>
      </c>
      <c r="Z80" s="8" t="s">
        <v>42</v>
      </c>
      <c r="AA80" s="8">
        <v>16040813</v>
      </c>
      <c r="AB80" s="8" t="s">
        <v>59</v>
      </c>
      <c r="AC80" s="8" t="s">
        <v>44</v>
      </c>
      <c r="AD80" s="8" t="s">
        <v>45</v>
      </c>
      <c r="AE80" s="8">
        <v>38.559629999999999</v>
      </c>
      <c r="AF80" s="8">
        <v>-90.340537999999995</v>
      </c>
      <c r="AG80" s="8" t="b">
        <v>0</v>
      </c>
    </row>
    <row r="81" spans="1:33" s="8" customFormat="1" ht="13.2" x14ac:dyDescent="0.25">
      <c r="A81" s="8" t="s">
        <v>33</v>
      </c>
      <c r="B81" s="8" t="s">
        <v>34</v>
      </c>
      <c r="C81" s="8" t="s">
        <v>952</v>
      </c>
      <c r="D81" s="8" t="s">
        <v>82</v>
      </c>
      <c r="E81" s="8" t="s">
        <v>37</v>
      </c>
      <c r="F81" s="8">
        <v>63123</v>
      </c>
      <c r="G81" s="8">
        <v>219900</v>
      </c>
      <c r="H81" s="8">
        <v>3</v>
      </c>
      <c r="I81" s="8">
        <v>2</v>
      </c>
      <c r="J81" s="8" t="s">
        <v>726</v>
      </c>
      <c r="K81" s="8">
        <v>1608</v>
      </c>
      <c r="L81" s="8">
        <v>7492</v>
      </c>
      <c r="M81" s="8">
        <v>1969</v>
      </c>
      <c r="N81" s="8">
        <v>2</v>
      </c>
      <c r="O81" s="8">
        <v>1</v>
      </c>
      <c r="P81" s="8">
        <v>44</v>
      </c>
      <c r="Q81" s="8" t="s">
        <v>40</v>
      </c>
      <c r="U81" s="8">
        <v>42516</v>
      </c>
      <c r="V81" s="8">
        <v>224900</v>
      </c>
      <c r="Y81" s="8" t="s">
        <v>953</v>
      </c>
      <c r="Z81" s="8" t="s">
        <v>42</v>
      </c>
      <c r="AA81" s="8">
        <v>16032599</v>
      </c>
      <c r="AB81" s="8" t="s">
        <v>52</v>
      </c>
      <c r="AC81" s="8" t="s">
        <v>44</v>
      </c>
      <c r="AD81" s="8" t="s">
        <v>45</v>
      </c>
      <c r="AE81" s="8">
        <v>38.542605000000002</v>
      </c>
      <c r="AF81" s="8">
        <v>-90.352602000000005</v>
      </c>
      <c r="AG81" s="8" t="b">
        <v>0</v>
      </c>
    </row>
    <row r="82" spans="1:33" s="8" customFormat="1" ht="13.2" x14ac:dyDescent="0.25">
      <c r="A82" s="8" t="s">
        <v>33</v>
      </c>
      <c r="B82" s="8" t="s">
        <v>34</v>
      </c>
      <c r="C82" s="8" t="s">
        <v>499</v>
      </c>
      <c r="D82" s="8" t="s">
        <v>290</v>
      </c>
      <c r="E82" s="8" t="s">
        <v>37</v>
      </c>
      <c r="F82" s="8">
        <v>63017</v>
      </c>
      <c r="G82" s="8">
        <v>599900</v>
      </c>
      <c r="H82" s="8">
        <v>4</v>
      </c>
      <c r="I82" s="8">
        <v>4</v>
      </c>
      <c r="J82" s="8" t="s">
        <v>47</v>
      </c>
      <c r="K82" s="8">
        <v>2687</v>
      </c>
      <c r="L82" s="8">
        <v>7492</v>
      </c>
      <c r="M82" s="8">
        <v>2015</v>
      </c>
      <c r="N82" s="8">
        <v>3</v>
      </c>
      <c r="O82" s="8">
        <v>1</v>
      </c>
      <c r="P82" s="8">
        <v>45</v>
      </c>
      <c r="Q82" s="8" t="s">
        <v>40</v>
      </c>
      <c r="U82" s="8">
        <v>42535</v>
      </c>
      <c r="V82" s="8">
        <v>624900</v>
      </c>
      <c r="Y82" s="8" t="s">
        <v>500</v>
      </c>
      <c r="Z82" s="8" t="s">
        <v>42</v>
      </c>
      <c r="AA82" s="8">
        <v>16028736</v>
      </c>
      <c r="AB82" s="8" t="s">
        <v>501</v>
      </c>
      <c r="AC82" s="8" t="s">
        <v>44</v>
      </c>
      <c r="AD82" s="8" t="s">
        <v>45</v>
      </c>
      <c r="AE82" s="8">
        <v>38.620829999999998</v>
      </c>
      <c r="AF82" s="8">
        <v>-90.520210399999996</v>
      </c>
      <c r="AG82" s="8" t="b">
        <v>0</v>
      </c>
    </row>
    <row r="83" spans="1:33" s="8" customFormat="1" ht="13.2" x14ac:dyDescent="0.25">
      <c r="A83" s="8" t="s">
        <v>33</v>
      </c>
      <c r="B83" s="8" t="s">
        <v>34</v>
      </c>
      <c r="C83" s="8" t="s">
        <v>768</v>
      </c>
      <c r="D83" s="8" t="s">
        <v>82</v>
      </c>
      <c r="E83" s="8" t="s">
        <v>37</v>
      </c>
      <c r="F83" s="8">
        <v>63123</v>
      </c>
      <c r="G83" s="8">
        <v>279000</v>
      </c>
      <c r="H83" s="8">
        <v>4</v>
      </c>
      <c r="I83" s="8">
        <v>3</v>
      </c>
      <c r="J83" s="8" t="s">
        <v>726</v>
      </c>
      <c r="K83" s="8">
        <v>1958</v>
      </c>
      <c r="L83" s="8">
        <v>7623</v>
      </c>
      <c r="M83" s="8">
        <v>1968</v>
      </c>
      <c r="N83" s="8">
        <v>2</v>
      </c>
      <c r="O83" s="8">
        <v>1</v>
      </c>
      <c r="P83" s="8">
        <v>3</v>
      </c>
      <c r="Q83" s="8" t="s">
        <v>40</v>
      </c>
      <c r="R83" s="8">
        <v>42546</v>
      </c>
      <c r="S83" s="8">
        <v>0.54166666666666663</v>
      </c>
      <c r="T83" s="8">
        <v>0.625</v>
      </c>
      <c r="V83" s="8">
        <v>279000</v>
      </c>
      <c r="W83" s="8">
        <v>40700</v>
      </c>
      <c r="X83" s="8">
        <v>155500</v>
      </c>
      <c r="Y83" s="8" t="s">
        <v>769</v>
      </c>
      <c r="Z83" s="8" t="s">
        <v>42</v>
      </c>
      <c r="AA83" s="8">
        <v>16042845</v>
      </c>
      <c r="AB83" s="8" t="s">
        <v>226</v>
      </c>
      <c r="AC83" s="8" t="s">
        <v>44</v>
      </c>
      <c r="AD83" s="8" t="s">
        <v>45</v>
      </c>
      <c r="AE83" s="8">
        <v>38.558795099999998</v>
      </c>
      <c r="AF83" s="8">
        <v>-90.360312300000004</v>
      </c>
      <c r="AG83" s="8" t="b">
        <v>0</v>
      </c>
    </row>
    <row r="84" spans="1:33" s="8" customFormat="1" ht="13.2" x14ac:dyDescent="0.25">
      <c r="A84" s="8" t="s">
        <v>33</v>
      </c>
      <c r="B84" s="8" t="s">
        <v>34</v>
      </c>
      <c r="C84" s="8" t="s">
        <v>978</v>
      </c>
      <c r="D84" s="8" t="s">
        <v>82</v>
      </c>
      <c r="E84" s="8" t="s">
        <v>37</v>
      </c>
      <c r="F84" s="8">
        <v>63123</v>
      </c>
      <c r="G84" s="8">
        <v>129900</v>
      </c>
      <c r="H84" s="8">
        <v>3</v>
      </c>
      <c r="I84" s="8">
        <v>1</v>
      </c>
      <c r="J84" s="8" t="s">
        <v>765</v>
      </c>
      <c r="K84" s="8">
        <v>950</v>
      </c>
      <c r="L84" s="8">
        <v>7710</v>
      </c>
      <c r="M84" s="8">
        <v>1964</v>
      </c>
      <c r="N84" s="8">
        <v>0</v>
      </c>
      <c r="O84" s="8">
        <v>0</v>
      </c>
      <c r="P84" s="8">
        <v>59</v>
      </c>
      <c r="Q84" s="8" t="s">
        <v>40</v>
      </c>
      <c r="U84" s="8">
        <v>42524</v>
      </c>
      <c r="V84" s="8">
        <v>137900</v>
      </c>
      <c r="W84" s="8">
        <v>39387</v>
      </c>
      <c r="X84" s="8">
        <v>145000</v>
      </c>
      <c r="Y84" s="8" t="s">
        <v>979</v>
      </c>
      <c r="Z84" s="8" t="s">
        <v>42</v>
      </c>
      <c r="AA84" s="8">
        <v>16023125</v>
      </c>
      <c r="AB84" s="8" t="s">
        <v>260</v>
      </c>
      <c r="AC84" s="8" t="s">
        <v>44</v>
      </c>
      <c r="AD84" s="8" t="s">
        <v>45</v>
      </c>
      <c r="AE84" s="8">
        <v>38.525393000000001</v>
      </c>
      <c r="AF84" s="8">
        <v>-90.336774000000005</v>
      </c>
      <c r="AG84" s="8" t="b">
        <v>0</v>
      </c>
    </row>
    <row r="85" spans="1:33" s="8" customFormat="1" ht="13.2" x14ac:dyDescent="0.25">
      <c r="A85" s="8" t="s">
        <v>33</v>
      </c>
      <c r="B85" s="8" t="s">
        <v>34</v>
      </c>
      <c r="C85" s="8" t="s">
        <v>224</v>
      </c>
      <c r="D85" s="8" t="s">
        <v>36</v>
      </c>
      <c r="E85" s="8" t="s">
        <v>37</v>
      </c>
      <c r="F85" s="8">
        <v>63011</v>
      </c>
      <c r="G85" s="8">
        <v>635000</v>
      </c>
      <c r="H85" s="8">
        <v>2</v>
      </c>
      <c r="I85" s="8">
        <v>3</v>
      </c>
      <c r="J85" s="8" t="s">
        <v>47</v>
      </c>
      <c r="K85" s="8">
        <v>2178</v>
      </c>
      <c r="L85" s="8">
        <v>7841</v>
      </c>
      <c r="M85" s="8">
        <v>2006</v>
      </c>
      <c r="N85" s="8">
        <v>2</v>
      </c>
      <c r="O85" s="8">
        <v>1</v>
      </c>
      <c r="P85" s="8">
        <v>57</v>
      </c>
      <c r="Q85" s="8" t="s">
        <v>40</v>
      </c>
      <c r="U85" s="9">
        <v>42525</v>
      </c>
      <c r="V85" s="8">
        <v>665000</v>
      </c>
      <c r="Y85" s="8" t="s">
        <v>225</v>
      </c>
      <c r="Z85" s="8" t="s">
        <v>42</v>
      </c>
      <c r="AA85" s="8">
        <v>16029174</v>
      </c>
      <c r="AB85" s="8" t="s">
        <v>226</v>
      </c>
      <c r="AC85" s="8" t="s">
        <v>44</v>
      </c>
      <c r="AD85" s="8" t="s">
        <v>45</v>
      </c>
      <c r="AE85" s="8">
        <v>38.619936000000003</v>
      </c>
      <c r="AF85" s="8">
        <v>-90.522295999999997</v>
      </c>
      <c r="AG85" s="8" t="b">
        <v>0</v>
      </c>
    </row>
    <row r="86" spans="1:33" s="8" customFormat="1" ht="13.2" x14ac:dyDescent="0.25">
      <c r="A86" s="8" t="s">
        <v>33</v>
      </c>
      <c r="B86" s="8" t="s">
        <v>34</v>
      </c>
      <c r="C86" s="8" t="s">
        <v>224</v>
      </c>
      <c r="D86" s="8" t="s">
        <v>36</v>
      </c>
      <c r="E86" s="8" t="s">
        <v>37</v>
      </c>
      <c r="F86" s="8">
        <v>63011</v>
      </c>
      <c r="G86" s="8">
        <v>635000</v>
      </c>
      <c r="H86" s="8">
        <v>2</v>
      </c>
      <c r="I86" s="8">
        <v>3</v>
      </c>
      <c r="J86" s="8" t="s">
        <v>47</v>
      </c>
      <c r="K86" s="8">
        <v>2178</v>
      </c>
      <c r="L86" s="8">
        <v>7841</v>
      </c>
      <c r="M86" s="8">
        <v>2006</v>
      </c>
      <c r="N86" s="8">
        <v>2</v>
      </c>
      <c r="O86" s="8">
        <v>1</v>
      </c>
      <c r="P86" s="8">
        <v>57</v>
      </c>
      <c r="Q86" s="8" t="s">
        <v>40</v>
      </c>
      <c r="U86" s="8">
        <v>42525</v>
      </c>
      <c r="V86" s="8">
        <v>665000</v>
      </c>
      <c r="Y86" s="8" t="s">
        <v>225</v>
      </c>
      <c r="Z86" s="8" t="s">
        <v>42</v>
      </c>
      <c r="AA86" s="8">
        <v>16029174</v>
      </c>
      <c r="AB86" s="8" t="s">
        <v>226</v>
      </c>
      <c r="AC86" s="8" t="s">
        <v>44</v>
      </c>
      <c r="AD86" s="8" t="s">
        <v>45</v>
      </c>
      <c r="AE86" s="8">
        <v>38.619936000000003</v>
      </c>
      <c r="AF86" s="8">
        <v>-90.522295999999997</v>
      </c>
      <c r="AG86" s="8" t="b">
        <v>0</v>
      </c>
    </row>
    <row r="87" spans="1:33" s="8" customFormat="1" ht="13.2" x14ac:dyDescent="0.25">
      <c r="A87" s="8" t="s">
        <v>33</v>
      </c>
      <c r="B87" s="8" t="s">
        <v>34</v>
      </c>
      <c r="C87" s="8" t="s">
        <v>927</v>
      </c>
      <c r="D87" s="8" t="s">
        <v>82</v>
      </c>
      <c r="E87" s="8" t="s">
        <v>37</v>
      </c>
      <c r="F87" s="8">
        <v>63123</v>
      </c>
      <c r="G87" s="8">
        <v>279000</v>
      </c>
      <c r="H87" s="8">
        <v>4</v>
      </c>
      <c r="I87" s="8">
        <v>3</v>
      </c>
      <c r="J87" s="8" t="s">
        <v>765</v>
      </c>
      <c r="K87" s="8">
        <v>2200</v>
      </c>
      <c r="L87" s="8">
        <v>7841</v>
      </c>
      <c r="M87" s="8">
        <v>1991</v>
      </c>
      <c r="N87" s="8">
        <v>2</v>
      </c>
      <c r="O87" s="8">
        <v>1</v>
      </c>
      <c r="P87" s="8">
        <v>36</v>
      </c>
      <c r="Q87" s="8" t="s">
        <v>40</v>
      </c>
      <c r="V87" s="8">
        <v>279000</v>
      </c>
      <c r="Y87" s="8" t="s">
        <v>928</v>
      </c>
      <c r="Z87" s="8" t="s">
        <v>42</v>
      </c>
      <c r="AA87" s="8">
        <v>16034057</v>
      </c>
      <c r="AB87" s="8" t="s">
        <v>432</v>
      </c>
      <c r="AC87" s="8" t="s">
        <v>44</v>
      </c>
      <c r="AD87" s="8" t="s">
        <v>45</v>
      </c>
      <c r="AE87" s="8">
        <v>38.534134000000002</v>
      </c>
      <c r="AF87" s="8">
        <v>-90.335227000000003</v>
      </c>
      <c r="AG87" s="8" t="b">
        <v>0</v>
      </c>
    </row>
    <row r="88" spans="1:33" s="8" customFormat="1" ht="13.2" x14ac:dyDescent="0.25">
      <c r="A88" s="8" t="s">
        <v>33</v>
      </c>
      <c r="B88" s="8" t="s">
        <v>34</v>
      </c>
      <c r="C88" s="8" t="s">
        <v>443</v>
      </c>
      <c r="D88" s="8" t="s">
        <v>290</v>
      </c>
      <c r="E88" s="8" t="s">
        <v>37</v>
      </c>
      <c r="F88" s="8">
        <v>63017</v>
      </c>
      <c r="G88" s="8">
        <v>634900</v>
      </c>
      <c r="H88" s="8">
        <v>4</v>
      </c>
      <c r="I88" s="8">
        <v>3</v>
      </c>
      <c r="J88" s="8" t="s">
        <v>47</v>
      </c>
      <c r="K88" s="8">
        <v>2997</v>
      </c>
      <c r="L88" s="8">
        <v>7841</v>
      </c>
      <c r="M88" s="8">
        <v>2015</v>
      </c>
      <c r="N88" s="8">
        <v>3</v>
      </c>
      <c r="O88" s="8">
        <v>1</v>
      </c>
      <c r="P88" s="8">
        <v>29</v>
      </c>
      <c r="Q88" s="8" t="s">
        <v>40</v>
      </c>
      <c r="V88" s="8">
        <v>634900</v>
      </c>
      <c r="W88" s="8">
        <v>41960</v>
      </c>
      <c r="X88" s="8">
        <v>604866</v>
      </c>
      <c r="Y88" s="8" t="s">
        <v>444</v>
      </c>
      <c r="Z88" s="8" t="s">
        <v>42</v>
      </c>
      <c r="AA88" s="8">
        <v>16037152</v>
      </c>
      <c r="AB88" s="8" t="s">
        <v>171</v>
      </c>
      <c r="AC88" s="8" t="s">
        <v>44</v>
      </c>
      <c r="AD88" s="8" t="s">
        <v>45</v>
      </c>
      <c r="AE88" s="8">
        <v>38.620829999999998</v>
      </c>
      <c r="AF88" s="8">
        <v>-90.520210399999996</v>
      </c>
      <c r="AG88" s="8" t="b">
        <v>0</v>
      </c>
    </row>
    <row r="89" spans="1:33" s="8" customFormat="1" ht="13.2" x14ac:dyDescent="0.25">
      <c r="A89" s="8" t="s">
        <v>33</v>
      </c>
      <c r="B89" s="8" t="s">
        <v>34</v>
      </c>
      <c r="C89" s="8" t="s">
        <v>781</v>
      </c>
      <c r="D89" s="8" t="s">
        <v>82</v>
      </c>
      <c r="E89" s="8" t="s">
        <v>37</v>
      </c>
      <c r="F89" s="8">
        <v>63123</v>
      </c>
      <c r="G89" s="8">
        <v>139900</v>
      </c>
      <c r="H89" s="8">
        <v>3</v>
      </c>
      <c r="I89" s="8">
        <v>2</v>
      </c>
      <c r="J89" s="8" t="s">
        <v>720</v>
      </c>
      <c r="K89" s="8">
        <v>1212</v>
      </c>
      <c r="L89" s="8">
        <v>8059</v>
      </c>
      <c r="M89" s="8">
        <v>1956</v>
      </c>
      <c r="N89" s="8">
        <v>0</v>
      </c>
      <c r="O89" s="8">
        <v>0</v>
      </c>
      <c r="P89" s="8">
        <v>4</v>
      </c>
      <c r="Q89" s="8" t="s">
        <v>40</v>
      </c>
      <c r="R89" s="8">
        <v>42547</v>
      </c>
      <c r="S89" s="8">
        <v>0.54166666666666663</v>
      </c>
      <c r="T89" s="8">
        <v>0.625</v>
      </c>
      <c r="V89" s="8">
        <v>139900</v>
      </c>
      <c r="Y89" s="8" t="s">
        <v>782</v>
      </c>
      <c r="Z89" s="8" t="s">
        <v>42</v>
      </c>
      <c r="AA89" s="8">
        <v>16043621</v>
      </c>
      <c r="AB89" s="8" t="s">
        <v>783</v>
      </c>
      <c r="AC89" s="8" t="s">
        <v>44</v>
      </c>
      <c r="AD89" s="8" t="s">
        <v>45</v>
      </c>
      <c r="AE89" s="8">
        <v>38.542299</v>
      </c>
      <c r="AF89" s="8">
        <v>-90.307672999999994</v>
      </c>
      <c r="AG89" s="8" t="b">
        <v>0</v>
      </c>
    </row>
    <row r="90" spans="1:33" s="8" customFormat="1" ht="13.2" x14ac:dyDescent="0.25">
      <c r="A90" s="8" t="s">
        <v>33</v>
      </c>
      <c r="B90" s="8" t="s">
        <v>34</v>
      </c>
      <c r="C90" s="8" t="s">
        <v>809</v>
      </c>
      <c r="D90" s="8" t="s">
        <v>82</v>
      </c>
      <c r="E90" s="8" t="s">
        <v>37</v>
      </c>
      <c r="F90" s="8">
        <v>63123</v>
      </c>
      <c r="G90" s="8">
        <v>130000</v>
      </c>
      <c r="H90" s="8">
        <v>3</v>
      </c>
      <c r="I90" s="8">
        <v>1</v>
      </c>
      <c r="J90" s="8" t="s">
        <v>731</v>
      </c>
      <c r="K90" s="8">
        <v>1395</v>
      </c>
      <c r="L90" s="8">
        <v>8102</v>
      </c>
      <c r="M90" s="8">
        <v>1950</v>
      </c>
      <c r="N90" s="8">
        <v>1</v>
      </c>
      <c r="O90" s="8">
        <v>1</v>
      </c>
      <c r="P90" s="8">
        <v>8</v>
      </c>
      <c r="Q90" s="8" t="s">
        <v>40</v>
      </c>
      <c r="R90" s="8">
        <v>42547</v>
      </c>
      <c r="S90" s="8">
        <v>0.54166666666666663</v>
      </c>
      <c r="T90" s="8">
        <v>0.625</v>
      </c>
      <c r="V90" s="8">
        <v>130000</v>
      </c>
      <c r="Y90" s="8" t="s">
        <v>810</v>
      </c>
      <c r="Z90" s="8" t="s">
        <v>42</v>
      </c>
      <c r="AA90" s="8">
        <v>16042840</v>
      </c>
      <c r="AB90" s="8" t="s">
        <v>68</v>
      </c>
      <c r="AC90" s="8" t="s">
        <v>44</v>
      </c>
      <c r="AD90" s="8" t="s">
        <v>45</v>
      </c>
      <c r="AE90" s="8">
        <v>38.556750700000002</v>
      </c>
      <c r="AF90" s="8">
        <v>-90.284057500000003</v>
      </c>
      <c r="AG90" s="8" t="b">
        <v>0</v>
      </c>
    </row>
    <row r="91" spans="1:33" s="8" customFormat="1" ht="13.2" x14ac:dyDescent="0.25">
      <c r="A91" s="8" t="s">
        <v>33</v>
      </c>
      <c r="B91" s="8" t="s">
        <v>34</v>
      </c>
      <c r="C91" s="8" t="s">
        <v>537</v>
      </c>
      <c r="D91" s="8" t="s">
        <v>66</v>
      </c>
      <c r="E91" s="8" t="s">
        <v>37</v>
      </c>
      <c r="F91" s="8">
        <v>63017</v>
      </c>
      <c r="G91" s="8">
        <v>284500</v>
      </c>
      <c r="H91" s="8">
        <v>4</v>
      </c>
      <c r="I91" s="8">
        <v>3</v>
      </c>
      <c r="J91" s="8" t="s">
        <v>57</v>
      </c>
      <c r="K91" s="8">
        <v>1872</v>
      </c>
      <c r="L91" s="8">
        <v>8146</v>
      </c>
      <c r="M91" s="8">
        <v>1974</v>
      </c>
      <c r="N91" s="8">
        <v>4</v>
      </c>
      <c r="O91" s="8">
        <v>1</v>
      </c>
      <c r="P91" s="8">
        <v>60</v>
      </c>
      <c r="Q91" s="8" t="s">
        <v>40</v>
      </c>
      <c r="U91" s="8">
        <v>42541</v>
      </c>
      <c r="V91" s="8">
        <v>300000</v>
      </c>
      <c r="Y91" s="8" t="s">
        <v>538</v>
      </c>
      <c r="Z91" s="8" t="s">
        <v>42</v>
      </c>
      <c r="AA91" s="8">
        <v>16025522</v>
      </c>
      <c r="AB91" s="8" t="s">
        <v>160</v>
      </c>
      <c r="AC91" s="8" t="s">
        <v>44</v>
      </c>
      <c r="AD91" s="8" t="s">
        <v>45</v>
      </c>
      <c r="AE91" s="8">
        <v>38.618780000000001</v>
      </c>
      <c r="AF91" s="8">
        <v>-90.572246000000007</v>
      </c>
      <c r="AG91" s="8" t="b">
        <v>0</v>
      </c>
    </row>
    <row r="92" spans="1:33" s="8" customFormat="1" ht="13.2" x14ac:dyDescent="0.25">
      <c r="A92" s="8" t="s">
        <v>33</v>
      </c>
      <c r="B92" s="8" t="s">
        <v>34</v>
      </c>
      <c r="C92" s="8" t="s">
        <v>931</v>
      </c>
      <c r="D92" s="8" t="s">
        <v>82</v>
      </c>
      <c r="E92" s="8" t="s">
        <v>37</v>
      </c>
      <c r="F92" s="8">
        <v>63123</v>
      </c>
      <c r="G92" s="8">
        <v>214500</v>
      </c>
      <c r="H92" s="8">
        <v>3</v>
      </c>
      <c r="I92" s="8">
        <v>3</v>
      </c>
      <c r="J92" s="8" t="s">
        <v>726</v>
      </c>
      <c r="K92" s="8">
        <v>1361</v>
      </c>
      <c r="L92" s="8">
        <v>8233</v>
      </c>
      <c r="M92" s="8">
        <v>1961</v>
      </c>
      <c r="N92" s="8">
        <v>2</v>
      </c>
      <c r="O92" s="8">
        <v>1</v>
      </c>
      <c r="P92" s="8">
        <v>37</v>
      </c>
      <c r="Q92" s="8" t="s">
        <v>40</v>
      </c>
      <c r="R92" s="8">
        <v>42547</v>
      </c>
      <c r="S92" s="8">
        <v>0.54166666666666663</v>
      </c>
      <c r="T92" s="8">
        <v>0.625</v>
      </c>
      <c r="U92" s="8">
        <v>42543</v>
      </c>
      <c r="V92" s="8">
        <v>219900</v>
      </c>
      <c r="Y92" s="8" t="s">
        <v>932</v>
      </c>
      <c r="Z92" s="8" t="s">
        <v>42</v>
      </c>
      <c r="AA92" s="8">
        <v>16034119</v>
      </c>
      <c r="AB92" s="8" t="s">
        <v>878</v>
      </c>
      <c r="AC92" s="8" t="s">
        <v>44</v>
      </c>
      <c r="AD92" s="8" t="s">
        <v>45</v>
      </c>
      <c r="AE92" s="8">
        <v>38.543396999999999</v>
      </c>
      <c r="AF92" s="8">
        <v>-90.357449000000003</v>
      </c>
      <c r="AG92" s="8" t="b">
        <v>0</v>
      </c>
    </row>
    <row r="93" spans="1:33" s="8" customFormat="1" ht="13.2" x14ac:dyDescent="0.25">
      <c r="A93" s="8" t="s">
        <v>33</v>
      </c>
      <c r="B93" s="8" t="s">
        <v>34</v>
      </c>
      <c r="C93" s="8" t="s">
        <v>817</v>
      </c>
      <c r="D93" s="8" t="s">
        <v>82</v>
      </c>
      <c r="E93" s="8" t="s">
        <v>37</v>
      </c>
      <c r="F93" s="8">
        <v>63123</v>
      </c>
      <c r="G93" s="8">
        <v>84000</v>
      </c>
      <c r="H93" s="8">
        <v>2</v>
      </c>
      <c r="I93" s="8">
        <v>1</v>
      </c>
      <c r="J93" s="8" t="s">
        <v>720</v>
      </c>
      <c r="K93" s="8">
        <v>936</v>
      </c>
      <c r="L93" s="8">
        <v>8276</v>
      </c>
      <c r="M93" s="8">
        <v>1949</v>
      </c>
      <c r="N93" s="8">
        <v>0</v>
      </c>
      <c r="O93" s="8">
        <v>0</v>
      </c>
      <c r="P93" s="8">
        <v>9</v>
      </c>
      <c r="Q93" s="8" t="s">
        <v>40</v>
      </c>
      <c r="V93" s="8">
        <v>84000</v>
      </c>
      <c r="Y93" s="8" t="s">
        <v>818</v>
      </c>
      <c r="Z93" s="8" t="s">
        <v>42</v>
      </c>
      <c r="AA93" s="8">
        <v>16042701</v>
      </c>
      <c r="AB93" s="8" t="s">
        <v>102</v>
      </c>
      <c r="AC93" s="8" t="s">
        <v>44</v>
      </c>
      <c r="AD93" s="8" t="s">
        <v>45</v>
      </c>
      <c r="AE93" s="8">
        <v>38.544781</v>
      </c>
      <c r="AF93" s="8">
        <v>-90.324263000000002</v>
      </c>
      <c r="AG93" s="8" t="b">
        <v>0</v>
      </c>
    </row>
    <row r="94" spans="1:33" s="8" customFormat="1" ht="13.2" x14ac:dyDescent="0.25">
      <c r="A94" s="8" t="s">
        <v>33</v>
      </c>
      <c r="B94" s="8" t="s">
        <v>34</v>
      </c>
      <c r="C94" s="8" t="s">
        <v>174</v>
      </c>
      <c r="D94" s="8" t="s">
        <v>36</v>
      </c>
      <c r="E94" s="8" t="s">
        <v>37</v>
      </c>
      <c r="F94" s="8">
        <v>63011</v>
      </c>
      <c r="G94" s="8">
        <v>267000</v>
      </c>
      <c r="H94" s="8">
        <v>4</v>
      </c>
      <c r="I94" s="8">
        <v>3</v>
      </c>
      <c r="J94" s="8" t="s">
        <v>38</v>
      </c>
      <c r="K94" s="8">
        <v>2098</v>
      </c>
      <c r="L94" s="8">
        <v>8276</v>
      </c>
      <c r="M94" s="8">
        <v>1993</v>
      </c>
      <c r="N94" s="8">
        <v>2</v>
      </c>
      <c r="O94" s="8">
        <v>1</v>
      </c>
      <c r="P94" s="8">
        <v>37</v>
      </c>
      <c r="Q94" s="8" t="s">
        <v>40</v>
      </c>
      <c r="U94" s="9">
        <v>42543</v>
      </c>
      <c r="V94" s="8">
        <v>272000</v>
      </c>
      <c r="W94" s="9">
        <v>41564</v>
      </c>
      <c r="X94" s="8">
        <v>245000</v>
      </c>
      <c r="Y94" s="8" t="s">
        <v>175</v>
      </c>
      <c r="Z94" s="8" t="s">
        <v>42</v>
      </c>
      <c r="AA94" s="8">
        <v>16034348</v>
      </c>
      <c r="AB94" s="8" t="s">
        <v>49</v>
      </c>
      <c r="AC94" s="8" t="s">
        <v>44</v>
      </c>
      <c r="AD94" s="8" t="s">
        <v>45</v>
      </c>
      <c r="AE94" s="8">
        <v>38.593496999999999</v>
      </c>
      <c r="AF94" s="8">
        <v>-90.638659000000004</v>
      </c>
      <c r="AG94" s="8" t="b">
        <v>0</v>
      </c>
    </row>
    <row r="95" spans="1:33" s="8" customFormat="1" ht="13.2" x14ac:dyDescent="0.25">
      <c r="A95" s="8" t="s">
        <v>33</v>
      </c>
      <c r="B95" s="8" t="s">
        <v>34</v>
      </c>
      <c r="C95" s="8" t="s">
        <v>337</v>
      </c>
      <c r="D95" s="8" t="s">
        <v>66</v>
      </c>
      <c r="E95" s="8" t="s">
        <v>37</v>
      </c>
      <c r="F95" s="8">
        <v>63017</v>
      </c>
      <c r="G95" s="8">
        <v>329900</v>
      </c>
      <c r="H95" s="8">
        <v>4</v>
      </c>
      <c r="I95" s="8">
        <v>3</v>
      </c>
      <c r="J95" s="8" t="s">
        <v>57</v>
      </c>
      <c r="K95" s="8">
        <v>1908</v>
      </c>
      <c r="L95" s="8">
        <v>8494</v>
      </c>
      <c r="M95" s="8">
        <v>1975</v>
      </c>
      <c r="N95" s="8">
        <v>2</v>
      </c>
      <c r="O95" s="8">
        <v>1</v>
      </c>
      <c r="P95" s="8">
        <v>3</v>
      </c>
      <c r="Q95" s="8" t="s">
        <v>40</v>
      </c>
      <c r="V95" s="8">
        <v>329900</v>
      </c>
      <c r="Y95" s="8" t="s">
        <v>338</v>
      </c>
      <c r="Z95" s="8" t="s">
        <v>42</v>
      </c>
      <c r="AA95" s="8">
        <v>16043992</v>
      </c>
      <c r="AB95" s="8" t="s">
        <v>339</v>
      </c>
      <c r="AC95" s="8" t="s">
        <v>44</v>
      </c>
      <c r="AD95" s="8" t="s">
        <v>45</v>
      </c>
      <c r="AE95" s="8">
        <v>38.618318000000002</v>
      </c>
      <c r="AF95" s="8">
        <v>-90.574866</v>
      </c>
      <c r="AG95" s="8" t="b">
        <v>0</v>
      </c>
    </row>
    <row r="96" spans="1:33" s="8" customFormat="1" ht="13.2" x14ac:dyDescent="0.25">
      <c r="A96" s="8" t="s">
        <v>33</v>
      </c>
      <c r="B96" s="8" t="s">
        <v>34</v>
      </c>
      <c r="C96" s="8" t="s">
        <v>840</v>
      </c>
      <c r="D96" s="8" t="s">
        <v>82</v>
      </c>
      <c r="E96" s="8" t="s">
        <v>37</v>
      </c>
      <c r="F96" s="8">
        <v>63123</v>
      </c>
      <c r="G96" s="8">
        <v>112500</v>
      </c>
      <c r="H96" s="8">
        <v>3</v>
      </c>
      <c r="I96" s="8">
        <v>1</v>
      </c>
      <c r="J96" s="8" t="s">
        <v>731</v>
      </c>
      <c r="K96" s="8">
        <v>845</v>
      </c>
      <c r="L96" s="8">
        <v>8712</v>
      </c>
      <c r="M96" s="8">
        <v>1954</v>
      </c>
      <c r="N96" s="8">
        <v>2</v>
      </c>
      <c r="O96" s="8">
        <v>0</v>
      </c>
      <c r="P96" s="8">
        <v>11</v>
      </c>
      <c r="Q96" s="8" t="s">
        <v>40</v>
      </c>
      <c r="V96" s="8">
        <v>112500</v>
      </c>
      <c r="Y96" s="8" t="s">
        <v>841</v>
      </c>
      <c r="Z96" s="8" t="s">
        <v>42</v>
      </c>
      <c r="AA96" s="8">
        <v>16041792</v>
      </c>
      <c r="AB96" s="8" t="s">
        <v>155</v>
      </c>
      <c r="AC96" s="8" t="s">
        <v>44</v>
      </c>
      <c r="AD96" s="8" t="s">
        <v>45</v>
      </c>
      <c r="AE96" s="8">
        <v>38.555152</v>
      </c>
      <c r="AF96" s="8">
        <v>-90.276482000000001</v>
      </c>
      <c r="AG96" s="8" t="b">
        <v>0</v>
      </c>
    </row>
    <row r="97" spans="1:33" s="8" customFormat="1" ht="13.2" x14ac:dyDescent="0.25">
      <c r="A97" s="8" t="s">
        <v>33</v>
      </c>
      <c r="B97" s="8" t="s">
        <v>34</v>
      </c>
      <c r="C97" s="8" t="s">
        <v>842</v>
      </c>
      <c r="D97" s="8" t="s">
        <v>82</v>
      </c>
      <c r="E97" s="8" t="s">
        <v>37</v>
      </c>
      <c r="F97" s="8">
        <v>63123</v>
      </c>
      <c r="G97" s="8">
        <v>159900</v>
      </c>
      <c r="H97" s="8">
        <v>3</v>
      </c>
      <c r="I97" s="8">
        <v>2</v>
      </c>
      <c r="J97" s="8" t="s">
        <v>720</v>
      </c>
      <c r="K97" s="8">
        <v>1102</v>
      </c>
      <c r="L97" s="8">
        <v>8843</v>
      </c>
      <c r="M97" s="8">
        <v>1972</v>
      </c>
      <c r="N97" s="8">
        <v>2</v>
      </c>
      <c r="O97" s="8">
        <v>1</v>
      </c>
      <c r="P97" s="8">
        <v>11</v>
      </c>
      <c r="Q97" s="8" t="s">
        <v>40</v>
      </c>
      <c r="R97" s="8">
        <v>42547</v>
      </c>
      <c r="S97" s="8">
        <v>0.54166666666666663</v>
      </c>
      <c r="T97" s="8">
        <v>0.625</v>
      </c>
      <c r="V97" s="8">
        <v>159900</v>
      </c>
      <c r="Y97" s="8" t="s">
        <v>843</v>
      </c>
      <c r="Z97" s="8" t="s">
        <v>42</v>
      </c>
      <c r="AA97" s="8">
        <v>16040786</v>
      </c>
      <c r="AB97" s="8" t="s">
        <v>844</v>
      </c>
      <c r="AC97" s="8" t="s">
        <v>44</v>
      </c>
      <c r="AD97" s="8" t="s">
        <v>45</v>
      </c>
      <c r="AE97" s="8">
        <v>38.552080599999996</v>
      </c>
      <c r="AF97" s="8">
        <v>-90.319261400000002</v>
      </c>
      <c r="AG97" s="8" t="b">
        <v>0</v>
      </c>
    </row>
    <row r="98" spans="1:33" s="8" customFormat="1" ht="13.2" x14ac:dyDescent="0.25">
      <c r="A98" s="8" t="s">
        <v>33</v>
      </c>
      <c r="B98" s="8" t="s">
        <v>34</v>
      </c>
      <c r="C98" s="8" t="s">
        <v>728</v>
      </c>
      <c r="D98" s="8" t="s">
        <v>82</v>
      </c>
      <c r="E98" s="8" t="s">
        <v>37</v>
      </c>
      <c r="F98" s="8">
        <v>63123</v>
      </c>
      <c r="G98" s="8">
        <v>275000</v>
      </c>
      <c r="H98" s="8">
        <v>3</v>
      </c>
      <c r="I98" s="8">
        <v>2</v>
      </c>
      <c r="J98" s="8" t="s">
        <v>726</v>
      </c>
      <c r="K98" s="8">
        <v>1400</v>
      </c>
      <c r="L98" s="8">
        <v>8843</v>
      </c>
      <c r="M98" s="8">
        <v>1971</v>
      </c>
      <c r="N98" s="8">
        <v>2</v>
      </c>
      <c r="O98" s="8">
        <v>1</v>
      </c>
      <c r="P98" s="8">
        <v>1</v>
      </c>
      <c r="Q98" s="8" t="s">
        <v>40</v>
      </c>
      <c r="V98" s="8">
        <v>275000</v>
      </c>
      <c r="W98" s="8">
        <v>39188</v>
      </c>
      <c r="X98" s="8">
        <v>190000</v>
      </c>
      <c r="Y98" s="8" t="s">
        <v>729</v>
      </c>
      <c r="Z98" s="8" t="s">
        <v>42</v>
      </c>
      <c r="AA98" s="8">
        <v>16040243</v>
      </c>
      <c r="AB98" s="8" t="s">
        <v>260</v>
      </c>
      <c r="AC98" s="8" t="s">
        <v>44</v>
      </c>
      <c r="AD98" s="8" t="s">
        <v>45</v>
      </c>
      <c r="AE98" s="8">
        <v>38.529782400000002</v>
      </c>
      <c r="AF98" s="8">
        <v>-90.353580500000007</v>
      </c>
      <c r="AG98" s="8" t="b">
        <v>0</v>
      </c>
    </row>
    <row r="99" spans="1:33" s="8" customFormat="1" ht="13.2" x14ac:dyDescent="0.25">
      <c r="A99" s="8" t="s">
        <v>33</v>
      </c>
      <c r="B99" s="8" t="s">
        <v>34</v>
      </c>
      <c r="C99" s="8" t="s">
        <v>858</v>
      </c>
      <c r="D99" s="8" t="s">
        <v>82</v>
      </c>
      <c r="E99" s="8" t="s">
        <v>37</v>
      </c>
      <c r="F99" s="8">
        <v>63123</v>
      </c>
      <c r="G99" s="8">
        <v>175000</v>
      </c>
      <c r="H99" s="8">
        <v>3</v>
      </c>
      <c r="I99" s="8">
        <v>3</v>
      </c>
      <c r="J99" s="8" t="s">
        <v>716</v>
      </c>
      <c r="K99" s="8">
        <v>1674</v>
      </c>
      <c r="L99" s="8">
        <v>8843</v>
      </c>
      <c r="M99" s="8">
        <v>1940</v>
      </c>
      <c r="N99" s="8">
        <v>1</v>
      </c>
      <c r="O99" s="8">
        <v>1</v>
      </c>
      <c r="P99" s="8">
        <v>15</v>
      </c>
      <c r="Q99" s="8" t="s">
        <v>40</v>
      </c>
      <c r="V99" s="8">
        <v>175000</v>
      </c>
      <c r="W99" s="8">
        <v>38996</v>
      </c>
      <c r="X99" s="8">
        <v>150000</v>
      </c>
      <c r="Y99" s="8" t="s">
        <v>859</v>
      </c>
      <c r="Z99" s="8" t="s">
        <v>42</v>
      </c>
      <c r="AA99" s="8">
        <v>16040822</v>
      </c>
      <c r="AB99" s="8" t="s">
        <v>52</v>
      </c>
      <c r="AC99" s="8" t="s">
        <v>44</v>
      </c>
      <c r="AD99" s="8" t="s">
        <v>45</v>
      </c>
      <c r="AE99" s="8">
        <v>38.551141999999999</v>
      </c>
      <c r="AF99" s="8">
        <v>-90.308899999999994</v>
      </c>
      <c r="AG99" s="8" t="b">
        <v>0</v>
      </c>
    </row>
    <row r="100" spans="1:33" s="8" customFormat="1" ht="13.2" x14ac:dyDescent="0.25">
      <c r="A100" s="8" t="s">
        <v>33</v>
      </c>
      <c r="B100" s="8" t="s">
        <v>34</v>
      </c>
      <c r="C100" s="8" t="s">
        <v>1045</v>
      </c>
      <c r="D100" s="8" t="s">
        <v>82</v>
      </c>
      <c r="E100" s="8" t="s">
        <v>37</v>
      </c>
      <c r="F100" s="8">
        <v>63123</v>
      </c>
      <c r="G100" s="8">
        <v>95000</v>
      </c>
      <c r="H100" s="8">
        <v>2</v>
      </c>
      <c r="I100" s="8">
        <v>1</v>
      </c>
      <c r="J100" s="8" t="s">
        <v>720</v>
      </c>
      <c r="K100" s="8">
        <v>949</v>
      </c>
      <c r="L100" s="8">
        <v>9017</v>
      </c>
      <c r="M100" s="8">
        <v>1938</v>
      </c>
      <c r="N100" s="8">
        <v>0</v>
      </c>
      <c r="O100" s="8">
        <v>0</v>
      </c>
      <c r="P100" s="8">
        <v>109</v>
      </c>
      <c r="Q100" s="8" t="s">
        <v>40</v>
      </c>
      <c r="V100" s="8">
        <v>95000</v>
      </c>
      <c r="Y100" s="8" t="s">
        <v>1046</v>
      </c>
      <c r="Z100" s="8" t="s">
        <v>42</v>
      </c>
      <c r="AA100" s="8">
        <v>16013446</v>
      </c>
      <c r="AB100" s="8" t="s">
        <v>52</v>
      </c>
      <c r="AC100" s="8" t="s">
        <v>44</v>
      </c>
      <c r="AD100" s="8" t="s">
        <v>45</v>
      </c>
      <c r="AE100" s="8">
        <v>38.555931000000001</v>
      </c>
      <c r="AF100" s="8">
        <v>-90.315264999999997</v>
      </c>
      <c r="AG100" s="8" t="b">
        <v>0</v>
      </c>
    </row>
    <row r="101" spans="1:33" s="8" customFormat="1" ht="13.2" x14ac:dyDescent="0.25">
      <c r="A101" s="8" t="s">
        <v>33</v>
      </c>
      <c r="B101" s="8" t="s">
        <v>34</v>
      </c>
      <c r="C101" s="8" t="s">
        <v>1011</v>
      </c>
      <c r="D101" s="8" t="s">
        <v>82</v>
      </c>
      <c r="E101" s="8" t="s">
        <v>37</v>
      </c>
      <c r="F101" s="8">
        <v>63123</v>
      </c>
      <c r="G101" s="8">
        <v>139999</v>
      </c>
      <c r="H101" s="8">
        <v>2</v>
      </c>
      <c r="I101" s="8">
        <v>1</v>
      </c>
      <c r="J101" s="8" t="s">
        <v>720</v>
      </c>
      <c r="K101" s="8">
        <v>1216</v>
      </c>
      <c r="L101" s="8">
        <v>9148</v>
      </c>
      <c r="M101" s="8">
        <v>1940</v>
      </c>
      <c r="N101" s="8">
        <v>0</v>
      </c>
      <c r="O101" s="8">
        <v>0</v>
      </c>
      <c r="P101" s="8">
        <v>81</v>
      </c>
      <c r="Q101" s="8" t="s">
        <v>40</v>
      </c>
      <c r="U101" s="8">
        <v>42513</v>
      </c>
      <c r="V101" s="8">
        <v>142000</v>
      </c>
      <c r="Y101" s="8" t="s">
        <v>1012</v>
      </c>
      <c r="Z101" s="8" t="s">
        <v>42</v>
      </c>
      <c r="AA101" s="8">
        <v>16021961</v>
      </c>
      <c r="AB101" s="8" t="s">
        <v>1013</v>
      </c>
      <c r="AC101" s="8" t="s">
        <v>44</v>
      </c>
      <c r="AD101" s="8" t="s">
        <v>45</v>
      </c>
      <c r="AE101" s="8">
        <v>38.557352999999999</v>
      </c>
      <c r="AF101" s="8">
        <v>-90.319795999999997</v>
      </c>
      <c r="AG101" s="8" t="b">
        <v>0</v>
      </c>
    </row>
    <row r="102" spans="1:33" s="8" customFormat="1" ht="13.2" x14ac:dyDescent="0.25">
      <c r="A102" s="8" t="s">
        <v>33</v>
      </c>
      <c r="B102" s="8" t="s">
        <v>34</v>
      </c>
      <c r="C102" s="8" t="s">
        <v>53</v>
      </c>
      <c r="D102" s="8" t="s">
        <v>36</v>
      </c>
      <c r="E102" s="8" t="s">
        <v>37</v>
      </c>
      <c r="F102" s="8">
        <v>63011</v>
      </c>
      <c r="G102" s="8">
        <v>234900</v>
      </c>
      <c r="H102" s="8">
        <v>3</v>
      </c>
      <c r="I102" s="8">
        <v>3</v>
      </c>
      <c r="J102" s="8" t="s">
        <v>47</v>
      </c>
      <c r="K102" s="8">
        <v>1234</v>
      </c>
      <c r="L102" s="8">
        <v>9148</v>
      </c>
      <c r="M102" s="8">
        <v>1968</v>
      </c>
      <c r="N102" s="8">
        <v>1</v>
      </c>
      <c r="O102" s="8">
        <v>1</v>
      </c>
      <c r="P102" s="8">
        <v>2</v>
      </c>
      <c r="Q102" s="8" t="s">
        <v>40</v>
      </c>
      <c r="V102" s="8">
        <v>234900</v>
      </c>
      <c r="Y102" s="8" t="s">
        <v>54</v>
      </c>
      <c r="Z102" s="8" t="s">
        <v>42</v>
      </c>
      <c r="AA102" s="8">
        <v>16044455</v>
      </c>
      <c r="AB102" s="8" t="s">
        <v>55</v>
      </c>
      <c r="AC102" s="8" t="s">
        <v>44</v>
      </c>
      <c r="AD102" s="8" t="s">
        <v>45</v>
      </c>
      <c r="AE102" s="8">
        <v>38.6006663</v>
      </c>
      <c r="AF102" s="8">
        <v>-90.495984800000002</v>
      </c>
      <c r="AG102" s="8" t="b">
        <v>0</v>
      </c>
    </row>
    <row r="103" spans="1:33" s="8" customFormat="1" ht="13.2" x14ac:dyDescent="0.25">
      <c r="A103" s="8" t="s">
        <v>33</v>
      </c>
      <c r="B103" s="8" t="s">
        <v>34</v>
      </c>
      <c r="C103" s="8" t="s">
        <v>216</v>
      </c>
      <c r="D103" s="8" t="s">
        <v>36</v>
      </c>
      <c r="E103" s="8" t="s">
        <v>37</v>
      </c>
      <c r="F103" s="8">
        <v>63011</v>
      </c>
      <c r="G103" s="8">
        <v>254900</v>
      </c>
      <c r="H103" s="8">
        <v>4</v>
      </c>
      <c r="I103" s="8">
        <v>3</v>
      </c>
      <c r="J103" s="8" t="s">
        <v>38</v>
      </c>
      <c r="K103" s="8">
        <v>1536</v>
      </c>
      <c r="L103" s="8">
        <v>9148</v>
      </c>
      <c r="M103" s="8">
        <v>1985</v>
      </c>
      <c r="N103" s="8">
        <v>2</v>
      </c>
      <c r="O103" s="8">
        <v>1</v>
      </c>
      <c r="P103" s="8">
        <v>52</v>
      </c>
      <c r="Q103" s="8" t="s">
        <v>40</v>
      </c>
      <c r="R103" s="9">
        <v>42547</v>
      </c>
      <c r="S103" s="10">
        <v>0.54166666666666663</v>
      </c>
      <c r="T103" s="10">
        <v>0.625</v>
      </c>
      <c r="U103" s="9">
        <v>42541</v>
      </c>
      <c r="V103" s="8">
        <v>259000</v>
      </c>
      <c r="Y103" s="8" t="s">
        <v>217</v>
      </c>
      <c r="Z103" s="8" t="s">
        <v>42</v>
      </c>
      <c r="AA103" s="8">
        <v>16030221</v>
      </c>
      <c r="AB103" s="8" t="s">
        <v>52</v>
      </c>
      <c r="AC103" s="8" t="s">
        <v>44</v>
      </c>
      <c r="AD103" s="8" t="s">
        <v>45</v>
      </c>
      <c r="AE103" s="8">
        <v>38.588898999999998</v>
      </c>
      <c r="AF103" s="8">
        <v>-90.625714000000002</v>
      </c>
      <c r="AG103" s="8" t="b">
        <v>0</v>
      </c>
    </row>
    <row r="104" spans="1:33" s="8" customFormat="1" ht="13.2" x14ac:dyDescent="0.25">
      <c r="A104" s="8" t="s">
        <v>33</v>
      </c>
      <c r="B104" s="8" t="s">
        <v>34</v>
      </c>
      <c r="C104" s="8" t="s">
        <v>181</v>
      </c>
      <c r="D104" s="8" t="s">
        <v>36</v>
      </c>
      <c r="E104" s="8" t="s">
        <v>37</v>
      </c>
      <c r="F104" s="8">
        <v>63011</v>
      </c>
      <c r="G104" s="8">
        <v>272000</v>
      </c>
      <c r="H104" s="8">
        <v>4</v>
      </c>
      <c r="I104" s="8">
        <v>3</v>
      </c>
      <c r="J104" s="8" t="s">
        <v>38</v>
      </c>
      <c r="K104" s="8">
        <v>1832</v>
      </c>
      <c r="L104" s="8">
        <v>9148</v>
      </c>
      <c r="M104" s="8">
        <v>1984</v>
      </c>
      <c r="N104" s="8">
        <v>2</v>
      </c>
      <c r="O104" s="8">
        <v>1</v>
      </c>
      <c r="P104" s="8">
        <v>39</v>
      </c>
      <c r="Q104" s="8" t="s">
        <v>40</v>
      </c>
      <c r="V104" s="8">
        <v>272000</v>
      </c>
      <c r="Y104" s="8" t="s">
        <v>182</v>
      </c>
      <c r="Z104" s="8" t="s">
        <v>42</v>
      </c>
      <c r="AA104" s="8">
        <v>16032760</v>
      </c>
      <c r="AB104" s="8" t="s">
        <v>49</v>
      </c>
      <c r="AC104" s="8" t="s">
        <v>44</v>
      </c>
      <c r="AD104" s="8" t="s">
        <v>45</v>
      </c>
      <c r="AE104" s="8">
        <v>38.588937999999999</v>
      </c>
      <c r="AF104" s="8">
        <v>-90.624557899999999</v>
      </c>
      <c r="AG104" s="8" t="b">
        <v>0</v>
      </c>
    </row>
    <row r="105" spans="1:33" s="8" customFormat="1" ht="13.2" x14ac:dyDescent="0.25">
      <c r="A105" s="8" t="s">
        <v>33</v>
      </c>
      <c r="B105" s="8" t="s">
        <v>34</v>
      </c>
      <c r="C105" s="8" t="s">
        <v>1068</v>
      </c>
      <c r="D105" s="8" t="s">
        <v>82</v>
      </c>
      <c r="E105" s="8" t="s">
        <v>37</v>
      </c>
      <c r="F105" s="8">
        <v>63123</v>
      </c>
      <c r="G105" s="8">
        <v>244900</v>
      </c>
      <c r="H105" s="8">
        <v>4</v>
      </c>
      <c r="I105" s="8">
        <v>4</v>
      </c>
      <c r="J105" s="8" t="s">
        <v>765</v>
      </c>
      <c r="K105" s="8">
        <v>2024</v>
      </c>
      <c r="L105" s="8">
        <v>9148</v>
      </c>
      <c r="M105" s="8">
        <v>1993</v>
      </c>
      <c r="N105" s="8">
        <v>2</v>
      </c>
      <c r="O105" s="8">
        <v>1</v>
      </c>
      <c r="P105" s="8">
        <v>169</v>
      </c>
      <c r="Q105" s="8" t="s">
        <v>40</v>
      </c>
      <c r="U105" s="8">
        <v>42472</v>
      </c>
      <c r="V105" s="8">
        <v>249900</v>
      </c>
      <c r="Y105" s="8" t="s">
        <v>1069</v>
      </c>
      <c r="Z105" s="8" t="s">
        <v>42</v>
      </c>
      <c r="AA105" s="8">
        <v>16000381</v>
      </c>
      <c r="AB105" s="8" t="s">
        <v>233</v>
      </c>
      <c r="AC105" s="8" t="s">
        <v>44</v>
      </c>
      <c r="AD105" s="8" t="s">
        <v>45</v>
      </c>
      <c r="AE105" s="8">
        <v>38.534979999999997</v>
      </c>
      <c r="AF105" s="8">
        <v>-90.328064999999995</v>
      </c>
      <c r="AG105" s="8" t="b">
        <v>0</v>
      </c>
    </row>
    <row r="106" spans="1:33" s="8" customFormat="1" ht="13.2" x14ac:dyDescent="0.25">
      <c r="A106" s="8" t="s">
        <v>33</v>
      </c>
      <c r="B106" s="8" t="s">
        <v>34</v>
      </c>
      <c r="C106" s="8" t="s">
        <v>109</v>
      </c>
      <c r="D106" s="8" t="s">
        <v>36</v>
      </c>
      <c r="E106" s="8" t="s">
        <v>37</v>
      </c>
      <c r="F106" s="8">
        <v>63011</v>
      </c>
      <c r="G106" s="8">
        <v>954000</v>
      </c>
      <c r="H106" s="8">
        <v>4</v>
      </c>
      <c r="I106" s="8">
        <v>5</v>
      </c>
      <c r="J106" s="8" t="s">
        <v>47</v>
      </c>
      <c r="K106" s="8">
        <v>4250</v>
      </c>
      <c r="L106" s="8">
        <v>9148</v>
      </c>
      <c r="M106" s="8">
        <v>2015</v>
      </c>
      <c r="N106" s="8">
        <v>3</v>
      </c>
      <c r="O106" s="8">
        <v>1</v>
      </c>
      <c r="P106" s="8">
        <v>15</v>
      </c>
      <c r="Q106" s="8" t="s">
        <v>40</v>
      </c>
      <c r="U106" s="9">
        <v>42544</v>
      </c>
      <c r="V106" s="8">
        <v>965000</v>
      </c>
      <c r="Y106" s="8" t="s">
        <v>110</v>
      </c>
      <c r="Z106" s="8" t="s">
        <v>42</v>
      </c>
      <c r="AA106" s="8">
        <v>16040178</v>
      </c>
      <c r="AB106" s="8" t="s">
        <v>111</v>
      </c>
      <c r="AC106" s="8" t="s">
        <v>44</v>
      </c>
      <c r="AD106" s="8" t="s">
        <v>45</v>
      </c>
      <c r="AE106" s="8">
        <v>38.620251000000003</v>
      </c>
      <c r="AF106" s="8">
        <v>-90.566376000000005</v>
      </c>
      <c r="AG106" s="8" t="b">
        <v>0</v>
      </c>
    </row>
    <row r="107" spans="1:33" s="8" customFormat="1" ht="13.2" x14ac:dyDescent="0.25">
      <c r="A107" s="8" t="s">
        <v>33</v>
      </c>
      <c r="B107" s="8" t="s">
        <v>34</v>
      </c>
      <c r="C107" s="8" t="s">
        <v>109</v>
      </c>
      <c r="D107" s="8" t="s">
        <v>36</v>
      </c>
      <c r="E107" s="8" t="s">
        <v>37</v>
      </c>
      <c r="F107" s="8">
        <v>63011</v>
      </c>
      <c r="G107" s="8">
        <v>954000</v>
      </c>
      <c r="H107" s="8">
        <v>4</v>
      </c>
      <c r="I107" s="8">
        <v>5</v>
      </c>
      <c r="J107" s="8" t="s">
        <v>47</v>
      </c>
      <c r="K107" s="8">
        <v>4250</v>
      </c>
      <c r="L107" s="8">
        <v>9148</v>
      </c>
      <c r="M107" s="8">
        <v>2015</v>
      </c>
      <c r="N107" s="8">
        <v>3</v>
      </c>
      <c r="O107" s="8">
        <v>1</v>
      </c>
      <c r="P107" s="8">
        <v>15</v>
      </c>
      <c r="Q107" s="8" t="s">
        <v>40</v>
      </c>
      <c r="U107" s="8">
        <v>42544</v>
      </c>
      <c r="V107" s="8">
        <v>965000</v>
      </c>
      <c r="Y107" s="8" t="s">
        <v>110</v>
      </c>
      <c r="Z107" s="8" t="s">
        <v>42</v>
      </c>
      <c r="AA107" s="8">
        <v>16040178</v>
      </c>
      <c r="AB107" s="8" t="s">
        <v>111</v>
      </c>
      <c r="AC107" s="8" t="s">
        <v>44</v>
      </c>
      <c r="AD107" s="8" t="s">
        <v>45</v>
      </c>
      <c r="AE107" s="8">
        <v>38.620251000000003</v>
      </c>
      <c r="AF107" s="8">
        <v>-90.566376000000005</v>
      </c>
      <c r="AG107" s="8" t="b">
        <v>0</v>
      </c>
    </row>
    <row r="108" spans="1:33" s="8" customFormat="1" ht="13.2" x14ac:dyDescent="0.25">
      <c r="A108" s="8" t="s">
        <v>33</v>
      </c>
      <c r="B108" s="8" t="s">
        <v>34</v>
      </c>
      <c r="C108" s="8" t="s">
        <v>738</v>
      </c>
      <c r="D108" s="8" t="s">
        <v>82</v>
      </c>
      <c r="E108" s="8" t="s">
        <v>37</v>
      </c>
      <c r="F108" s="8">
        <v>63123</v>
      </c>
      <c r="G108" s="8">
        <v>155000</v>
      </c>
      <c r="H108" s="8">
        <v>3</v>
      </c>
      <c r="I108" s="8">
        <v>2</v>
      </c>
      <c r="J108" s="8" t="s">
        <v>716</v>
      </c>
      <c r="K108" s="8">
        <v>1300</v>
      </c>
      <c r="L108" s="8">
        <v>9191</v>
      </c>
      <c r="M108" s="8">
        <v>1960</v>
      </c>
      <c r="N108" s="8">
        <v>1</v>
      </c>
      <c r="O108" s="8">
        <v>1</v>
      </c>
      <c r="P108" s="8">
        <v>1</v>
      </c>
      <c r="Q108" s="8" t="s">
        <v>40</v>
      </c>
      <c r="V108" s="8">
        <v>155000</v>
      </c>
      <c r="Y108" s="8" t="s">
        <v>739</v>
      </c>
      <c r="Z108" s="8" t="s">
        <v>42</v>
      </c>
      <c r="AA108" s="8">
        <v>16042905</v>
      </c>
      <c r="AB108" s="8" t="s">
        <v>740</v>
      </c>
      <c r="AC108" s="8" t="s">
        <v>44</v>
      </c>
      <c r="AD108" s="8" t="s">
        <v>45</v>
      </c>
      <c r="AE108" s="8">
        <v>38.549357999999998</v>
      </c>
      <c r="AF108" s="8">
        <v>-90.302631000000005</v>
      </c>
      <c r="AG108" s="8" t="b">
        <v>0</v>
      </c>
    </row>
    <row r="109" spans="1:33" s="8" customFormat="1" ht="13.2" x14ac:dyDescent="0.25">
      <c r="A109" s="8" t="s">
        <v>33</v>
      </c>
      <c r="B109" s="8" t="s">
        <v>34</v>
      </c>
      <c r="C109" s="8" t="s">
        <v>340</v>
      </c>
      <c r="D109" s="8" t="s">
        <v>66</v>
      </c>
      <c r="E109" s="8" t="s">
        <v>37</v>
      </c>
      <c r="F109" s="8">
        <v>63017</v>
      </c>
      <c r="G109" s="8">
        <v>298900</v>
      </c>
      <c r="H109" s="8">
        <v>4</v>
      </c>
      <c r="I109" s="8">
        <v>4</v>
      </c>
      <c r="J109" s="8" t="s">
        <v>309</v>
      </c>
      <c r="K109" s="8">
        <v>2056</v>
      </c>
      <c r="L109" s="8">
        <v>9365</v>
      </c>
      <c r="M109" s="8">
        <v>1976</v>
      </c>
      <c r="N109" s="8">
        <v>2</v>
      </c>
      <c r="O109" s="8">
        <v>1</v>
      </c>
      <c r="P109" s="8">
        <v>4</v>
      </c>
      <c r="Q109" s="8" t="s">
        <v>40</v>
      </c>
      <c r="V109" s="8">
        <v>298900</v>
      </c>
      <c r="W109" s="8">
        <v>42079</v>
      </c>
      <c r="X109" s="8">
        <v>275000</v>
      </c>
      <c r="Y109" s="8" t="s">
        <v>341</v>
      </c>
      <c r="Z109" s="8" t="s">
        <v>42</v>
      </c>
      <c r="AA109" s="8">
        <v>16043398</v>
      </c>
      <c r="AB109" s="8" t="s">
        <v>49</v>
      </c>
      <c r="AC109" s="8" t="s">
        <v>44</v>
      </c>
      <c r="AD109" s="8" t="s">
        <v>45</v>
      </c>
      <c r="AE109" s="8">
        <v>38.653374900000003</v>
      </c>
      <c r="AF109" s="8">
        <v>-90.539568000000003</v>
      </c>
      <c r="AG109" s="8" t="b">
        <v>0</v>
      </c>
    </row>
    <row r="110" spans="1:33" s="8" customFormat="1" ht="13.2" x14ac:dyDescent="0.25">
      <c r="A110" s="8" t="s">
        <v>33</v>
      </c>
      <c r="B110" s="8" t="s">
        <v>34</v>
      </c>
      <c r="C110" s="8" t="s">
        <v>183</v>
      </c>
      <c r="D110" s="8" t="s">
        <v>36</v>
      </c>
      <c r="E110" s="8" t="s">
        <v>37</v>
      </c>
      <c r="F110" s="8">
        <v>63011</v>
      </c>
      <c r="G110" s="8">
        <v>259900</v>
      </c>
      <c r="H110" s="8">
        <v>3</v>
      </c>
      <c r="I110" s="8">
        <v>2</v>
      </c>
      <c r="J110" s="8" t="s">
        <v>38</v>
      </c>
      <c r="K110" s="8">
        <v>1469</v>
      </c>
      <c r="L110" s="8">
        <v>9583</v>
      </c>
      <c r="M110" s="8">
        <v>1983</v>
      </c>
      <c r="N110" s="8">
        <v>2</v>
      </c>
      <c r="O110" s="8">
        <v>1</v>
      </c>
      <c r="P110" s="8">
        <v>39</v>
      </c>
      <c r="Q110" s="8" t="s">
        <v>40</v>
      </c>
      <c r="R110" s="9">
        <v>42547</v>
      </c>
      <c r="S110" s="10">
        <v>0.58333333333333337</v>
      </c>
      <c r="T110" s="10">
        <v>0.66666666666666663</v>
      </c>
      <c r="U110" s="9">
        <v>42541</v>
      </c>
      <c r="V110" s="8">
        <v>275000</v>
      </c>
      <c r="Y110" s="8" t="s">
        <v>184</v>
      </c>
      <c r="Z110" s="8" t="s">
        <v>42</v>
      </c>
      <c r="AA110" s="8">
        <v>16032204</v>
      </c>
      <c r="AB110" s="8" t="s">
        <v>49</v>
      </c>
      <c r="AC110" s="8" t="s">
        <v>44</v>
      </c>
      <c r="AD110" s="8" t="s">
        <v>45</v>
      </c>
      <c r="AE110" s="8">
        <v>38.587529000000004</v>
      </c>
      <c r="AF110" s="8">
        <v>-90.623524000000003</v>
      </c>
      <c r="AG110" s="8" t="b">
        <v>0</v>
      </c>
    </row>
    <row r="111" spans="1:33" s="8" customFormat="1" ht="13.2" x14ac:dyDescent="0.25">
      <c r="A111" s="8" t="s">
        <v>33</v>
      </c>
      <c r="B111" s="8" t="s">
        <v>34</v>
      </c>
      <c r="C111" s="8" t="s">
        <v>256</v>
      </c>
      <c r="D111" s="8" t="s">
        <v>36</v>
      </c>
      <c r="E111" s="8" t="s">
        <v>37</v>
      </c>
      <c r="F111" s="8">
        <v>63011</v>
      </c>
      <c r="G111" s="8">
        <v>283300</v>
      </c>
      <c r="H111" s="8">
        <v>4</v>
      </c>
      <c r="I111" s="8">
        <v>3</v>
      </c>
      <c r="J111" s="8" t="s">
        <v>38</v>
      </c>
      <c r="K111" s="8">
        <v>2142</v>
      </c>
      <c r="L111" s="8">
        <v>9583</v>
      </c>
      <c r="M111" s="8">
        <v>1986</v>
      </c>
      <c r="N111" s="8">
        <v>2</v>
      </c>
      <c r="O111" s="8">
        <v>1</v>
      </c>
      <c r="P111" s="8">
        <v>106</v>
      </c>
      <c r="Q111" s="8" t="s">
        <v>40</v>
      </c>
      <c r="U111" s="9">
        <v>42516</v>
      </c>
      <c r="V111" s="8">
        <v>284900</v>
      </c>
      <c r="Y111" s="8" t="s">
        <v>257</v>
      </c>
      <c r="Z111" s="8" t="s">
        <v>42</v>
      </c>
      <c r="AA111" s="8">
        <v>16014771</v>
      </c>
      <c r="AB111" s="8" t="s">
        <v>226</v>
      </c>
      <c r="AC111" s="8" t="s">
        <v>44</v>
      </c>
      <c r="AD111" s="8" t="s">
        <v>45</v>
      </c>
      <c r="AE111" s="8">
        <v>38.591214999999998</v>
      </c>
      <c r="AF111" s="8">
        <v>-90.622693999999996</v>
      </c>
      <c r="AG111" s="8" t="b">
        <v>0</v>
      </c>
    </row>
    <row r="112" spans="1:33" s="8" customFormat="1" ht="13.2" x14ac:dyDescent="0.25">
      <c r="A112" s="8" t="s">
        <v>33</v>
      </c>
      <c r="B112" s="8" t="s">
        <v>34</v>
      </c>
      <c r="C112" s="8" t="s">
        <v>764</v>
      </c>
      <c r="D112" s="8" t="s">
        <v>82</v>
      </c>
      <c r="E112" s="8" t="s">
        <v>37</v>
      </c>
      <c r="F112" s="8">
        <v>63123</v>
      </c>
      <c r="G112" s="8">
        <v>159900</v>
      </c>
      <c r="H112" s="8">
        <v>3</v>
      </c>
      <c r="I112" s="8">
        <v>2</v>
      </c>
      <c r="J112" s="8" t="s">
        <v>765</v>
      </c>
      <c r="K112" s="8">
        <v>1196</v>
      </c>
      <c r="L112" s="8">
        <v>9627</v>
      </c>
      <c r="M112" s="8">
        <v>1959</v>
      </c>
      <c r="N112" s="8">
        <v>1</v>
      </c>
      <c r="O112" s="8">
        <v>1</v>
      </c>
      <c r="P112" s="8">
        <v>3</v>
      </c>
      <c r="Q112" s="8" t="s">
        <v>40</v>
      </c>
      <c r="V112" s="8">
        <v>159900</v>
      </c>
      <c r="W112" s="8">
        <v>40092</v>
      </c>
      <c r="X112" s="8">
        <v>146900</v>
      </c>
      <c r="Y112" s="8" t="s">
        <v>766</v>
      </c>
      <c r="Z112" s="8" t="s">
        <v>42</v>
      </c>
      <c r="AA112" s="8">
        <v>16043912</v>
      </c>
      <c r="AB112" s="8" t="s">
        <v>767</v>
      </c>
      <c r="AC112" s="8" t="s">
        <v>44</v>
      </c>
      <c r="AD112" s="8" t="s">
        <v>45</v>
      </c>
      <c r="AE112" s="8">
        <v>38.521819000000001</v>
      </c>
      <c r="AF112" s="8">
        <v>-90.341140899999999</v>
      </c>
      <c r="AG112" s="8" t="b">
        <v>0</v>
      </c>
    </row>
    <row r="113" spans="1:33" s="8" customFormat="1" ht="13.2" x14ac:dyDescent="0.25">
      <c r="A113" s="8" t="s">
        <v>33</v>
      </c>
      <c r="B113" s="8" t="s">
        <v>34</v>
      </c>
      <c r="C113" s="8" t="s">
        <v>762</v>
      </c>
      <c r="D113" s="8" t="s">
        <v>82</v>
      </c>
      <c r="E113" s="8" t="s">
        <v>37</v>
      </c>
      <c r="F113" s="8">
        <v>63123</v>
      </c>
      <c r="G113" s="8">
        <v>56500</v>
      </c>
      <c r="H113" s="8">
        <v>1</v>
      </c>
      <c r="I113" s="8">
        <v>1</v>
      </c>
      <c r="J113" s="8" t="s">
        <v>720</v>
      </c>
      <c r="K113" s="8">
        <v>780</v>
      </c>
      <c r="L113" s="8">
        <v>9670</v>
      </c>
      <c r="M113" s="8">
        <v>1928</v>
      </c>
      <c r="N113" s="8">
        <v>2</v>
      </c>
      <c r="O113" s="8">
        <v>0</v>
      </c>
      <c r="P113" s="8">
        <v>3</v>
      </c>
      <c r="Q113" s="8" t="s">
        <v>40</v>
      </c>
      <c r="V113" s="8">
        <v>56500</v>
      </c>
      <c r="Y113" s="8" t="s">
        <v>763</v>
      </c>
      <c r="Z113" s="8" t="s">
        <v>42</v>
      </c>
      <c r="AA113" s="8">
        <v>16043965</v>
      </c>
      <c r="AB113" s="8" t="s">
        <v>49</v>
      </c>
      <c r="AC113" s="8" t="s">
        <v>44</v>
      </c>
      <c r="AD113" s="8" t="s">
        <v>45</v>
      </c>
      <c r="AE113" s="8">
        <v>38.5561072</v>
      </c>
      <c r="AF113" s="8">
        <v>-90.315116099999997</v>
      </c>
      <c r="AG113" s="8" t="b">
        <v>0</v>
      </c>
    </row>
    <row r="114" spans="1:33" s="8" customFormat="1" ht="13.2" x14ac:dyDescent="0.25">
      <c r="A114" s="8" t="s">
        <v>33</v>
      </c>
      <c r="B114" s="8" t="s">
        <v>34</v>
      </c>
      <c r="C114" s="8" t="s">
        <v>980</v>
      </c>
      <c r="D114" s="8" t="s">
        <v>82</v>
      </c>
      <c r="E114" s="8" t="s">
        <v>37</v>
      </c>
      <c r="F114" s="8">
        <v>63123</v>
      </c>
      <c r="G114" s="8">
        <v>99000</v>
      </c>
      <c r="H114" s="8">
        <v>2</v>
      </c>
      <c r="I114" s="8">
        <v>1</v>
      </c>
      <c r="J114" s="8" t="s">
        <v>720</v>
      </c>
      <c r="K114" s="8">
        <v>1128</v>
      </c>
      <c r="L114" s="8">
        <v>9714</v>
      </c>
      <c r="M114" s="8">
        <v>1951</v>
      </c>
      <c r="N114" s="8">
        <v>1</v>
      </c>
      <c r="O114" s="8">
        <v>1</v>
      </c>
      <c r="P114" s="8">
        <v>60</v>
      </c>
      <c r="Q114" s="8" t="s">
        <v>40</v>
      </c>
      <c r="V114" s="8">
        <v>99000</v>
      </c>
      <c r="Y114" s="8" t="s">
        <v>981</v>
      </c>
      <c r="Z114" s="8" t="s">
        <v>42</v>
      </c>
      <c r="AA114" s="8">
        <v>16009398</v>
      </c>
      <c r="AB114" s="8" t="s">
        <v>59</v>
      </c>
      <c r="AC114" s="8" t="s">
        <v>44</v>
      </c>
      <c r="AD114" s="8" t="s">
        <v>45</v>
      </c>
      <c r="AE114" s="8">
        <v>38.550254000000002</v>
      </c>
      <c r="AF114" s="8">
        <v>-90.317618899999999</v>
      </c>
      <c r="AG114" s="8" t="b">
        <v>0</v>
      </c>
    </row>
    <row r="115" spans="1:33" s="8" customFormat="1" ht="13.2" x14ac:dyDescent="0.25">
      <c r="A115" s="8" t="s">
        <v>33</v>
      </c>
      <c r="B115" s="8" t="s">
        <v>34</v>
      </c>
      <c r="C115" s="8" t="s">
        <v>835</v>
      </c>
      <c r="D115" s="8" t="s">
        <v>82</v>
      </c>
      <c r="E115" s="8" t="s">
        <v>37</v>
      </c>
      <c r="F115" s="8">
        <v>63123</v>
      </c>
      <c r="G115" s="8">
        <v>239000</v>
      </c>
      <c r="H115" s="8">
        <v>3</v>
      </c>
      <c r="I115" s="8">
        <v>2</v>
      </c>
      <c r="J115" s="8" t="s">
        <v>726</v>
      </c>
      <c r="K115" s="8">
        <v>1304</v>
      </c>
      <c r="L115" s="8">
        <v>9714</v>
      </c>
      <c r="M115" s="8">
        <v>1956</v>
      </c>
      <c r="N115" s="8">
        <v>0</v>
      </c>
      <c r="O115" s="8">
        <v>0</v>
      </c>
      <c r="P115" s="8">
        <v>10</v>
      </c>
      <c r="Q115" s="8" t="s">
        <v>40</v>
      </c>
      <c r="R115" s="8">
        <v>42547</v>
      </c>
      <c r="S115" s="8">
        <v>0.45833333333333331</v>
      </c>
      <c r="T115" s="8">
        <v>0.54166666666666663</v>
      </c>
      <c r="U115" s="8">
        <v>42543</v>
      </c>
      <c r="V115" s="8">
        <v>250000</v>
      </c>
      <c r="Y115" s="8" t="s">
        <v>836</v>
      </c>
      <c r="Z115" s="8" t="s">
        <v>42</v>
      </c>
      <c r="AA115" s="8">
        <v>16041117</v>
      </c>
      <c r="AB115" s="8" t="s">
        <v>233</v>
      </c>
      <c r="AC115" s="8" t="s">
        <v>44</v>
      </c>
      <c r="AD115" s="8" t="s">
        <v>45</v>
      </c>
      <c r="AE115" s="8">
        <v>38.559547000000002</v>
      </c>
      <c r="AF115" s="8">
        <v>-90.363073999999997</v>
      </c>
      <c r="AG115" s="8" t="b">
        <v>0</v>
      </c>
    </row>
    <row r="116" spans="1:33" s="8" customFormat="1" ht="13.2" x14ac:dyDescent="0.25">
      <c r="A116" s="8" t="s">
        <v>33</v>
      </c>
      <c r="B116" s="8" t="s">
        <v>34</v>
      </c>
      <c r="C116" s="8" t="s">
        <v>860</v>
      </c>
      <c r="D116" s="8" t="s">
        <v>82</v>
      </c>
      <c r="E116" s="8" t="s">
        <v>37</v>
      </c>
      <c r="F116" s="8">
        <v>63123</v>
      </c>
      <c r="G116" s="8">
        <v>159900</v>
      </c>
      <c r="H116" s="8">
        <v>3</v>
      </c>
      <c r="I116" s="8">
        <v>2</v>
      </c>
      <c r="J116" s="8" t="s">
        <v>726</v>
      </c>
      <c r="K116" s="8">
        <v>1462</v>
      </c>
      <c r="L116" s="8">
        <v>9757</v>
      </c>
      <c r="M116" s="8">
        <v>1961</v>
      </c>
      <c r="N116" s="8">
        <v>1</v>
      </c>
      <c r="O116" s="8">
        <v>1</v>
      </c>
      <c r="P116" s="8">
        <v>15</v>
      </c>
      <c r="Q116" s="8" t="s">
        <v>40</v>
      </c>
      <c r="V116" s="8">
        <v>159900</v>
      </c>
      <c r="Y116" s="8" t="s">
        <v>861</v>
      </c>
      <c r="Z116" s="8" t="s">
        <v>42</v>
      </c>
      <c r="AA116" s="8">
        <v>16040853</v>
      </c>
      <c r="AB116" s="8" t="s">
        <v>49</v>
      </c>
      <c r="AC116" s="8" t="s">
        <v>44</v>
      </c>
      <c r="AD116" s="8" t="s">
        <v>45</v>
      </c>
      <c r="AE116" s="8">
        <v>38.534680999999999</v>
      </c>
      <c r="AF116" s="8">
        <v>-90.349486999999996</v>
      </c>
      <c r="AG116" s="8" t="b">
        <v>0</v>
      </c>
    </row>
    <row r="117" spans="1:33" s="8" customFormat="1" ht="13.2" x14ac:dyDescent="0.25">
      <c r="A117" s="8" t="s">
        <v>33</v>
      </c>
      <c r="B117" s="8" t="s">
        <v>34</v>
      </c>
      <c r="C117" s="8" t="s">
        <v>378</v>
      </c>
      <c r="D117" s="8" t="s">
        <v>66</v>
      </c>
      <c r="E117" s="8" t="s">
        <v>37</v>
      </c>
      <c r="F117" s="8">
        <v>63017</v>
      </c>
      <c r="G117" s="8">
        <v>225000</v>
      </c>
      <c r="H117" s="8">
        <v>3</v>
      </c>
      <c r="I117" s="8">
        <v>3</v>
      </c>
      <c r="J117" s="8" t="s">
        <v>309</v>
      </c>
      <c r="K117" s="8">
        <v>1338</v>
      </c>
      <c r="L117" s="8">
        <v>10019</v>
      </c>
      <c r="M117" s="8">
        <v>1967</v>
      </c>
      <c r="N117" s="8">
        <v>2</v>
      </c>
      <c r="O117" s="8">
        <v>1</v>
      </c>
      <c r="P117" s="8">
        <v>11</v>
      </c>
      <c r="Q117" s="8" t="s">
        <v>40</v>
      </c>
      <c r="V117" s="8">
        <v>225000</v>
      </c>
      <c r="Y117" s="8" t="s">
        <v>379</v>
      </c>
      <c r="Z117" s="8" t="s">
        <v>42</v>
      </c>
      <c r="AA117" s="8">
        <v>16041880</v>
      </c>
      <c r="AB117" s="8" t="s">
        <v>49</v>
      </c>
      <c r="AC117" s="8" t="s">
        <v>44</v>
      </c>
      <c r="AD117" s="8" t="s">
        <v>45</v>
      </c>
      <c r="AE117" s="8">
        <v>38.658289000000003</v>
      </c>
      <c r="AF117" s="8">
        <v>-90.549767000000003</v>
      </c>
      <c r="AG117" s="8" t="b">
        <v>0</v>
      </c>
    </row>
    <row r="118" spans="1:33" s="8" customFormat="1" ht="13.2" x14ac:dyDescent="0.25">
      <c r="A118" s="8" t="s">
        <v>33</v>
      </c>
      <c r="B118" s="8" t="s">
        <v>34</v>
      </c>
      <c r="C118" s="8" t="s">
        <v>1028</v>
      </c>
      <c r="D118" s="8" t="s">
        <v>82</v>
      </c>
      <c r="E118" s="8" t="s">
        <v>37</v>
      </c>
      <c r="F118" s="8">
        <v>63123</v>
      </c>
      <c r="G118" s="8">
        <v>234900</v>
      </c>
      <c r="H118" s="8">
        <v>3</v>
      </c>
      <c r="I118" s="8">
        <v>2</v>
      </c>
      <c r="J118" s="8" t="s">
        <v>726</v>
      </c>
      <c r="K118" s="8">
        <v>1526</v>
      </c>
      <c r="L118" s="8">
        <v>10019</v>
      </c>
      <c r="M118" s="8">
        <v>1962</v>
      </c>
      <c r="N118" s="8">
        <v>2</v>
      </c>
      <c r="O118" s="8">
        <v>1</v>
      </c>
      <c r="P118" s="8">
        <v>93</v>
      </c>
      <c r="Q118" s="8" t="s">
        <v>40</v>
      </c>
      <c r="U118" s="8">
        <v>42523</v>
      </c>
      <c r="V118" s="8">
        <v>264999</v>
      </c>
      <c r="W118" s="8">
        <v>40392</v>
      </c>
      <c r="X118" s="8">
        <v>147900</v>
      </c>
      <c r="Y118" s="8" t="s">
        <v>1029</v>
      </c>
      <c r="Z118" s="8" t="s">
        <v>42</v>
      </c>
      <c r="AA118" s="8">
        <v>16018935</v>
      </c>
      <c r="AB118" s="8" t="s">
        <v>52</v>
      </c>
      <c r="AC118" s="8" t="s">
        <v>44</v>
      </c>
      <c r="AD118" s="8" t="s">
        <v>45</v>
      </c>
      <c r="AE118" s="8">
        <v>38.556721000000003</v>
      </c>
      <c r="AF118" s="8">
        <v>-90.352406000000002</v>
      </c>
      <c r="AG118" s="8" t="b">
        <v>0</v>
      </c>
    </row>
    <row r="119" spans="1:33" s="8" customFormat="1" ht="13.2" x14ac:dyDescent="0.25">
      <c r="A119" s="8" t="s">
        <v>33</v>
      </c>
      <c r="B119" s="8" t="s">
        <v>34</v>
      </c>
      <c r="C119" s="8" t="s">
        <v>74</v>
      </c>
      <c r="D119" s="8" t="s">
        <v>75</v>
      </c>
      <c r="E119" s="8" t="s">
        <v>37</v>
      </c>
      <c r="F119" s="8">
        <v>63011</v>
      </c>
      <c r="G119" s="8">
        <v>354900</v>
      </c>
      <c r="H119" s="8">
        <v>4</v>
      </c>
      <c r="I119" s="8">
        <v>4</v>
      </c>
      <c r="J119" s="8" t="s">
        <v>38</v>
      </c>
      <c r="K119" s="8">
        <v>2090</v>
      </c>
      <c r="L119" s="8">
        <v>10019</v>
      </c>
      <c r="M119" s="8">
        <v>1984</v>
      </c>
      <c r="N119" s="8">
        <v>2</v>
      </c>
      <c r="O119" s="8">
        <v>1</v>
      </c>
      <c r="P119" s="8">
        <v>3</v>
      </c>
      <c r="Q119" s="8" t="s">
        <v>40</v>
      </c>
      <c r="R119" s="9">
        <v>42547</v>
      </c>
      <c r="S119" s="10">
        <v>0.54166666666666663</v>
      </c>
      <c r="T119" s="10">
        <v>0.625</v>
      </c>
      <c r="V119" s="8">
        <v>354900</v>
      </c>
      <c r="Y119" s="8" t="s">
        <v>76</v>
      </c>
      <c r="Z119" s="8" t="s">
        <v>42</v>
      </c>
      <c r="AA119" s="8">
        <v>16043813</v>
      </c>
      <c r="AB119" s="8" t="s">
        <v>49</v>
      </c>
      <c r="AC119" s="8" t="s">
        <v>44</v>
      </c>
      <c r="AD119" s="8" t="s">
        <v>45</v>
      </c>
      <c r="AE119" s="8">
        <v>38.589691000000002</v>
      </c>
      <c r="AF119" s="8">
        <v>-90.622725000000003</v>
      </c>
      <c r="AG119" s="8" t="b">
        <v>0</v>
      </c>
    </row>
    <row r="120" spans="1:33" s="8" customFormat="1" ht="13.2" x14ac:dyDescent="0.25">
      <c r="A120" s="8" t="s">
        <v>33</v>
      </c>
      <c r="B120" s="8" t="s">
        <v>34</v>
      </c>
      <c r="C120" s="8" t="s">
        <v>220</v>
      </c>
      <c r="D120" s="8" t="s">
        <v>36</v>
      </c>
      <c r="E120" s="8" t="s">
        <v>37</v>
      </c>
      <c r="F120" s="8">
        <v>63011</v>
      </c>
      <c r="G120" s="8">
        <v>389900</v>
      </c>
      <c r="H120" s="8">
        <v>4</v>
      </c>
      <c r="I120" s="8">
        <v>4</v>
      </c>
      <c r="J120" s="8" t="s">
        <v>47</v>
      </c>
      <c r="K120" s="8">
        <v>2390</v>
      </c>
      <c r="L120" s="8">
        <v>10019</v>
      </c>
      <c r="M120" s="8">
        <v>1984</v>
      </c>
      <c r="N120" s="8">
        <v>2</v>
      </c>
      <c r="O120" s="8">
        <v>1</v>
      </c>
      <c r="P120" s="8">
        <v>53</v>
      </c>
      <c r="Q120" s="8" t="s">
        <v>40</v>
      </c>
      <c r="U120" s="9">
        <v>42522</v>
      </c>
      <c r="V120" s="8">
        <v>399900</v>
      </c>
      <c r="Y120" s="8" t="s">
        <v>221</v>
      </c>
      <c r="Z120" s="8" t="s">
        <v>42</v>
      </c>
      <c r="AA120" s="8">
        <v>16029941</v>
      </c>
      <c r="AB120" s="8" t="s">
        <v>64</v>
      </c>
      <c r="AC120" s="8" t="s">
        <v>44</v>
      </c>
      <c r="AD120" s="8" t="s">
        <v>45</v>
      </c>
      <c r="AE120" s="8">
        <v>38.617179999999998</v>
      </c>
      <c r="AF120" s="8">
        <v>-90.506497899999999</v>
      </c>
      <c r="AG120" s="8" t="b">
        <v>0</v>
      </c>
    </row>
    <row r="121" spans="1:33" s="8" customFormat="1" ht="13.2" x14ac:dyDescent="0.25">
      <c r="A121" s="8" t="s">
        <v>33</v>
      </c>
      <c r="B121" s="8" t="s">
        <v>34</v>
      </c>
      <c r="C121" s="8" t="s">
        <v>308</v>
      </c>
      <c r="D121" s="8" t="s">
        <v>66</v>
      </c>
      <c r="E121" s="8" t="s">
        <v>37</v>
      </c>
      <c r="F121" s="8">
        <v>63017</v>
      </c>
      <c r="G121" s="8">
        <v>520000</v>
      </c>
      <c r="H121" s="8">
        <v>3</v>
      </c>
      <c r="I121" s="8">
        <v>4</v>
      </c>
      <c r="J121" s="8" t="s">
        <v>309</v>
      </c>
      <c r="K121" s="8">
        <v>2792</v>
      </c>
      <c r="L121" s="8">
        <v>10019</v>
      </c>
      <c r="M121" s="8">
        <v>2003</v>
      </c>
      <c r="N121" s="8">
        <v>2</v>
      </c>
      <c r="O121" s="8">
        <v>1</v>
      </c>
      <c r="P121" s="8">
        <v>1</v>
      </c>
      <c r="Q121" s="8" t="s">
        <v>40</v>
      </c>
      <c r="V121" s="8">
        <v>520000</v>
      </c>
      <c r="Y121" s="8" t="s">
        <v>310</v>
      </c>
      <c r="Z121" s="8" t="s">
        <v>42</v>
      </c>
      <c r="AA121" s="8">
        <v>16043664</v>
      </c>
      <c r="AB121" s="8" t="s">
        <v>52</v>
      </c>
      <c r="AC121" s="8" t="s">
        <v>44</v>
      </c>
      <c r="AD121" s="8" t="s">
        <v>45</v>
      </c>
      <c r="AE121" s="8">
        <v>38.663788599999997</v>
      </c>
      <c r="AF121" s="8">
        <v>-90.539849000000004</v>
      </c>
      <c r="AG121" s="8" t="b">
        <v>0</v>
      </c>
    </row>
    <row r="122" spans="1:33" s="8" customFormat="1" ht="13.2" x14ac:dyDescent="0.25">
      <c r="A122" s="8" t="s">
        <v>33</v>
      </c>
      <c r="B122" s="8" t="s">
        <v>34</v>
      </c>
      <c r="C122" s="8" t="s">
        <v>88</v>
      </c>
      <c r="D122" s="8" t="s">
        <v>36</v>
      </c>
      <c r="E122" s="8" t="s">
        <v>37</v>
      </c>
      <c r="F122" s="8">
        <v>63011</v>
      </c>
      <c r="G122" s="8">
        <v>379000</v>
      </c>
      <c r="H122" s="8">
        <v>4</v>
      </c>
      <c r="I122" s="8">
        <v>4</v>
      </c>
      <c r="J122" s="8" t="s">
        <v>38</v>
      </c>
      <c r="K122" s="8">
        <v>2878</v>
      </c>
      <c r="L122" s="8">
        <v>10019</v>
      </c>
      <c r="M122" s="8">
        <v>1989</v>
      </c>
      <c r="N122" s="8">
        <v>2</v>
      </c>
      <c r="O122" s="8">
        <v>1</v>
      </c>
      <c r="P122" s="8">
        <v>4</v>
      </c>
      <c r="Q122" s="8" t="s">
        <v>40</v>
      </c>
      <c r="R122" s="9">
        <v>42547</v>
      </c>
      <c r="S122" s="10">
        <v>0.54166666666666663</v>
      </c>
      <c r="T122" s="10">
        <v>0.625</v>
      </c>
      <c r="V122" s="8">
        <v>379000</v>
      </c>
      <c r="Y122" s="8" t="s">
        <v>89</v>
      </c>
      <c r="Z122" s="8" t="s">
        <v>42</v>
      </c>
      <c r="AA122" s="8">
        <v>16043906</v>
      </c>
      <c r="AB122" s="8" t="s">
        <v>73</v>
      </c>
      <c r="AC122" s="8" t="s">
        <v>44</v>
      </c>
      <c r="AD122" s="8" t="s">
        <v>45</v>
      </c>
      <c r="AE122" s="8">
        <v>38.594620900000002</v>
      </c>
      <c r="AF122" s="8">
        <v>-90.6104919</v>
      </c>
      <c r="AG122" s="8" t="b">
        <v>0</v>
      </c>
    </row>
    <row r="123" spans="1:33" s="8" customFormat="1" ht="13.2" x14ac:dyDescent="0.25">
      <c r="A123" s="8" t="s">
        <v>33</v>
      </c>
      <c r="B123" s="8" t="s">
        <v>34</v>
      </c>
      <c r="C123" s="8" t="s">
        <v>311</v>
      </c>
      <c r="D123" s="8" t="s">
        <v>66</v>
      </c>
      <c r="E123" s="8" t="s">
        <v>37</v>
      </c>
      <c r="F123" s="8">
        <v>63017</v>
      </c>
      <c r="G123" s="8">
        <v>510000</v>
      </c>
      <c r="H123" s="8">
        <v>5</v>
      </c>
      <c r="I123" s="8">
        <v>5</v>
      </c>
      <c r="J123" s="8" t="s">
        <v>309</v>
      </c>
      <c r="K123" s="8">
        <v>3186</v>
      </c>
      <c r="L123" s="8">
        <v>10019</v>
      </c>
      <c r="M123" s="8">
        <v>1999</v>
      </c>
      <c r="N123" s="8">
        <v>3</v>
      </c>
      <c r="O123" s="8">
        <v>1</v>
      </c>
      <c r="P123" s="8">
        <v>1</v>
      </c>
      <c r="Q123" s="8" t="s">
        <v>40</v>
      </c>
      <c r="R123" s="8">
        <v>42546</v>
      </c>
      <c r="S123" s="8">
        <v>0.54166666666666663</v>
      </c>
      <c r="T123" s="8">
        <v>0.625</v>
      </c>
      <c r="U123" s="8">
        <v>42545</v>
      </c>
      <c r="V123" s="8">
        <v>525000</v>
      </c>
      <c r="W123" s="8">
        <v>39365</v>
      </c>
      <c r="X123" s="8">
        <v>505000</v>
      </c>
      <c r="Y123" s="8" t="s">
        <v>312</v>
      </c>
      <c r="Z123" s="8" t="s">
        <v>42</v>
      </c>
      <c r="AA123" s="8">
        <v>16043936</v>
      </c>
      <c r="AB123" s="8" t="s">
        <v>49</v>
      </c>
      <c r="AC123" s="8" t="s">
        <v>44</v>
      </c>
      <c r="AD123" s="8" t="s">
        <v>45</v>
      </c>
      <c r="AE123" s="8">
        <v>38.682262999999999</v>
      </c>
      <c r="AF123" s="8">
        <v>-90.517667000000003</v>
      </c>
      <c r="AG123" s="8" t="b">
        <v>0</v>
      </c>
    </row>
    <row r="124" spans="1:33" s="8" customFormat="1" ht="13.2" x14ac:dyDescent="0.25">
      <c r="A124" s="8" t="s">
        <v>33</v>
      </c>
      <c r="B124" s="8" t="s">
        <v>34</v>
      </c>
      <c r="C124" s="8" t="s">
        <v>560</v>
      </c>
      <c r="D124" s="8" t="s">
        <v>66</v>
      </c>
      <c r="E124" s="8" t="s">
        <v>37</v>
      </c>
      <c r="F124" s="8">
        <v>63017</v>
      </c>
      <c r="G124" s="8">
        <v>599900</v>
      </c>
      <c r="H124" s="8">
        <v>4</v>
      </c>
      <c r="I124" s="8">
        <v>5</v>
      </c>
      <c r="J124" s="8" t="s">
        <v>309</v>
      </c>
      <c r="K124" s="8">
        <v>3779</v>
      </c>
      <c r="L124" s="8">
        <v>10019</v>
      </c>
      <c r="M124" s="8">
        <v>2000</v>
      </c>
      <c r="N124" s="8">
        <v>3</v>
      </c>
      <c r="O124" s="8">
        <v>1</v>
      </c>
      <c r="P124" s="8">
        <v>72</v>
      </c>
      <c r="Q124" s="8" t="s">
        <v>40</v>
      </c>
      <c r="U124" s="8">
        <v>42485</v>
      </c>
      <c r="V124" s="8">
        <v>630000</v>
      </c>
      <c r="W124" s="8">
        <v>38210</v>
      </c>
      <c r="X124" s="8">
        <v>635000</v>
      </c>
      <c r="Y124" s="8" t="s">
        <v>561</v>
      </c>
      <c r="Z124" s="8" t="s">
        <v>42</v>
      </c>
      <c r="AA124" s="8">
        <v>16015723</v>
      </c>
      <c r="AB124" s="8" t="s">
        <v>233</v>
      </c>
      <c r="AC124" s="8" t="s">
        <v>44</v>
      </c>
      <c r="AD124" s="8" t="s">
        <v>45</v>
      </c>
      <c r="AE124" s="8">
        <v>38.659413999999998</v>
      </c>
      <c r="AF124" s="8">
        <v>-90.537870999999996</v>
      </c>
      <c r="AG124" s="8" t="b">
        <v>0</v>
      </c>
    </row>
    <row r="125" spans="1:33" s="8" customFormat="1" ht="13.2" x14ac:dyDescent="0.25">
      <c r="A125" s="8" t="s">
        <v>33</v>
      </c>
      <c r="B125" s="8" t="s">
        <v>34</v>
      </c>
      <c r="C125" s="8" t="s">
        <v>380</v>
      </c>
      <c r="D125" s="8" t="s">
        <v>66</v>
      </c>
      <c r="E125" s="8" t="s">
        <v>37</v>
      </c>
      <c r="F125" s="8">
        <v>63017</v>
      </c>
      <c r="G125" s="8">
        <v>379900</v>
      </c>
      <c r="H125" s="8">
        <v>4</v>
      </c>
      <c r="I125" s="8">
        <v>3</v>
      </c>
      <c r="J125" s="8" t="s">
        <v>47</v>
      </c>
      <c r="K125" s="8">
        <v>2673</v>
      </c>
      <c r="L125" s="8">
        <v>10149</v>
      </c>
      <c r="M125" s="8">
        <v>1978</v>
      </c>
      <c r="N125" s="8">
        <v>2</v>
      </c>
      <c r="O125" s="8">
        <v>1</v>
      </c>
      <c r="P125" s="8">
        <v>11</v>
      </c>
      <c r="Q125" s="8" t="s">
        <v>40</v>
      </c>
      <c r="V125" s="8">
        <v>379900</v>
      </c>
      <c r="W125" s="8">
        <v>41487</v>
      </c>
      <c r="X125" s="8">
        <v>334000</v>
      </c>
      <c r="Y125" s="8" t="s">
        <v>381</v>
      </c>
      <c r="Z125" s="8" t="s">
        <v>42</v>
      </c>
      <c r="AA125" s="8">
        <v>16041658</v>
      </c>
      <c r="AB125" s="8" t="s">
        <v>382</v>
      </c>
      <c r="AC125" s="8" t="s">
        <v>44</v>
      </c>
      <c r="AD125" s="8" t="s">
        <v>45</v>
      </c>
      <c r="AE125" s="8">
        <v>38.637479900000002</v>
      </c>
      <c r="AF125" s="8">
        <v>-90.542952</v>
      </c>
      <c r="AG125" s="8" t="b">
        <v>0</v>
      </c>
    </row>
    <row r="126" spans="1:33" s="8" customFormat="1" ht="13.2" x14ac:dyDescent="0.25">
      <c r="A126" s="8" t="s">
        <v>33</v>
      </c>
      <c r="B126" s="8" t="s">
        <v>34</v>
      </c>
      <c r="C126" s="8" t="s">
        <v>647</v>
      </c>
      <c r="D126" s="8" t="s">
        <v>66</v>
      </c>
      <c r="E126" s="8" t="s">
        <v>37</v>
      </c>
      <c r="F126" s="8">
        <v>63017</v>
      </c>
      <c r="G126" s="8">
        <v>322000</v>
      </c>
      <c r="H126" s="8">
        <v>4</v>
      </c>
      <c r="I126" s="8">
        <v>3</v>
      </c>
      <c r="J126" s="8" t="s">
        <v>309</v>
      </c>
      <c r="K126" s="8">
        <v>2736</v>
      </c>
      <c r="L126" s="8">
        <v>10411</v>
      </c>
      <c r="M126" s="8">
        <v>1979</v>
      </c>
      <c r="N126" s="8">
        <v>2</v>
      </c>
      <c r="O126" s="8">
        <v>1</v>
      </c>
      <c r="P126" s="8">
        <v>163</v>
      </c>
      <c r="Q126" s="8" t="s">
        <v>40</v>
      </c>
      <c r="U126" s="8">
        <v>42537</v>
      </c>
      <c r="V126" s="8">
        <v>339000</v>
      </c>
      <c r="Y126" s="8" t="s">
        <v>648</v>
      </c>
      <c r="Z126" s="8" t="s">
        <v>42</v>
      </c>
      <c r="AA126" s="8">
        <v>16001802</v>
      </c>
      <c r="AB126" s="8" t="s">
        <v>68</v>
      </c>
      <c r="AC126" s="8" t="s">
        <v>44</v>
      </c>
      <c r="AD126" s="8" t="s">
        <v>45</v>
      </c>
      <c r="AE126" s="8">
        <v>38.657412000000001</v>
      </c>
      <c r="AF126" s="8">
        <v>-90.518551000000002</v>
      </c>
      <c r="AG126" s="8" t="b">
        <v>0</v>
      </c>
    </row>
    <row r="127" spans="1:33" s="8" customFormat="1" ht="13.2" x14ac:dyDescent="0.25">
      <c r="A127" s="8" t="s">
        <v>33</v>
      </c>
      <c r="B127" s="8" t="s">
        <v>34</v>
      </c>
      <c r="C127" s="8" t="s">
        <v>112</v>
      </c>
      <c r="D127" s="8" t="s">
        <v>36</v>
      </c>
      <c r="E127" s="8" t="s">
        <v>37</v>
      </c>
      <c r="F127" s="8">
        <v>63011</v>
      </c>
      <c r="G127" s="8">
        <v>405000</v>
      </c>
      <c r="H127" s="8">
        <v>4</v>
      </c>
      <c r="I127" s="8">
        <v>4</v>
      </c>
      <c r="J127" s="8" t="s">
        <v>38</v>
      </c>
      <c r="K127" s="8">
        <v>2712</v>
      </c>
      <c r="L127" s="8">
        <v>10454</v>
      </c>
      <c r="M127" s="8">
        <v>1989</v>
      </c>
      <c r="N127" s="8">
        <v>2</v>
      </c>
      <c r="O127" s="8">
        <v>1</v>
      </c>
      <c r="P127" s="8">
        <v>15</v>
      </c>
      <c r="Q127" s="8" t="s">
        <v>40</v>
      </c>
      <c r="R127" s="9">
        <v>42547</v>
      </c>
      <c r="S127" s="10">
        <v>0.54166666666666663</v>
      </c>
      <c r="T127" s="10">
        <v>0.625</v>
      </c>
      <c r="V127" s="8">
        <v>405000</v>
      </c>
      <c r="W127" s="9">
        <v>38974</v>
      </c>
      <c r="X127" s="8">
        <v>382000</v>
      </c>
      <c r="Y127" s="8" t="s">
        <v>113</v>
      </c>
      <c r="Z127" s="8" t="s">
        <v>42</v>
      </c>
      <c r="AA127" s="8">
        <v>16037798</v>
      </c>
      <c r="AB127" s="8" t="s">
        <v>49</v>
      </c>
      <c r="AC127" s="8" t="s">
        <v>44</v>
      </c>
      <c r="AD127" s="8" t="s">
        <v>45</v>
      </c>
      <c r="AE127" s="8">
        <v>38.603355000000001</v>
      </c>
      <c r="AF127" s="8">
        <v>-90.605768999999995</v>
      </c>
      <c r="AG127" s="8" t="b">
        <v>0</v>
      </c>
    </row>
    <row r="128" spans="1:33" s="8" customFormat="1" ht="13.2" x14ac:dyDescent="0.25">
      <c r="A128" s="8" t="s">
        <v>33</v>
      </c>
      <c r="B128" s="8" t="s">
        <v>34</v>
      </c>
      <c r="C128" s="8" t="s">
        <v>362</v>
      </c>
      <c r="D128" s="8" t="s">
        <v>66</v>
      </c>
      <c r="E128" s="8" t="s">
        <v>37</v>
      </c>
      <c r="F128" s="8">
        <v>63017</v>
      </c>
      <c r="G128" s="8">
        <v>579900</v>
      </c>
      <c r="H128" s="8">
        <v>3</v>
      </c>
      <c r="I128" s="8">
        <v>4</v>
      </c>
      <c r="J128" s="8" t="s">
        <v>309</v>
      </c>
      <c r="K128" s="8">
        <v>3172</v>
      </c>
      <c r="L128" s="8">
        <v>10454</v>
      </c>
      <c r="M128" s="8">
        <v>2004</v>
      </c>
      <c r="N128" s="8">
        <v>3</v>
      </c>
      <c r="O128" s="8">
        <v>1</v>
      </c>
      <c r="P128" s="8">
        <v>9</v>
      </c>
      <c r="Q128" s="8" t="s">
        <v>40</v>
      </c>
      <c r="V128" s="8">
        <v>579900</v>
      </c>
      <c r="W128" s="8">
        <v>38335</v>
      </c>
      <c r="X128" s="8">
        <v>453500</v>
      </c>
      <c r="Y128" s="8" t="s">
        <v>363</v>
      </c>
      <c r="Z128" s="8" t="s">
        <v>42</v>
      </c>
      <c r="AA128" s="8">
        <v>16041736</v>
      </c>
      <c r="AB128" s="8" t="s">
        <v>226</v>
      </c>
      <c r="AC128" s="8" t="s">
        <v>44</v>
      </c>
      <c r="AD128" s="8" t="s">
        <v>45</v>
      </c>
      <c r="AE128" s="8">
        <v>38.639536</v>
      </c>
      <c r="AF128" s="8">
        <v>-90.544753999999998</v>
      </c>
      <c r="AG128" s="8" t="b">
        <v>0</v>
      </c>
    </row>
    <row r="129" spans="1:33" s="8" customFormat="1" ht="13.2" x14ac:dyDescent="0.25">
      <c r="A129" s="8" t="s">
        <v>33</v>
      </c>
      <c r="B129" s="8" t="s">
        <v>34</v>
      </c>
      <c r="C129" s="8" t="s">
        <v>493</v>
      </c>
      <c r="D129" s="8" t="s">
        <v>66</v>
      </c>
      <c r="E129" s="8" t="s">
        <v>37</v>
      </c>
      <c r="F129" s="8">
        <v>63017</v>
      </c>
      <c r="G129" s="8">
        <v>575000</v>
      </c>
      <c r="H129" s="8">
        <v>4</v>
      </c>
      <c r="I129" s="8">
        <v>4</v>
      </c>
      <c r="J129" s="8" t="s">
        <v>309</v>
      </c>
      <c r="K129" s="8">
        <v>4534</v>
      </c>
      <c r="L129" s="8">
        <v>10454</v>
      </c>
      <c r="M129" s="8">
        <v>1999</v>
      </c>
      <c r="N129" s="8">
        <v>3</v>
      </c>
      <c r="O129" s="8">
        <v>1</v>
      </c>
      <c r="P129" s="8">
        <v>43</v>
      </c>
      <c r="Q129" s="8" t="s">
        <v>40</v>
      </c>
      <c r="R129" s="8">
        <v>42547</v>
      </c>
      <c r="S129" s="8">
        <v>0.54166666666666663</v>
      </c>
      <c r="T129" s="8">
        <v>0.625</v>
      </c>
      <c r="U129" s="8">
        <v>42514</v>
      </c>
      <c r="V129" s="8">
        <v>584719</v>
      </c>
      <c r="Y129" s="8" t="s">
        <v>494</v>
      </c>
      <c r="Z129" s="8" t="s">
        <v>42</v>
      </c>
      <c r="AA129" s="8">
        <v>16032305</v>
      </c>
      <c r="AB129" s="8" t="s">
        <v>49</v>
      </c>
      <c r="AC129" s="8" t="s">
        <v>44</v>
      </c>
      <c r="AD129" s="8" t="s">
        <v>45</v>
      </c>
      <c r="AE129" s="8">
        <v>38.662256900000003</v>
      </c>
      <c r="AF129" s="8">
        <v>-90.534503999999998</v>
      </c>
      <c r="AG129" s="8" t="b">
        <v>0</v>
      </c>
    </row>
    <row r="130" spans="1:33" s="8" customFormat="1" ht="13.2" x14ac:dyDescent="0.25">
      <c r="A130" s="8" t="s">
        <v>33</v>
      </c>
      <c r="B130" s="8" t="s">
        <v>34</v>
      </c>
      <c r="C130" s="8" t="s">
        <v>867</v>
      </c>
      <c r="D130" s="8" t="s">
        <v>82</v>
      </c>
      <c r="E130" s="8" t="s">
        <v>37</v>
      </c>
      <c r="F130" s="8">
        <v>63123</v>
      </c>
      <c r="G130" s="8">
        <v>139900</v>
      </c>
      <c r="H130" s="8">
        <v>3</v>
      </c>
      <c r="I130" s="8">
        <v>1</v>
      </c>
      <c r="J130" s="8" t="s">
        <v>765</v>
      </c>
      <c r="K130" s="8">
        <v>908</v>
      </c>
      <c r="L130" s="8">
        <v>10542</v>
      </c>
      <c r="M130" s="8">
        <v>1962</v>
      </c>
      <c r="N130" s="8">
        <v>0</v>
      </c>
      <c r="O130" s="8">
        <v>0</v>
      </c>
      <c r="P130" s="8">
        <v>17</v>
      </c>
      <c r="Q130" s="8" t="s">
        <v>40</v>
      </c>
      <c r="V130" s="8">
        <v>139900</v>
      </c>
      <c r="W130" s="8">
        <v>38315</v>
      </c>
      <c r="X130" s="8">
        <v>122500</v>
      </c>
      <c r="Y130" s="8" t="s">
        <v>868</v>
      </c>
      <c r="Z130" s="8" t="s">
        <v>42</v>
      </c>
      <c r="AA130" s="8">
        <v>16040183</v>
      </c>
      <c r="AB130" s="8" t="s">
        <v>68</v>
      </c>
      <c r="AC130" s="8" t="s">
        <v>44</v>
      </c>
      <c r="AD130" s="8" t="s">
        <v>45</v>
      </c>
      <c r="AE130" s="8">
        <v>38.523355000000002</v>
      </c>
      <c r="AF130" s="8">
        <v>-90.339331400000006</v>
      </c>
      <c r="AG130" s="8" t="b">
        <v>0</v>
      </c>
    </row>
    <row r="131" spans="1:33" s="8" customFormat="1" ht="13.2" x14ac:dyDescent="0.25">
      <c r="A131" s="8" t="s">
        <v>33</v>
      </c>
      <c r="B131" s="8" t="s">
        <v>34</v>
      </c>
      <c r="C131" s="8" t="s">
        <v>946</v>
      </c>
      <c r="D131" s="8" t="s">
        <v>82</v>
      </c>
      <c r="E131" s="8" t="s">
        <v>37</v>
      </c>
      <c r="F131" s="8">
        <v>63123</v>
      </c>
      <c r="G131" s="8">
        <v>129900</v>
      </c>
      <c r="H131" s="8">
        <v>3</v>
      </c>
      <c r="I131" s="8">
        <v>2</v>
      </c>
      <c r="J131" s="8" t="s">
        <v>765</v>
      </c>
      <c r="K131" s="8">
        <v>915</v>
      </c>
      <c r="L131" s="8">
        <v>10629</v>
      </c>
      <c r="M131" s="8">
        <v>1956</v>
      </c>
      <c r="N131" s="8">
        <v>1</v>
      </c>
      <c r="O131" s="8">
        <v>1</v>
      </c>
      <c r="P131" s="8">
        <v>44</v>
      </c>
      <c r="Q131" s="8" t="s">
        <v>40</v>
      </c>
      <c r="V131" s="8">
        <v>129900</v>
      </c>
      <c r="Y131" s="8" t="s">
        <v>947</v>
      </c>
      <c r="Z131" s="8" t="s">
        <v>42</v>
      </c>
      <c r="AA131" s="8">
        <v>16032972</v>
      </c>
      <c r="AB131" s="8" t="s">
        <v>948</v>
      </c>
      <c r="AC131" s="8" t="s">
        <v>44</v>
      </c>
      <c r="AD131" s="8" t="s">
        <v>45</v>
      </c>
      <c r="AE131" s="8">
        <v>38.535285999999999</v>
      </c>
      <c r="AF131" s="8">
        <v>-90.315720999999996</v>
      </c>
      <c r="AG131" s="8" t="b">
        <v>0</v>
      </c>
    </row>
    <row r="132" spans="1:33" s="8" customFormat="1" ht="13.2" x14ac:dyDescent="0.25">
      <c r="A132" s="8" t="s">
        <v>33</v>
      </c>
      <c r="B132" s="8" t="s">
        <v>34</v>
      </c>
      <c r="C132" s="8" t="s">
        <v>46</v>
      </c>
      <c r="D132" s="8" t="s">
        <v>36</v>
      </c>
      <c r="E132" s="8" t="s">
        <v>37</v>
      </c>
      <c r="F132" s="8">
        <v>63011</v>
      </c>
      <c r="G132" s="8">
        <v>289900</v>
      </c>
      <c r="H132" s="8">
        <v>3</v>
      </c>
      <c r="I132" s="8">
        <v>2</v>
      </c>
      <c r="J132" s="8" t="s">
        <v>47</v>
      </c>
      <c r="K132" s="8">
        <v>2133</v>
      </c>
      <c r="L132" s="8">
        <v>10629</v>
      </c>
      <c r="M132" s="8">
        <v>1969</v>
      </c>
      <c r="N132" s="8">
        <v>2</v>
      </c>
      <c r="O132" s="8">
        <v>1</v>
      </c>
      <c r="P132" s="8">
        <v>1</v>
      </c>
      <c r="Q132" s="8" t="s">
        <v>40</v>
      </c>
      <c r="R132" s="9">
        <v>42547</v>
      </c>
      <c r="S132" s="10">
        <v>0.54166666666666663</v>
      </c>
      <c r="T132" s="10">
        <v>0.625</v>
      </c>
      <c r="V132" s="8">
        <v>289900</v>
      </c>
      <c r="Y132" s="8" t="s">
        <v>48</v>
      </c>
      <c r="Z132" s="8" t="s">
        <v>42</v>
      </c>
      <c r="AA132" s="8">
        <v>16044811</v>
      </c>
      <c r="AB132" s="8" t="s">
        <v>49</v>
      </c>
      <c r="AC132" s="8" t="s">
        <v>44</v>
      </c>
      <c r="AD132" s="8" t="s">
        <v>45</v>
      </c>
      <c r="AE132" s="8">
        <v>38.606717000000003</v>
      </c>
      <c r="AF132" s="8">
        <v>-90.517634000000001</v>
      </c>
      <c r="AG132" s="8" t="b">
        <v>0</v>
      </c>
    </row>
    <row r="133" spans="1:33" s="8" customFormat="1" ht="13.2" x14ac:dyDescent="0.25">
      <c r="A133" s="8" t="s">
        <v>33</v>
      </c>
      <c r="B133" s="8" t="s">
        <v>34</v>
      </c>
      <c r="C133" s="8" t="s">
        <v>103</v>
      </c>
      <c r="D133" s="8" t="s">
        <v>36</v>
      </c>
      <c r="E133" s="8" t="s">
        <v>37</v>
      </c>
      <c r="F133" s="8">
        <v>63011</v>
      </c>
      <c r="G133" s="8">
        <v>339900</v>
      </c>
      <c r="H133" s="8">
        <v>5</v>
      </c>
      <c r="I133" s="8">
        <v>3</v>
      </c>
      <c r="J133" s="8" t="s">
        <v>47</v>
      </c>
      <c r="K133" s="8">
        <v>2261</v>
      </c>
      <c r="L133" s="8">
        <v>10716</v>
      </c>
      <c r="M133" s="8">
        <v>1970</v>
      </c>
      <c r="N133" s="8">
        <v>2</v>
      </c>
      <c r="O133" s="8">
        <v>1</v>
      </c>
      <c r="P133" s="8">
        <v>11</v>
      </c>
      <c r="Q133" s="8" t="s">
        <v>40</v>
      </c>
      <c r="V133" s="8">
        <v>339900</v>
      </c>
      <c r="Y133" s="8" t="s">
        <v>104</v>
      </c>
      <c r="Z133" s="8" t="s">
        <v>42</v>
      </c>
      <c r="AA133" s="8">
        <v>16041765</v>
      </c>
      <c r="AB133" s="8" t="s">
        <v>49</v>
      </c>
      <c r="AC133" s="8" t="s">
        <v>44</v>
      </c>
      <c r="AD133" s="8" t="s">
        <v>45</v>
      </c>
      <c r="AE133" s="8">
        <v>38.613880999999999</v>
      </c>
      <c r="AF133" s="8">
        <v>-90.507288000000003</v>
      </c>
      <c r="AG133" s="8" t="b">
        <v>0</v>
      </c>
    </row>
    <row r="134" spans="1:33" s="8" customFormat="1" ht="13.2" x14ac:dyDescent="0.25">
      <c r="A134" s="8" t="s">
        <v>33</v>
      </c>
      <c r="B134" s="8" t="s">
        <v>34</v>
      </c>
      <c r="C134" s="8" t="s">
        <v>572</v>
      </c>
      <c r="D134" s="8" t="s">
        <v>66</v>
      </c>
      <c r="E134" s="8" t="s">
        <v>37</v>
      </c>
      <c r="F134" s="8">
        <v>63017</v>
      </c>
      <c r="G134" s="8">
        <v>295000</v>
      </c>
      <c r="H134" s="8">
        <v>3</v>
      </c>
      <c r="I134" s="8">
        <v>3</v>
      </c>
      <c r="J134" s="8" t="s">
        <v>47</v>
      </c>
      <c r="K134" s="8">
        <v>1932</v>
      </c>
      <c r="L134" s="8">
        <v>10759</v>
      </c>
      <c r="M134" s="8">
        <v>1977</v>
      </c>
      <c r="N134" s="8">
        <v>2</v>
      </c>
      <c r="O134" s="8">
        <v>1</v>
      </c>
      <c r="P134" s="8">
        <v>76</v>
      </c>
      <c r="Q134" s="8" t="s">
        <v>40</v>
      </c>
      <c r="R134" s="8">
        <v>42547</v>
      </c>
      <c r="S134" s="8">
        <v>0.54166666666666663</v>
      </c>
      <c r="T134" s="8">
        <v>0.625</v>
      </c>
      <c r="U134" s="8">
        <v>42523</v>
      </c>
      <c r="V134" s="8">
        <v>295000</v>
      </c>
      <c r="Y134" s="8" t="s">
        <v>573</v>
      </c>
      <c r="Z134" s="8" t="s">
        <v>42</v>
      </c>
      <c r="AA134" s="8">
        <v>16023167</v>
      </c>
      <c r="AB134" s="8" t="s">
        <v>68</v>
      </c>
      <c r="AC134" s="8" t="s">
        <v>44</v>
      </c>
      <c r="AD134" s="8" t="s">
        <v>45</v>
      </c>
      <c r="AE134" s="8">
        <v>38.637081000000002</v>
      </c>
      <c r="AF134" s="8">
        <v>-90.545730000000006</v>
      </c>
      <c r="AG134" s="8" t="b">
        <v>0</v>
      </c>
    </row>
    <row r="135" spans="1:33" s="8" customFormat="1" ht="13.2" x14ac:dyDescent="0.25">
      <c r="A135" s="8" t="s">
        <v>33</v>
      </c>
      <c r="B135" s="8" t="s">
        <v>34</v>
      </c>
      <c r="C135" s="8" t="s">
        <v>192</v>
      </c>
      <c r="D135" s="8" t="s">
        <v>36</v>
      </c>
      <c r="E135" s="8" t="s">
        <v>37</v>
      </c>
      <c r="F135" s="8">
        <v>63011</v>
      </c>
      <c r="G135" s="8">
        <v>845000</v>
      </c>
      <c r="H135" s="8">
        <v>3</v>
      </c>
      <c r="I135" s="8">
        <v>4</v>
      </c>
      <c r="J135" s="8" t="s">
        <v>47</v>
      </c>
      <c r="K135" s="8">
        <v>3635</v>
      </c>
      <c r="L135" s="8">
        <v>10803</v>
      </c>
      <c r="M135" s="8">
        <v>2013</v>
      </c>
      <c r="N135" s="8">
        <v>2</v>
      </c>
      <c r="O135" s="8">
        <v>1</v>
      </c>
      <c r="P135" s="8">
        <v>45</v>
      </c>
      <c r="Q135" s="8" t="s">
        <v>40</v>
      </c>
      <c r="V135" s="8">
        <v>845000</v>
      </c>
      <c r="W135" s="9">
        <v>41933</v>
      </c>
      <c r="X135" s="8">
        <v>1150615</v>
      </c>
      <c r="Y135" s="8" t="s">
        <v>193</v>
      </c>
      <c r="Z135" s="8" t="s">
        <v>42</v>
      </c>
      <c r="AA135" s="8">
        <v>16031102</v>
      </c>
      <c r="AB135" s="8" t="s">
        <v>68</v>
      </c>
      <c r="AC135" s="8" t="s">
        <v>44</v>
      </c>
      <c r="AD135" s="8" t="s">
        <v>45</v>
      </c>
      <c r="AE135" s="8">
        <v>38.623171499999998</v>
      </c>
      <c r="AF135" s="8">
        <v>-90.560193699999999</v>
      </c>
      <c r="AG135" s="8" t="b">
        <v>0</v>
      </c>
    </row>
    <row r="136" spans="1:33" s="8" customFormat="1" ht="13.2" x14ac:dyDescent="0.25">
      <c r="A136" s="8" t="s">
        <v>33</v>
      </c>
      <c r="B136" s="8" t="s">
        <v>34</v>
      </c>
      <c r="C136" s="8" t="s">
        <v>828</v>
      </c>
      <c r="D136" s="8" t="s">
        <v>720</v>
      </c>
      <c r="E136" s="8" t="s">
        <v>37</v>
      </c>
      <c r="F136" s="8">
        <v>63123</v>
      </c>
      <c r="G136" s="8">
        <v>124900</v>
      </c>
      <c r="H136" s="8">
        <v>4</v>
      </c>
      <c r="I136" s="8">
        <v>1</v>
      </c>
      <c r="J136" s="8" t="s">
        <v>720</v>
      </c>
      <c r="K136" s="8">
        <v>1164</v>
      </c>
      <c r="L136" s="8">
        <v>10890</v>
      </c>
      <c r="M136" s="8">
        <v>1955</v>
      </c>
      <c r="N136" s="8">
        <v>2</v>
      </c>
      <c r="O136" s="8">
        <v>1</v>
      </c>
      <c r="P136" s="8">
        <v>10</v>
      </c>
      <c r="Q136" s="8" t="s">
        <v>40</v>
      </c>
      <c r="V136" s="8">
        <v>124900</v>
      </c>
      <c r="Y136" s="8" t="s">
        <v>829</v>
      </c>
      <c r="Z136" s="8" t="s">
        <v>42</v>
      </c>
      <c r="AA136" s="8">
        <v>16042334</v>
      </c>
      <c r="AB136" s="8" t="s">
        <v>740</v>
      </c>
      <c r="AC136" s="8" t="s">
        <v>44</v>
      </c>
      <c r="AD136" s="8" t="s">
        <v>45</v>
      </c>
      <c r="AE136" s="8">
        <v>38.567138</v>
      </c>
      <c r="AF136" s="8">
        <v>-90.318681999999995</v>
      </c>
      <c r="AG136" s="8" t="b">
        <v>0</v>
      </c>
    </row>
    <row r="137" spans="1:33" s="8" customFormat="1" ht="13.2" x14ac:dyDescent="0.25">
      <c r="A137" s="8" t="s">
        <v>33</v>
      </c>
      <c r="B137" s="8" t="s">
        <v>34</v>
      </c>
      <c r="C137" s="8" t="s">
        <v>453</v>
      </c>
      <c r="D137" s="8" t="s">
        <v>66</v>
      </c>
      <c r="E137" s="8" t="s">
        <v>37</v>
      </c>
      <c r="F137" s="8">
        <v>63017</v>
      </c>
      <c r="G137" s="8">
        <v>314900</v>
      </c>
      <c r="H137" s="8">
        <v>4</v>
      </c>
      <c r="I137" s="8">
        <v>3</v>
      </c>
      <c r="J137" s="8" t="s">
        <v>309</v>
      </c>
      <c r="K137" s="8">
        <v>2196</v>
      </c>
      <c r="L137" s="8">
        <v>10890</v>
      </c>
      <c r="M137" s="8">
        <v>1972</v>
      </c>
      <c r="N137" s="8">
        <v>2</v>
      </c>
      <c r="O137" s="8">
        <v>1</v>
      </c>
      <c r="P137" s="8">
        <v>31</v>
      </c>
      <c r="Q137" s="8" t="s">
        <v>40</v>
      </c>
      <c r="V137" s="8">
        <v>314900</v>
      </c>
      <c r="Y137" s="8" t="s">
        <v>454</v>
      </c>
      <c r="Z137" s="8" t="s">
        <v>42</v>
      </c>
      <c r="AA137" s="8">
        <v>16036077</v>
      </c>
      <c r="AB137" s="8" t="s">
        <v>323</v>
      </c>
      <c r="AC137" s="8" t="s">
        <v>44</v>
      </c>
      <c r="AD137" s="8" t="s">
        <v>45</v>
      </c>
      <c r="AE137" s="8">
        <v>38.639671</v>
      </c>
      <c r="AF137" s="8">
        <v>-90.559482000000003</v>
      </c>
      <c r="AG137" s="8" t="b">
        <v>0</v>
      </c>
    </row>
    <row r="138" spans="1:33" s="8" customFormat="1" ht="13.2" x14ac:dyDescent="0.25">
      <c r="A138" s="8" t="s">
        <v>33</v>
      </c>
      <c r="B138" s="8" t="s">
        <v>34</v>
      </c>
      <c r="C138" s="8" t="s">
        <v>430</v>
      </c>
      <c r="D138" s="8" t="s">
        <v>66</v>
      </c>
      <c r="E138" s="8" t="s">
        <v>37</v>
      </c>
      <c r="F138" s="8">
        <v>63017</v>
      </c>
      <c r="G138" s="8">
        <v>349900</v>
      </c>
      <c r="H138" s="8">
        <v>4</v>
      </c>
      <c r="I138" s="8">
        <v>3</v>
      </c>
      <c r="J138" s="8" t="s">
        <v>309</v>
      </c>
      <c r="K138" s="8">
        <v>2250</v>
      </c>
      <c r="L138" s="8">
        <v>10890</v>
      </c>
      <c r="M138" s="8">
        <v>1984</v>
      </c>
      <c r="N138" s="8">
        <v>2</v>
      </c>
      <c r="O138" s="8">
        <v>1</v>
      </c>
      <c r="P138" s="8">
        <v>23</v>
      </c>
      <c r="Q138" s="8" t="s">
        <v>40</v>
      </c>
      <c r="R138" s="8">
        <v>42547</v>
      </c>
      <c r="S138" s="8">
        <v>0.54166666666666663</v>
      </c>
      <c r="T138" s="8">
        <v>0.625</v>
      </c>
      <c r="U138" s="8">
        <v>42544</v>
      </c>
      <c r="V138" s="8">
        <v>359900</v>
      </c>
      <c r="Y138" s="8" t="s">
        <v>431</v>
      </c>
      <c r="Z138" s="8" t="s">
        <v>42</v>
      </c>
      <c r="AA138" s="8">
        <v>16034524</v>
      </c>
      <c r="AB138" s="8" t="s">
        <v>432</v>
      </c>
      <c r="AC138" s="8" t="s">
        <v>44</v>
      </c>
      <c r="AD138" s="8" t="s">
        <v>45</v>
      </c>
      <c r="AE138" s="8">
        <v>38.657395999999999</v>
      </c>
      <c r="AF138" s="8">
        <v>-90.529458000000005</v>
      </c>
      <c r="AG138" s="8" t="b">
        <v>0</v>
      </c>
    </row>
    <row r="139" spans="1:33" s="8" customFormat="1" ht="13.2" x14ac:dyDescent="0.25">
      <c r="A139" s="8" t="s">
        <v>33</v>
      </c>
      <c r="B139" s="8" t="s">
        <v>34</v>
      </c>
      <c r="C139" s="8" t="s">
        <v>427</v>
      </c>
      <c r="D139" s="8" t="s">
        <v>66</v>
      </c>
      <c r="E139" s="8" t="s">
        <v>37</v>
      </c>
      <c r="F139" s="8">
        <v>63017</v>
      </c>
      <c r="G139" s="8">
        <v>349900</v>
      </c>
      <c r="H139" s="8">
        <v>4</v>
      </c>
      <c r="I139" s="8">
        <v>3</v>
      </c>
      <c r="J139" s="8" t="s">
        <v>47</v>
      </c>
      <c r="K139" s="8">
        <v>2365</v>
      </c>
      <c r="L139" s="8">
        <v>10890</v>
      </c>
      <c r="M139" s="8">
        <v>1995</v>
      </c>
      <c r="N139" s="8">
        <v>2</v>
      </c>
      <c r="O139" s="8">
        <v>1</v>
      </c>
      <c r="P139" s="8">
        <v>23</v>
      </c>
      <c r="Q139" s="8" t="s">
        <v>40</v>
      </c>
      <c r="V139" s="8">
        <v>349900</v>
      </c>
      <c r="Y139" s="8" t="s">
        <v>428</v>
      </c>
      <c r="Z139" s="8" t="s">
        <v>42</v>
      </c>
      <c r="AA139" s="8">
        <v>16038683</v>
      </c>
      <c r="AB139" s="8" t="s">
        <v>429</v>
      </c>
      <c r="AC139" s="8" t="s">
        <v>44</v>
      </c>
      <c r="AD139" s="8" t="s">
        <v>45</v>
      </c>
      <c r="AE139" s="8">
        <v>38.621957000000002</v>
      </c>
      <c r="AF139" s="8">
        <v>-90.536890999999997</v>
      </c>
      <c r="AG139" s="8" t="b">
        <v>0</v>
      </c>
    </row>
    <row r="140" spans="1:33" s="8" customFormat="1" ht="13.2" x14ac:dyDescent="0.25">
      <c r="A140" s="8" t="s">
        <v>33</v>
      </c>
      <c r="B140" s="8" t="s">
        <v>34</v>
      </c>
      <c r="C140" s="8" t="s">
        <v>529</v>
      </c>
      <c r="D140" s="8" t="s">
        <v>66</v>
      </c>
      <c r="E140" s="8" t="s">
        <v>37</v>
      </c>
      <c r="F140" s="8">
        <v>63017</v>
      </c>
      <c r="G140" s="8">
        <v>560000</v>
      </c>
      <c r="H140" s="8">
        <v>4</v>
      </c>
      <c r="I140" s="8">
        <v>6</v>
      </c>
      <c r="J140" s="8" t="s">
        <v>57</v>
      </c>
      <c r="K140" s="8">
        <v>3316</v>
      </c>
      <c r="L140" s="8">
        <v>10890</v>
      </c>
      <c r="M140" s="8">
        <v>1999</v>
      </c>
      <c r="N140" s="8">
        <v>3</v>
      </c>
      <c r="O140" s="8">
        <v>1</v>
      </c>
      <c r="P140" s="8">
        <v>59</v>
      </c>
      <c r="Q140" s="8" t="s">
        <v>40</v>
      </c>
      <c r="U140" s="8">
        <v>42513</v>
      </c>
      <c r="V140" s="8">
        <v>579900</v>
      </c>
      <c r="Y140" s="8" t="s">
        <v>530</v>
      </c>
      <c r="Z140" s="8" t="s">
        <v>42</v>
      </c>
      <c r="AA140" s="8">
        <v>16028478</v>
      </c>
      <c r="AB140" s="8" t="s">
        <v>68</v>
      </c>
      <c r="AC140" s="8" t="s">
        <v>44</v>
      </c>
      <c r="AD140" s="8" t="s">
        <v>45</v>
      </c>
      <c r="AE140" s="8">
        <v>38.621715000000002</v>
      </c>
      <c r="AF140" s="8">
        <v>-90.568201000000002</v>
      </c>
      <c r="AG140" s="8" t="b">
        <v>0</v>
      </c>
    </row>
    <row r="141" spans="1:33" s="8" customFormat="1" ht="13.2" x14ac:dyDescent="0.25">
      <c r="A141" s="8" t="s">
        <v>33</v>
      </c>
      <c r="B141" s="8" t="s">
        <v>34</v>
      </c>
      <c r="C141" s="8" t="s">
        <v>146</v>
      </c>
      <c r="D141" s="8" t="s">
        <v>75</v>
      </c>
      <c r="E141" s="8" t="s">
        <v>37</v>
      </c>
      <c r="F141" s="8">
        <v>63011</v>
      </c>
      <c r="G141" s="8">
        <v>284900</v>
      </c>
      <c r="H141" s="8">
        <v>4</v>
      </c>
      <c r="I141" s="8">
        <v>3</v>
      </c>
      <c r="J141" s="8" t="s">
        <v>38</v>
      </c>
      <c r="K141" s="8">
        <v>1987</v>
      </c>
      <c r="L141" s="8">
        <v>11195</v>
      </c>
      <c r="M141" s="8">
        <v>1981</v>
      </c>
      <c r="N141" s="8">
        <v>2</v>
      </c>
      <c r="O141" s="8">
        <v>1</v>
      </c>
      <c r="P141" s="8">
        <v>19</v>
      </c>
      <c r="Q141" s="8" t="s">
        <v>40</v>
      </c>
      <c r="V141" s="8">
        <v>284900</v>
      </c>
      <c r="W141" s="9">
        <v>39469</v>
      </c>
      <c r="X141" s="8">
        <v>161780</v>
      </c>
      <c r="Y141" s="8" t="s">
        <v>147</v>
      </c>
      <c r="Z141" s="8" t="s">
        <v>42</v>
      </c>
      <c r="AA141" s="8">
        <v>16039276</v>
      </c>
      <c r="AB141" s="8" t="s">
        <v>49</v>
      </c>
      <c r="AC141" s="8" t="s">
        <v>44</v>
      </c>
      <c r="AD141" s="8" t="s">
        <v>45</v>
      </c>
      <c r="AE141" s="8">
        <v>38.585107000000001</v>
      </c>
      <c r="AF141" s="8">
        <v>-90.624645999999998</v>
      </c>
      <c r="AG141" s="8" t="b">
        <v>0</v>
      </c>
    </row>
    <row r="142" spans="1:33" s="8" customFormat="1" ht="13.2" x14ac:dyDescent="0.25">
      <c r="A142" s="8" t="s">
        <v>33</v>
      </c>
      <c r="B142" s="8" t="s">
        <v>34</v>
      </c>
      <c r="C142" s="8" t="s">
        <v>346</v>
      </c>
      <c r="D142" s="8" t="s">
        <v>66</v>
      </c>
      <c r="E142" s="8" t="s">
        <v>37</v>
      </c>
      <c r="F142" s="8">
        <v>63017</v>
      </c>
      <c r="G142" s="8">
        <v>394444</v>
      </c>
      <c r="H142" s="8">
        <v>4</v>
      </c>
      <c r="I142" s="8">
        <v>3</v>
      </c>
      <c r="J142" s="8" t="s">
        <v>57</v>
      </c>
      <c r="K142" s="8">
        <v>2042</v>
      </c>
      <c r="L142" s="8">
        <v>11238</v>
      </c>
      <c r="M142" s="8">
        <v>1975</v>
      </c>
      <c r="N142" s="8">
        <v>2</v>
      </c>
      <c r="O142" s="8">
        <v>1</v>
      </c>
      <c r="P142" s="8">
        <v>8</v>
      </c>
      <c r="Q142" s="8" t="s">
        <v>40</v>
      </c>
      <c r="V142" s="8">
        <v>394444</v>
      </c>
      <c r="Y142" s="8" t="s">
        <v>347</v>
      </c>
      <c r="Z142" s="8" t="s">
        <v>42</v>
      </c>
      <c r="AA142" s="8">
        <v>16042896</v>
      </c>
      <c r="AB142" s="8" t="s">
        <v>64</v>
      </c>
      <c r="AC142" s="8" t="s">
        <v>44</v>
      </c>
      <c r="AD142" s="8" t="s">
        <v>45</v>
      </c>
      <c r="AE142" s="8">
        <v>38.628535900000003</v>
      </c>
      <c r="AF142" s="8">
        <v>-90.574613999999997</v>
      </c>
      <c r="AG142" s="8" t="b">
        <v>0</v>
      </c>
    </row>
    <row r="143" spans="1:33" s="8" customFormat="1" ht="13.2" x14ac:dyDescent="0.25">
      <c r="A143" s="8" t="s">
        <v>33</v>
      </c>
      <c r="B143" s="8" t="s">
        <v>34</v>
      </c>
      <c r="C143" s="8" t="s">
        <v>376</v>
      </c>
      <c r="D143" s="8" t="s">
        <v>66</v>
      </c>
      <c r="E143" s="8" t="s">
        <v>37</v>
      </c>
      <c r="F143" s="8">
        <v>63017</v>
      </c>
      <c r="G143" s="8">
        <v>439900</v>
      </c>
      <c r="H143" s="8">
        <v>4</v>
      </c>
      <c r="I143" s="8">
        <v>4</v>
      </c>
      <c r="J143" s="8" t="s">
        <v>57</v>
      </c>
      <c r="K143" s="8">
        <v>2964</v>
      </c>
      <c r="L143" s="8">
        <v>11238</v>
      </c>
      <c r="M143" s="8">
        <v>1978</v>
      </c>
      <c r="N143" s="8">
        <v>2</v>
      </c>
      <c r="O143" s="8">
        <v>1</v>
      </c>
      <c r="P143" s="8">
        <v>10</v>
      </c>
      <c r="Q143" s="8" t="s">
        <v>40</v>
      </c>
      <c r="V143" s="8">
        <v>439900</v>
      </c>
      <c r="W143" s="8">
        <v>41142</v>
      </c>
      <c r="X143" s="8">
        <v>180000</v>
      </c>
      <c r="Y143" s="8" t="s">
        <v>377</v>
      </c>
      <c r="Z143" s="8" t="s">
        <v>42</v>
      </c>
      <c r="AA143" s="8">
        <v>16041518</v>
      </c>
      <c r="AB143" s="8" t="s">
        <v>200</v>
      </c>
      <c r="AC143" s="8" t="s">
        <v>44</v>
      </c>
      <c r="AD143" s="8" t="s">
        <v>45</v>
      </c>
      <c r="AE143" s="8">
        <v>38.628191999999999</v>
      </c>
      <c r="AF143" s="8">
        <v>-90.575366000000002</v>
      </c>
      <c r="AG143" s="8" t="b">
        <v>0</v>
      </c>
    </row>
    <row r="144" spans="1:33" s="8" customFormat="1" ht="13.2" x14ac:dyDescent="0.25">
      <c r="A144" s="8" t="s">
        <v>33</v>
      </c>
      <c r="B144" s="8" t="s">
        <v>34</v>
      </c>
      <c r="C144" s="8" t="s">
        <v>565</v>
      </c>
      <c r="D144" s="8" t="s">
        <v>66</v>
      </c>
      <c r="E144" s="8" t="s">
        <v>37</v>
      </c>
      <c r="F144" s="8">
        <v>63017</v>
      </c>
      <c r="G144" s="8">
        <v>299900</v>
      </c>
      <c r="H144" s="8">
        <v>3</v>
      </c>
      <c r="I144" s="8">
        <v>3</v>
      </c>
      <c r="J144" s="8" t="s">
        <v>309</v>
      </c>
      <c r="K144" s="8">
        <v>1836</v>
      </c>
      <c r="L144" s="8">
        <v>11282</v>
      </c>
      <c r="M144" s="8">
        <v>1976</v>
      </c>
      <c r="N144" s="8">
        <v>2</v>
      </c>
      <c r="O144" s="8">
        <v>1</v>
      </c>
      <c r="P144" s="8">
        <v>72</v>
      </c>
      <c r="Q144" s="8" t="s">
        <v>40</v>
      </c>
      <c r="R144" s="8">
        <v>42547</v>
      </c>
      <c r="S144" s="8">
        <v>0.54166666666666663</v>
      </c>
      <c r="T144" s="8">
        <v>0.625</v>
      </c>
      <c r="U144" s="8">
        <v>42514</v>
      </c>
      <c r="V144" s="8">
        <v>329900</v>
      </c>
      <c r="Y144" s="8" t="s">
        <v>566</v>
      </c>
      <c r="Z144" s="8" t="s">
        <v>42</v>
      </c>
      <c r="AA144" s="8">
        <v>16021715</v>
      </c>
      <c r="AB144" s="8" t="s">
        <v>84</v>
      </c>
      <c r="AC144" s="8" t="s">
        <v>44</v>
      </c>
      <c r="AD144" s="8" t="s">
        <v>45</v>
      </c>
      <c r="AE144" s="8">
        <v>38.637667999999998</v>
      </c>
      <c r="AF144" s="8">
        <v>-90.556465000000003</v>
      </c>
      <c r="AG144" s="8" t="b">
        <v>0</v>
      </c>
    </row>
    <row r="145" spans="1:33" s="8" customFormat="1" ht="13.2" x14ac:dyDescent="0.25">
      <c r="A145" s="8" t="s">
        <v>33</v>
      </c>
      <c r="B145" s="8" t="s">
        <v>34</v>
      </c>
      <c r="C145" s="8" t="s">
        <v>865</v>
      </c>
      <c r="D145" s="8" t="s">
        <v>82</v>
      </c>
      <c r="E145" s="8" t="s">
        <v>37</v>
      </c>
      <c r="F145" s="8">
        <v>63123</v>
      </c>
      <c r="G145" s="8">
        <v>142000</v>
      </c>
      <c r="H145" s="8">
        <v>2</v>
      </c>
      <c r="I145" s="8">
        <v>2</v>
      </c>
      <c r="J145" s="8" t="s">
        <v>726</v>
      </c>
      <c r="K145" s="8">
        <v>864</v>
      </c>
      <c r="L145" s="8">
        <v>11326</v>
      </c>
      <c r="M145" s="8">
        <v>1959</v>
      </c>
      <c r="N145" s="8">
        <v>2</v>
      </c>
      <c r="O145" s="8">
        <v>0</v>
      </c>
      <c r="P145" s="8">
        <v>17</v>
      </c>
      <c r="Q145" s="8" t="s">
        <v>40</v>
      </c>
      <c r="V145" s="8">
        <v>142000</v>
      </c>
      <c r="Y145" s="8" t="s">
        <v>866</v>
      </c>
      <c r="Z145" s="8" t="s">
        <v>42</v>
      </c>
      <c r="AA145" s="8">
        <v>16040224</v>
      </c>
      <c r="AB145" s="8" t="s">
        <v>233</v>
      </c>
      <c r="AC145" s="8" t="s">
        <v>44</v>
      </c>
      <c r="AD145" s="8" t="s">
        <v>45</v>
      </c>
      <c r="AE145" s="8">
        <v>38.535791000000003</v>
      </c>
      <c r="AF145" s="8">
        <v>-90.349293000000003</v>
      </c>
      <c r="AG145" s="8" t="b">
        <v>0</v>
      </c>
    </row>
    <row r="146" spans="1:33" s="8" customFormat="1" ht="13.2" x14ac:dyDescent="0.25">
      <c r="A146" s="8" t="s">
        <v>33</v>
      </c>
      <c r="B146" s="8" t="s">
        <v>34</v>
      </c>
      <c r="C146" s="8" t="s">
        <v>396</v>
      </c>
      <c r="D146" s="8" t="s">
        <v>66</v>
      </c>
      <c r="E146" s="8" t="s">
        <v>37</v>
      </c>
      <c r="F146" s="8">
        <v>63017</v>
      </c>
      <c r="G146" s="8">
        <v>345000</v>
      </c>
      <c r="H146" s="8">
        <v>3</v>
      </c>
      <c r="I146" s="8">
        <v>3</v>
      </c>
      <c r="J146" s="8" t="s">
        <v>57</v>
      </c>
      <c r="K146" s="8">
        <v>2618</v>
      </c>
      <c r="L146" s="8">
        <v>11326</v>
      </c>
      <c r="M146" s="8">
        <v>1985</v>
      </c>
      <c r="N146" s="8">
        <v>2</v>
      </c>
      <c r="O146" s="8">
        <v>1</v>
      </c>
      <c r="P146" s="8">
        <v>16</v>
      </c>
      <c r="Q146" s="8" t="s">
        <v>40</v>
      </c>
      <c r="V146" s="8">
        <v>345000</v>
      </c>
      <c r="Y146" s="8" t="s">
        <v>397</v>
      </c>
      <c r="Z146" s="8" t="s">
        <v>42</v>
      </c>
      <c r="AA146" s="8">
        <v>16040301</v>
      </c>
      <c r="AB146" s="8" t="s">
        <v>49</v>
      </c>
      <c r="AC146" s="8" t="s">
        <v>44</v>
      </c>
      <c r="AD146" s="8" t="s">
        <v>45</v>
      </c>
      <c r="AE146" s="8">
        <v>38.618276000000002</v>
      </c>
      <c r="AF146" s="8">
        <v>-90.578964999999997</v>
      </c>
      <c r="AG146" s="8" t="b">
        <v>0</v>
      </c>
    </row>
    <row r="147" spans="1:33" s="8" customFormat="1" ht="13.2" x14ac:dyDescent="0.25">
      <c r="A147" s="8" t="s">
        <v>33</v>
      </c>
      <c r="B147" s="8" t="s">
        <v>34</v>
      </c>
      <c r="C147" s="8" t="s">
        <v>161</v>
      </c>
      <c r="D147" s="8" t="s">
        <v>36</v>
      </c>
      <c r="E147" s="8" t="s">
        <v>37</v>
      </c>
      <c r="F147" s="8">
        <v>63011</v>
      </c>
      <c r="G147" s="8">
        <v>440000</v>
      </c>
      <c r="H147" s="8">
        <v>4</v>
      </c>
      <c r="I147" s="8">
        <v>3</v>
      </c>
      <c r="J147" s="8" t="s">
        <v>38</v>
      </c>
      <c r="K147" s="8">
        <v>3391</v>
      </c>
      <c r="L147" s="8">
        <v>11326</v>
      </c>
      <c r="M147" s="8">
        <v>1990</v>
      </c>
      <c r="N147" s="8">
        <v>3</v>
      </c>
      <c r="O147" s="8">
        <v>1</v>
      </c>
      <c r="P147" s="8">
        <v>27</v>
      </c>
      <c r="Q147" s="8" t="s">
        <v>40</v>
      </c>
      <c r="V147" s="8">
        <v>440000</v>
      </c>
      <c r="W147" s="9">
        <v>42136</v>
      </c>
      <c r="X147" s="8">
        <v>418000</v>
      </c>
      <c r="Y147" s="8" t="s">
        <v>162</v>
      </c>
      <c r="Z147" s="8" t="s">
        <v>42</v>
      </c>
      <c r="AA147" s="8">
        <v>16037407</v>
      </c>
      <c r="AB147" s="8" t="s">
        <v>163</v>
      </c>
      <c r="AC147" s="8" t="s">
        <v>44</v>
      </c>
      <c r="AD147" s="8" t="s">
        <v>45</v>
      </c>
      <c r="AE147" s="8">
        <v>38.604827</v>
      </c>
      <c r="AF147" s="8">
        <v>-90.608273999999994</v>
      </c>
      <c r="AG147" s="8" t="b">
        <v>0</v>
      </c>
    </row>
    <row r="148" spans="1:33" s="8" customFormat="1" ht="13.2" x14ac:dyDescent="0.25">
      <c r="A148" s="8" t="s">
        <v>33</v>
      </c>
      <c r="B148" s="8" t="s">
        <v>34</v>
      </c>
      <c r="C148" s="8" t="s">
        <v>760</v>
      </c>
      <c r="D148" s="8" t="s">
        <v>82</v>
      </c>
      <c r="E148" s="8" t="s">
        <v>37</v>
      </c>
      <c r="F148" s="8">
        <v>63123</v>
      </c>
      <c r="G148" s="8">
        <v>93000</v>
      </c>
      <c r="H148" s="8">
        <v>3</v>
      </c>
      <c r="I148" s="8">
        <v>1</v>
      </c>
      <c r="J148" s="8" t="s">
        <v>716</v>
      </c>
      <c r="K148" s="8">
        <v>925</v>
      </c>
      <c r="L148" s="8">
        <v>11413</v>
      </c>
      <c r="M148" s="8">
        <v>1953</v>
      </c>
      <c r="N148" s="8">
        <v>1</v>
      </c>
      <c r="O148" s="8">
        <v>0</v>
      </c>
      <c r="P148" s="8">
        <v>3</v>
      </c>
      <c r="Q148" s="8" t="s">
        <v>40</v>
      </c>
      <c r="V148" s="8">
        <v>93000</v>
      </c>
      <c r="Y148" s="8" t="s">
        <v>761</v>
      </c>
      <c r="Z148" s="8" t="s">
        <v>42</v>
      </c>
      <c r="AA148" s="8">
        <v>16044088</v>
      </c>
      <c r="AB148" s="8" t="s">
        <v>52</v>
      </c>
      <c r="AC148" s="8" t="s">
        <v>44</v>
      </c>
      <c r="AD148" s="8" t="s">
        <v>45</v>
      </c>
      <c r="AE148" s="8">
        <v>38.556137</v>
      </c>
      <c r="AF148" s="8">
        <v>-90.288854999999998</v>
      </c>
      <c r="AG148" s="8" t="b">
        <v>0</v>
      </c>
    </row>
    <row r="149" spans="1:33" s="8" customFormat="1" ht="13.2" x14ac:dyDescent="0.25">
      <c r="A149" s="8" t="s">
        <v>33</v>
      </c>
      <c r="B149" s="8" t="s">
        <v>34</v>
      </c>
      <c r="C149" s="8" t="s">
        <v>580</v>
      </c>
      <c r="D149" s="8" t="s">
        <v>66</v>
      </c>
      <c r="E149" s="8" t="s">
        <v>37</v>
      </c>
      <c r="F149" s="8">
        <v>63017</v>
      </c>
      <c r="G149" s="8">
        <v>409500</v>
      </c>
      <c r="H149" s="8">
        <v>4</v>
      </c>
      <c r="I149" s="8">
        <v>4</v>
      </c>
      <c r="J149" s="8" t="s">
        <v>309</v>
      </c>
      <c r="K149" s="8">
        <v>2864</v>
      </c>
      <c r="L149" s="8">
        <v>11413</v>
      </c>
      <c r="M149" s="8">
        <v>1979</v>
      </c>
      <c r="N149" s="8">
        <v>2</v>
      </c>
      <c r="O149" s="8">
        <v>1</v>
      </c>
      <c r="P149" s="8">
        <v>79</v>
      </c>
      <c r="Q149" s="8" t="s">
        <v>40</v>
      </c>
      <c r="R149" s="8">
        <v>42547</v>
      </c>
      <c r="S149" s="8">
        <v>0.54166666666666663</v>
      </c>
      <c r="T149" s="8">
        <v>0.625</v>
      </c>
      <c r="U149" s="8">
        <v>42541</v>
      </c>
      <c r="V149" s="8">
        <v>435000</v>
      </c>
      <c r="Y149" s="8" t="s">
        <v>581</v>
      </c>
      <c r="Z149" s="8" t="s">
        <v>42</v>
      </c>
      <c r="AA149" s="8">
        <v>16022763</v>
      </c>
      <c r="AB149" s="8" t="s">
        <v>49</v>
      </c>
      <c r="AC149" s="8" t="s">
        <v>44</v>
      </c>
      <c r="AD149" s="8" t="s">
        <v>45</v>
      </c>
      <c r="AE149" s="8">
        <v>38.657707000000002</v>
      </c>
      <c r="AF149" s="8">
        <v>-90.518004000000005</v>
      </c>
      <c r="AG149" s="8" t="b">
        <v>0</v>
      </c>
    </row>
    <row r="150" spans="1:33" s="8" customFormat="1" ht="13.2" x14ac:dyDescent="0.25">
      <c r="A150" s="8" t="s">
        <v>33</v>
      </c>
      <c r="B150" s="8" t="s">
        <v>34</v>
      </c>
      <c r="C150" s="8" t="s">
        <v>105</v>
      </c>
      <c r="D150" s="8" t="s">
        <v>36</v>
      </c>
      <c r="E150" s="8" t="s">
        <v>37</v>
      </c>
      <c r="F150" s="8">
        <v>63011</v>
      </c>
      <c r="G150" s="8">
        <v>349500</v>
      </c>
      <c r="H150" s="8">
        <v>4</v>
      </c>
      <c r="I150" s="8">
        <v>3</v>
      </c>
      <c r="J150" s="8" t="s">
        <v>57</v>
      </c>
      <c r="K150" s="8">
        <v>2457</v>
      </c>
      <c r="L150" s="8">
        <v>11456</v>
      </c>
      <c r="M150" s="8">
        <v>1973</v>
      </c>
      <c r="N150" s="8">
        <v>2</v>
      </c>
      <c r="O150" s="8">
        <v>0</v>
      </c>
      <c r="P150" s="8">
        <v>12</v>
      </c>
      <c r="Q150" s="8" t="s">
        <v>40</v>
      </c>
      <c r="R150" s="9">
        <v>42547</v>
      </c>
      <c r="S150" s="10">
        <v>0.54166666666666663</v>
      </c>
      <c r="T150" s="10">
        <v>0.625</v>
      </c>
      <c r="U150" s="9">
        <v>42542</v>
      </c>
      <c r="V150" s="8">
        <v>359500</v>
      </c>
      <c r="Y150" s="8" t="s">
        <v>106</v>
      </c>
      <c r="Z150" s="8" t="s">
        <v>42</v>
      </c>
      <c r="AA150" s="8">
        <v>16041365</v>
      </c>
      <c r="AB150" s="8" t="s">
        <v>102</v>
      </c>
      <c r="AC150" s="8" t="s">
        <v>44</v>
      </c>
      <c r="AD150" s="8" t="s">
        <v>45</v>
      </c>
      <c r="AE150" s="8">
        <v>38.615957999999999</v>
      </c>
      <c r="AF150" s="8">
        <v>-90.577618999999999</v>
      </c>
      <c r="AG150" s="8" t="b">
        <v>0</v>
      </c>
    </row>
    <row r="151" spans="1:33" s="8" customFormat="1" ht="13.2" x14ac:dyDescent="0.25">
      <c r="A151" s="8" t="s">
        <v>33</v>
      </c>
      <c r="B151" s="8" t="s">
        <v>34</v>
      </c>
      <c r="C151" s="8" t="s">
        <v>433</v>
      </c>
      <c r="D151" s="8" t="s">
        <v>66</v>
      </c>
      <c r="E151" s="8" t="s">
        <v>37</v>
      </c>
      <c r="F151" s="8">
        <v>63017</v>
      </c>
      <c r="G151" s="8">
        <v>387950</v>
      </c>
      <c r="H151" s="8">
        <v>5</v>
      </c>
      <c r="I151" s="8">
        <v>4</v>
      </c>
      <c r="J151" s="8" t="s">
        <v>309</v>
      </c>
      <c r="K151" s="8">
        <v>2410</v>
      </c>
      <c r="L151" s="8">
        <v>11761</v>
      </c>
      <c r="M151" s="8">
        <v>1985</v>
      </c>
      <c r="N151" s="8">
        <v>2</v>
      </c>
      <c r="O151" s="8">
        <v>1</v>
      </c>
      <c r="P151" s="8">
        <v>23</v>
      </c>
      <c r="Q151" s="8" t="s">
        <v>40</v>
      </c>
      <c r="U151" s="8">
        <v>42537</v>
      </c>
      <c r="V151" s="8">
        <v>399950</v>
      </c>
      <c r="Y151" s="8" t="s">
        <v>434</v>
      </c>
      <c r="Z151" s="8" t="s">
        <v>42</v>
      </c>
      <c r="AA151" s="8">
        <v>16038466</v>
      </c>
      <c r="AB151" s="8" t="s">
        <v>49</v>
      </c>
      <c r="AC151" s="8" t="s">
        <v>44</v>
      </c>
      <c r="AD151" s="8" t="s">
        <v>45</v>
      </c>
      <c r="AE151" s="8">
        <v>38.634791</v>
      </c>
      <c r="AF151" s="8">
        <v>-90.562871999999999</v>
      </c>
      <c r="AG151" s="8" t="b">
        <v>0</v>
      </c>
    </row>
    <row r="152" spans="1:33" s="8" customFormat="1" ht="13.2" x14ac:dyDescent="0.25">
      <c r="A152" s="8" t="s">
        <v>33</v>
      </c>
      <c r="B152" s="8" t="s">
        <v>34</v>
      </c>
      <c r="C152" s="8" t="s">
        <v>891</v>
      </c>
      <c r="D152" s="8" t="s">
        <v>82</v>
      </c>
      <c r="E152" s="8" t="s">
        <v>37</v>
      </c>
      <c r="F152" s="8">
        <v>63123</v>
      </c>
      <c r="G152" s="8">
        <v>144900</v>
      </c>
      <c r="H152" s="8">
        <v>3</v>
      </c>
      <c r="I152" s="8">
        <v>1</v>
      </c>
      <c r="J152" s="8" t="s">
        <v>720</v>
      </c>
      <c r="K152" s="8">
        <v>1259</v>
      </c>
      <c r="L152" s="8">
        <v>12110</v>
      </c>
      <c r="M152" s="8">
        <v>1927</v>
      </c>
      <c r="N152" s="8">
        <v>0</v>
      </c>
      <c r="O152" s="8">
        <v>0</v>
      </c>
      <c r="P152" s="8">
        <v>22</v>
      </c>
      <c r="Q152" s="8" t="s">
        <v>40</v>
      </c>
      <c r="U152" s="8">
        <v>42537</v>
      </c>
      <c r="V152" s="8">
        <v>149900</v>
      </c>
      <c r="Y152" s="8" t="s">
        <v>892</v>
      </c>
      <c r="Z152" s="8" t="s">
        <v>42</v>
      </c>
      <c r="AA152" s="8">
        <v>16038813</v>
      </c>
      <c r="AB152" s="8" t="s">
        <v>233</v>
      </c>
      <c r="AC152" s="8" t="s">
        <v>44</v>
      </c>
      <c r="AD152" s="8" t="s">
        <v>45</v>
      </c>
      <c r="AE152" s="8">
        <v>38.5558543</v>
      </c>
      <c r="AF152" s="8">
        <v>-90.335143000000002</v>
      </c>
      <c r="AG152" s="8" t="b">
        <v>0</v>
      </c>
    </row>
    <row r="153" spans="1:33" s="8" customFormat="1" ht="13.2" x14ac:dyDescent="0.25">
      <c r="A153" s="8" t="s">
        <v>33</v>
      </c>
      <c r="B153" s="8" t="s">
        <v>34</v>
      </c>
      <c r="C153" s="8" t="s">
        <v>398</v>
      </c>
      <c r="D153" s="8" t="s">
        <v>66</v>
      </c>
      <c r="E153" s="8" t="s">
        <v>37</v>
      </c>
      <c r="F153" s="8">
        <v>63017</v>
      </c>
      <c r="G153" s="8">
        <v>276500</v>
      </c>
      <c r="H153" s="8">
        <v>4</v>
      </c>
      <c r="I153" s="8">
        <v>2</v>
      </c>
      <c r="J153" s="8" t="s">
        <v>309</v>
      </c>
      <c r="K153" s="8">
        <v>1756</v>
      </c>
      <c r="L153" s="8">
        <v>12110</v>
      </c>
      <c r="M153" s="8">
        <v>1968</v>
      </c>
      <c r="N153" s="8">
        <v>2</v>
      </c>
      <c r="O153" s="8">
        <v>1</v>
      </c>
      <c r="P153" s="8">
        <v>16</v>
      </c>
      <c r="Q153" s="8" t="s">
        <v>40</v>
      </c>
      <c r="V153" s="8">
        <v>276500</v>
      </c>
      <c r="Y153" s="8" t="s">
        <v>399</v>
      </c>
      <c r="Z153" s="8" t="s">
        <v>42</v>
      </c>
      <c r="AA153" s="8">
        <v>16040593</v>
      </c>
      <c r="AB153" s="8" t="s">
        <v>49</v>
      </c>
      <c r="AC153" s="8" t="s">
        <v>44</v>
      </c>
      <c r="AD153" s="8" t="s">
        <v>45</v>
      </c>
      <c r="AE153" s="8">
        <v>38.668149</v>
      </c>
      <c r="AF153" s="8">
        <v>-90.534760000000006</v>
      </c>
      <c r="AG153" s="8" t="b">
        <v>0</v>
      </c>
    </row>
    <row r="154" spans="1:33" s="8" customFormat="1" ht="13.2" x14ac:dyDescent="0.25">
      <c r="A154" s="8" t="s">
        <v>33</v>
      </c>
      <c r="B154" s="8" t="s">
        <v>34</v>
      </c>
      <c r="C154" s="8" t="s">
        <v>137</v>
      </c>
      <c r="D154" s="8" t="s">
        <v>71</v>
      </c>
      <c r="E154" s="8" t="s">
        <v>37</v>
      </c>
      <c r="F154" s="8">
        <v>63011</v>
      </c>
      <c r="G154" s="8">
        <v>258000</v>
      </c>
      <c r="H154" s="8">
        <v>3</v>
      </c>
      <c r="I154" s="8">
        <v>2</v>
      </c>
      <c r="J154" s="8" t="s">
        <v>57</v>
      </c>
      <c r="K154" s="8">
        <v>1846</v>
      </c>
      <c r="L154" s="8">
        <v>12197</v>
      </c>
      <c r="M154" s="8">
        <v>1969</v>
      </c>
      <c r="N154" s="8">
        <v>2</v>
      </c>
      <c r="O154" s="8">
        <v>1</v>
      </c>
      <c r="P154" s="8">
        <v>18</v>
      </c>
      <c r="Q154" s="8" t="s">
        <v>40</v>
      </c>
      <c r="V154" s="8">
        <v>258000</v>
      </c>
      <c r="Y154" s="8" t="s">
        <v>138</v>
      </c>
      <c r="Z154" s="8" t="s">
        <v>42</v>
      </c>
      <c r="AA154" s="8">
        <v>16039700</v>
      </c>
      <c r="AB154" s="8" t="s">
        <v>49</v>
      </c>
      <c r="AC154" s="8" t="s">
        <v>44</v>
      </c>
      <c r="AD154" s="8" t="s">
        <v>45</v>
      </c>
      <c r="AE154" s="8">
        <v>38.603999999999999</v>
      </c>
      <c r="AF154" s="8">
        <v>-90.570358999999996</v>
      </c>
      <c r="AG154" s="8" t="b">
        <v>0</v>
      </c>
    </row>
    <row r="155" spans="1:33" s="8" customFormat="1" ht="13.2" x14ac:dyDescent="0.25">
      <c r="A155" s="8" t="s">
        <v>33</v>
      </c>
      <c r="B155" s="8" t="s">
        <v>34</v>
      </c>
      <c r="C155" s="8" t="s">
        <v>353</v>
      </c>
      <c r="D155" s="8" t="s">
        <v>66</v>
      </c>
      <c r="E155" s="8" t="s">
        <v>37</v>
      </c>
      <c r="F155" s="8">
        <v>63017</v>
      </c>
      <c r="G155" s="8">
        <v>339900</v>
      </c>
      <c r="H155" s="8">
        <v>4</v>
      </c>
      <c r="I155" s="8">
        <v>4</v>
      </c>
      <c r="J155" s="8" t="s">
        <v>309</v>
      </c>
      <c r="K155" s="8">
        <v>2828</v>
      </c>
      <c r="L155" s="8">
        <v>12197</v>
      </c>
      <c r="M155" s="8">
        <v>1983</v>
      </c>
      <c r="N155" s="8">
        <v>2</v>
      </c>
      <c r="O155" s="8">
        <v>1</v>
      </c>
      <c r="P155" s="8">
        <v>9</v>
      </c>
      <c r="Q155" s="8" t="s">
        <v>40</v>
      </c>
      <c r="V155" s="8">
        <v>339900</v>
      </c>
      <c r="Y155" s="8" t="s">
        <v>354</v>
      </c>
      <c r="Z155" s="8" t="s">
        <v>42</v>
      </c>
      <c r="AA155" s="8">
        <v>16036836</v>
      </c>
      <c r="AB155" s="8" t="s">
        <v>355</v>
      </c>
      <c r="AC155" s="8" t="s">
        <v>44</v>
      </c>
      <c r="AD155" s="8" t="s">
        <v>45</v>
      </c>
      <c r="AE155" s="8">
        <v>38.657234000000003</v>
      </c>
      <c r="AF155" s="8">
        <v>-90.530345999999994</v>
      </c>
      <c r="AG155" s="8" t="b">
        <v>0</v>
      </c>
    </row>
    <row r="156" spans="1:33" s="8" customFormat="1" ht="13.2" x14ac:dyDescent="0.25">
      <c r="A156" s="8" t="s">
        <v>33</v>
      </c>
      <c r="B156" s="8" t="s">
        <v>34</v>
      </c>
      <c r="C156" s="8" t="s">
        <v>360</v>
      </c>
      <c r="D156" s="8" t="s">
        <v>66</v>
      </c>
      <c r="E156" s="8" t="s">
        <v>37</v>
      </c>
      <c r="F156" s="8">
        <v>63017</v>
      </c>
      <c r="G156" s="8">
        <v>472000</v>
      </c>
      <c r="H156" s="8">
        <v>4</v>
      </c>
      <c r="I156" s="8">
        <v>3</v>
      </c>
      <c r="J156" s="8" t="s">
        <v>309</v>
      </c>
      <c r="K156" s="8">
        <v>3158</v>
      </c>
      <c r="L156" s="8">
        <v>12197</v>
      </c>
      <c r="M156" s="8">
        <v>2001</v>
      </c>
      <c r="N156" s="8">
        <v>3</v>
      </c>
      <c r="O156" s="8">
        <v>1</v>
      </c>
      <c r="P156" s="8">
        <v>9</v>
      </c>
      <c r="Q156" s="8" t="s">
        <v>40</v>
      </c>
      <c r="V156" s="8">
        <v>472000</v>
      </c>
      <c r="W156" s="8">
        <v>40703</v>
      </c>
      <c r="X156" s="8">
        <v>422000</v>
      </c>
      <c r="Y156" s="8" t="s">
        <v>361</v>
      </c>
      <c r="Z156" s="8" t="s">
        <v>42</v>
      </c>
      <c r="AA156" s="8">
        <v>16035579</v>
      </c>
      <c r="AB156" s="8" t="s">
        <v>59</v>
      </c>
      <c r="AC156" s="8" t="s">
        <v>44</v>
      </c>
      <c r="AD156" s="8" t="s">
        <v>45</v>
      </c>
      <c r="AE156" s="8">
        <v>38.660578000000001</v>
      </c>
      <c r="AF156" s="8">
        <v>-90.537503000000001</v>
      </c>
      <c r="AG156" s="8" t="b">
        <v>0</v>
      </c>
    </row>
    <row r="157" spans="1:33" s="8" customFormat="1" ht="13.2" x14ac:dyDescent="0.25">
      <c r="A157" s="8" t="s">
        <v>33</v>
      </c>
      <c r="B157" s="8" t="s">
        <v>34</v>
      </c>
      <c r="C157" s="8" t="s">
        <v>542</v>
      </c>
      <c r="D157" s="8" t="s">
        <v>66</v>
      </c>
      <c r="E157" s="8" t="s">
        <v>37</v>
      </c>
      <c r="F157" s="8">
        <v>63017</v>
      </c>
      <c r="G157" s="8">
        <v>518000</v>
      </c>
      <c r="H157" s="8">
        <v>4</v>
      </c>
      <c r="I157" s="8">
        <v>3</v>
      </c>
      <c r="J157" s="8" t="s">
        <v>309</v>
      </c>
      <c r="K157" s="8">
        <v>3498</v>
      </c>
      <c r="L157" s="8">
        <v>12197</v>
      </c>
      <c r="M157" s="8">
        <v>2000</v>
      </c>
      <c r="N157" s="8">
        <v>3</v>
      </c>
      <c r="O157" s="8">
        <v>1</v>
      </c>
      <c r="P157" s="8">
        <v>64</v>
      </c>
      <c r="Q157" s="8" t="s">
        <v>40</v>
      </c>
      <c r="U157" s="8">
        <v>42522</v>
      </c>
      <c r="V157" s="8">
        <v>549000</v>
      </c>
      <c r="Y157" s="8" t="s">
        <v>543</v>
      </c>
      <c r="Z157" s="8" t="s">
        <v>42</v>
      </c>
      <c r="AA157" s="8">
        <v>16018845</v>
      </c>
      <c r="AB157" s="8" t="s">
        <v>355</v>
      </c>
      <c r="AC157" s="8" t="s">
        <v>44</v>
      </c>
      <c r="AD157" s="8" t="s">
        <v>45</v>
      </c>
      <c r="AE157" s="8">
        <v>38.661009999999997</v>
      </c>
      <c r="AF157" s="8">
        <v>-90.541048000000004</v>
      </c>
      <c r="AG157" s="8" t="b">
        <v>0</v>
      </c>
    </row>
    <row r="158" spans="1:33" s="8" customFormat="1" ht="13.2" x14ac:dyDescent="0.25">
      <c r="A158" s="8" t="s">
        <v>33</v>
      </c>
      <c r="B158" s="8" t="s">
        <v>34</v>
      </c>
      <c r="C158" s="8" t="s">
        <v>299</v>
      </c>
      <c r="D158" s="8" t="s">
        <v>36</v>
      </c>
      <c r="E158" s="8" t="s">
        <v>37</v>
      </c>
      <c r="F158" s="8">
        <v>63011</v>
      </c>
      <c r="G158" s="8">
        <v>539885</v>
      </c>
      <c r="H158" s="8">
        <v>3</v>
      </c>
      <c r="I158" s="8">
        <v>4</v>
      </c>
      <c r="J158" s="8" t="s">
        <v>47</v>
      </c>
      <c r="K158" s="8">
        <v>2735</v>
      </c>
      <c r="L158" s="8">
        <v>12415</v>
      </c>
      <c r="M158" s="8">
        <v>2008</v>
      </c>
      <c r="N158" s="8">
        <v>2</v>
      </c>
      <c r="O158" s="8">
        <v>1</v>
      </c>
      <c r="P158" s="8">
        <v>276</v>
      </c>
      <c r="Q158" s="8" t="s">
        <v>40</v>
      </c>
      <c r="R158" s="9">
        <v>42547</v>
      </c>
      <c r="S158" s="10">
        <v>0.54166666666666663</v>
      </c>
      <c r="T158" s="10">
        <v>0.625</v>
      </c>
      <c r="U158" s="9">
        <v>42517</v>
      </c>
      <c r="V158" s="8">
        <v>568500</v>
      </c>
      <c r="Y158" s="8" t="s">
        <v>300</v>
      </c>
      <c r="Z158" s="8" t="s">
        <v>42</v>
      </c>
      <c r="AA158" s="8">
        <v>15054327</v>
      </c>
      <c r="AB158" s="8" t="s">
        <v>43</v>
      </c>
      <c r="AC158" s="8" t="s">
        <v>44</v>
      </c>
      <c r="AD158" s="8" t="s">
        <v>45</v>
      </c>
      <c r="AE158" s="8">
        <v>38.609161700000001</v>
      </c>
      <c r="AF158" s="8">
        <v>-90.534408499999998</v>
      </c>
      <c r="AG158" s="8" t="b">
        <v>0</v>
      </c>
    </row>
    <row r="159" spans="1:33" s="8" customFormat="1" ht="13.2" x14ac:dyDescent="0.25">
      <c r="A159" s="8" t="s">
        <v>33</v>
      </c>
      <c r="B159" s="8" t="s">
        <v>34</v>
      </c>
      <c r="C159" s="8" t="s">
        <v>1050</v>
      </c>
      <c r="D159" s="8" t="s">
        <v>82</v>
      </c>
      <c r="E159" s="8" t="s">
        <v>37</v>
      </c>
      <c r="F159" s="8">
        <v>63123</v>
      </c>
      <c r="G159" s="8">
        <v>114900</v>
      </c>
      <c r="H159" s="8">
        <v>3</v>
      </c>
      <c r="I159" s="8">
        <v>2</v>
      </c>
      <c r="J159" s="8" t="s">
        <v>720</v>
      </c>
      <c r="K159" s="8">
        <v>1311</v>
      </c>
      <c r="L159" s="8">
        <v>12502</v>
      </c>
      <c r="M159" s="8">
        <v>1940</v>
      </c>
      <c r="N159" s="8">
        <v>1</v>
      </c>
      <c r="O159" s="8">
        <v>1</v>
      </c>
      <c r="P159" s="8">
        <v>113</v>
      </c>
      <c r="Q159" s="8" t="s">
        <v>40</v>
      </c>
      <c r="U159" s="8">
        <v>42533</v>
      </c>
      <c r="V159" s="8">
        <v>129900</v>
      </c>
      <c r="W159" s="8">
        <v>41947</v>
      </c>
      <c r="X159" s="8">
        <v>42200</v>
      </c>
      <c r="Y159" s="8" t="s">
        <v>1051</v>
      </c>
      <c r="Z159" s="8" t="s">
        <v>42</v>
      </c>
      <c r="AA159" s="8">
        <v>16010893</v>
      </c>
      <c r="AB159" s="8" t="s">
        <v>226</v>
      </c>
      <c r="AC159" s="8" t="s">
        <v>44</v>
      </c>
      <c r="AD159" s="8" t="s">
        <v>45</v>
      </c>
      <c r="AE159" s="8">
        <v>38.542380000000001</v>
      </c>
      <c r="AF159" s="8">
        <v>-90.333461</v>
      </c>
      <c r="AG159" s="8" t="b">
        <v>0</v>
      </c>
    </row>
    <row r="160" spans="1:33" s="8" customFormat="1" ht="13.2" x14ac:dyDescent="0.25">
      <c r="A160" s="8" t="s">
        <v>33</v>
      </c>
      <c r="B160" s="8" t="s">
        <v>34</v>
      </c>
      <c r="C160" s="8" t="s">
        <v>35</v>
      </c>
      <c r="D160" s="8" t="s">
        <v>36</v>
      </c>
      <c r="E160" s="8" t="s">
        <v>37</v>
      </c>
      <c r="F160" s="8">
        <v>63011</v>
      </c>
      <c r="G160" s="8">
        <v>274900</v>
      </c>
      <c r="H160" s="8">
        <v>4</v>
      </c>
      <c r="I160" s="8">
        <v>3</v>
      </c>
      <c r="J160" s="8" t="s">
        <v>38</v>
      </c>
      <c r="K160" s="8">
        <v>2534</v>
      </c>
      <c r="L160" s="8">
        <v>12502</v>
      </c>
      <c r="M160" s="8">
        <v>1979</v>
      </c>
      <c r="N160" s="8">
        <v>2</v>
      </c>
      <c r="O160" s="8">
        <v>1</v>
      </c>
      <c r="P160" s="8">
        <v>1</v>
      </c>
      <c r="Q160" s="8" t="s">
        <v>40</v>
      </c>
      <c r="V160" s="8">
        <v>274900</v>
      </c>
      <c r="W160" s="9">
        <v>40521</v>
      </c>
      <c r="X160" s="8">
        <v>190000</v>
      </c>
      <c r="Y160" s="8" t="s">
        <v>41</v>
      </c>
      <c r="Z160" s="8" t="s">
        <v>42</v>
      </c>
      <c r="AA160" s="8">
        <v>16039735</v>
      </c>
      <c r="AB160" s="8" t="s">
        <v>43</v>
      </c>
      <c r="AC160" s="8" t="s">
        <v>44</v>
      </c>
      <c r="AD160" s="8" t="s">
        <v>45</v>
      </c>
      <c r="AE160" s="8">
        <v>38.587496999999999</v>
      </c>
      <c r="AF160" s="8">
        <v>-90.615030000000004</v>
      </c>
      <c r="AG160" s="8" t="b">
        <v>0</v>
      </c>
    </row>
    <row r="161" spans="1:33" s="8" customFormat="1" ht="13.2" x14ac:dyDescent="0.25">
      <c r="A161" s="8" t="s">
        <v>33</v>
      </c>
      <c r="B161" s="8" t="s">
        <v>34</v>
      </c>
      <c r="C161" s="8" t="s">
        <v>296</v>
      </c>
      <c r="D161" s="8" t="s">
        <v>36</v>
      </c>
      <c r="E161" s="8" t="s">
        <v>37</v>
      </c>
      <c r="F161" s="8">
        <v>63011</v>
      </c>
      <c r="G161" s="8">
        <v>279900</v>
      </c>
      <c r="H161" s="8">
        <v>5</v>
      </c>
      <c r="I161" s="8">
        <v>3</v>
      </c>
      <c r="J161" s="8" t="s">
        <v>47</v>
      </c>
      <c r="K161" s="8">
        <v>2466</v>
      </c>
      <c r="L161" s="8">
        <v>12545</v>
      </c>
      <c r="M161" s="8">
        <v>1970</v>
      </c>
      <c r="N161" s="8">
        <v>2</v>
      </c>
      <c r="O161" s="8">
        <v>1</v>
      </c>
      <c r="P161" s="8">
        <v>233</v>
      </c>
      <c r="Q161" s="8" t="s">
        <v>40</v>
      </c>
      <c r="U161" s="9">
        <v>42530</v>
      </c>
      <c r="V161" s="8">
        <v>295000</v>
      </c>
      <c r="Y161" s="8" t="s">
        <v>297</v>
      </c>
      <c r="Z161" s="8" t="s">
        <v>42</v>
      </c>
      <c r="AA161" s="8">
        <v>15061971</v>
      </c>
      <c r="AB161" s="8" t="s">
        <v>298</v>
      </c>
      <c r="AC161" s="8" t="s">
        <v>44</v>
      </c>
      <c r="AD161" s="8" t="s">
        <v>45</v>
      </c>
      <c r="AE161" s="8">
        <v>38.601578000000003</v>
      </c>
      <c r="AF161" s="8">
        <v>-90.520708999999997</v>
      </c>
      <c r="AG161" s="8" t="b">
        <v>0</v>
      </c>
    </row>
    <row r="162" spans="1:33" s="8" customFormat="1" ht="13.2" x14ac:dyDescent="0.25">
      <c r="A162" s="8" t="s">
        <v>33</v>
      </c>
      <c r="B162" s="8" t="s">
        <v>34</v>
      </c>
      <c r="C162" s="8" t="s">
        <v>56</v>
      </c>
      <c r="D162" s="8" t="s">
        <v>36</v>
      </c>
      <c r="E162" s="8" t="s">
        <v>37</v>
      </c>
      <c r="F162" s="8">
        <v>63011</v>
      </c>
      <c r="G162" s="8">
        <v>345900</v>
      </c>
      <c r="H162" s="8">
        <v>4</v>
      </c>
      <c r="I162" s="8">
        <v>3</v>
      </c>
      <c r="J162" s="8" t="s">
        <v>57</v>
      </c>
      <c r="K162" s="8">
        <v>2279</v>
      </c>
      <c r="L162" s="8">
        <v>12632</v>
      </c>
      <c r="M162" s="8">
        <v>1985</v>
      </c>
      <c r="N162" s="8">
        <v>2</v>
      </c>
      <c r="O162" s="8">
        <v>1</v>
      </c>
      <c r="P162" s="8">
        <v>2</v>
      </c>
      <c r="Q162" s="8" t="s">
        <v>40</v>
      </c>
      <c r="V162" s="8">
        <v>345900</v>
      </c>
      <c r="Y162" s="8" t="s">
        <v>58</v>
      </c>
      <c r="Z162" s="8" t="s">
        <v>42</v>
      </c>
      <c r="AA162" s="8">
        <v>16044626</v>
      </c>
      <c r="AB162" s="8" t="s">
        <v>59</v>
      </c>
      <c r="AC162" s="8" t="s">
        <v>44</v>
      </c>
      <c r="AD162" s="8" t="s">
        <v>45</v>
      </c>
      <c r="AE162" s="8">
        <v>38.606681000000002</v>
      </c>
      <c r="AF162" s="8">
        <v>-90.580662000000004</v>
      </c>
      <c r="AG162" s="8" t="b">
        <v>0</v>
      </c>
    </row>
    <row r="163" spans="1:33" s="8" customFormat="1" ht="13.2" x14ac:dyDescent="0.25">
      <c r="A163" s="8" t="s">
        <v>33</v>
      </c>
      <c r="B163" s="8" t="s">
        <v>34</v>
      </c>
      <c r="C163" s="8" t="s">
        <v>404</v>
      </c>
      <c r="D163" s="8" t="s">
        <v>66</v>
      </c>
      <c r="E163" s="8" t="s">
        <v>37</v>
      </c>
      <c r="F163" s="8">
        <v>63017</v>
      </c>
      <c r="G163" s="8">
        <v>319900</v>
      </c>
      <c r="H163" s="8">
        <v>4</v>
      </c>
      <c r="I163" s="8">
        <v>3</v>
      </c>
      <c r="J163" s="8" t="s">
        <v>57</v>
      </c>
      <c r="K163" s="8">
        <v>2379</v>
      </c>
      <c r="L163" s="8">
        <v>12632</v>
      </c>
      <c r="M163" s="8">
        <v>1977</v>
      </c>
      <c r="N163" s="8">
        <v>2</v>
      </c>
      <c r="O163" s="8">
        <v>1</v>
      </c>
      <c r="P163" s="8">
        <v>16</v>
      </c>
      <c r="Q163" s="8" t="s">
        <v>40</v>
      </c>
      <c r="U163" s="8">
        <v>42544</v>
      </c>
      <c r="V163" s="8">
        <v>325000</v>
      </c>
      <c r="W163" s="8">
        <v>41100</v>
      </c>
      <c r="X163" s="8">
        <v>295000</v>
      </c>
      <c r="Y163" s="8" t="s">
        <v>405</v>
      </c>
      <c r="Z163" s="8" t="s">
        <v>42</v>
      </c>
      <c r="AA163" s="8">
        <v>16040520</v>
      </c>
      <c r="AB163" s="8" t="s">
        <v>160</v>
      </c>
      <c r="AC163" s="8" t="s">
        <v>44</v>
      </c>
      <c r="AD163" s="8" t="s">
        <v>45</v>
      </c>
      <c r="AE163" s="8">
        <v>38.626393</v>
      </c>
      <c r="AF163" s="8">
        <v>-90.574068999999994</v>
      </c>
      <c r="AG163" s="8" t="b">
        <v>0</v>
      </c>
    </row>
    <row r="164" spans="1:33" s="8" customFormat="1" ht="13.2" x14ac:dyDescent="0.25">
      <c r="A164" s="8" t="s">
        <v>33</v>
      </c>
      <c r="B164" s="8" t="s">
        <v>34</v>
      </c>
      <c r="C164" s="8" t="s">
        <v>201</v>
      </c>
      <c r="D164" s="8" t="s">
        <v>36</v>
      </c>
      <c r="E164" s="8" t="s">
        <v>37</v>
      </c>
      <c r="F164" s="8">
        <v>63011</v>
      </c>
      <c r="G164" s="8">
        <v>499900</v>
      </c>
      <c r="H164" s="8">
        <v>4</v>
      </c>
      <c r="I164" s="8">
        <v>3</v>
      </c>
      <c r="J164" s="8" t="s">
        <v>47</v>
      </c>
      <c r="K164" s="8">
        <v>2800</v>
      </c>
      <c r="L164" s="8">
        <v>12632</v>
      </c>
      <c r="N164" s="8">
        <v>3</v>
      </c>
      <c r="O164" s="8">
        <v>1</v>
      </c>
      <c r="P164" s="8">
        <v>47</v>
      </c>
      <c r="Q164" s="8" t="s">
        <v>40</v>
      </c>
      <c r="U164" s="9">
        <v>42521</v>
      </c>
      <c r="V164" s="8">
        <v>514900</v>
      </c>
      <c r="Y164" s="8" t="s">
        <v>202</v>
      </c>
      <c r="Z164" s="8" t="s">
        <v>42</v>
      </c>
      <c r="AA164" s="8">
        <v>16031790</v>
      </c>
      <c r="AB164" s="8" t="s">
        <v>49</v>
      </c>
      <c r="AC164" s="8" t="s">
        <v>44</v>
      </c>
      <c r="AD164" s="8" t="s">
        <v>45</v>
      </c>
      <c r="AE164" s="8">
        <v>38.604635700000003</v>
      </c>
      <c r="AF164" s="8">
        <v>-90.556080600000001</v>
      </c>
      <c r="AG164" s="8" t="b">
        <v>0</v>
      </c>
    </row>
    <row r="165" spans="1:33" s="8" customFormat="1" ht="13.2" x14ac:dyDescent="0.25">
      <c r="A165" s="8" t="s">
        <v>33</v>
      </c>
      <c r="B165" s="8" t="s">
        <v>34</v>
      </c>
      <c r="C165" s="8" t="s">
        <v>460</v>
      </c>
      <c r="D165" s="8" t="s">
        <v>66</v>
      </c>
      <c r="E165" s="8" t="s">
        <v>37</v>
      </c>
      <c r="F165" s="8">
        <v>63017</v>
      </c>
      <c r="G165" s="8">
        <v>310000</v>
      </c>
      <c r="H165" s="8">
        <v>3</v>
      </c>
      <c r="I165" s="8">
        <v>3</v>
      </c>
      <c r="J165" s="8" t="s">
        <v>47</v>
      </c>
      <c r="K165" s="8">
        <v>1640</v>
      </c>
      <c r="L165" s="8">
        <v>12763</v>
      </c>
      <c r="M165" s="8">
        <v>1972</v>
      </c>
      <c r="N165" s="8">
        <v>2</v>
      </c>
      <c r="O165" s="8">
        <v>1</v>
      </c>
      <c r="P165" s="8">
        <v>37</v>
      </c>
      <c r="Q165" s="8" t="s">
        <v>40</v>
      </c>
      <c r="U165" s="8">
        <v>42537</v>
      </c>
      <c r="V165" s="8">
        <v>320000</v>
      </c>
      <c r="W165" s="8">
        <v>41879</v>
      </c>
      <c r="X165" s="8">
        <v>255000</v>
      </c>
      <c r="Y165" s="8" t="s">
        <v>461</v>
      </c>
      <c r="Z165" s="8" t="s">
        <v>42</v>
      </c>
      <c r="AA165" s="8">
        <v>16031451</v>
      </c>
      <c r="AB165" s="8" t="s">
        <v>238</v>
      </c>
      <c r="AC165" s="8" t="s">
        <v>44</v>
      </c>
      <c r="AD165" s="8" t="s">
        <v>45</v>
      </c>
      <c r="AE165" s="8">
        <v>38.628549</v>
      </c>
      <c r="AF165" s="8">
        <v>-90.554940999999999</v>
      </c>
      <c r="AG165" s="8" t="b">
        <v>0</v>
      </c>
    </row>
    <row r="166" spans="1:33" s="8" customFormat="1" ht="13.2" x14ac:dyDescent="0.25">
      <c r="A166" s="8" t="s">
        <v>33</v>
      </c>
      <c r="B166" s="8" t="s">
        <v>34</v>
      </c>
      <c r="C166" s="8" t="s">
        <v>326</v>
      </c>
      <c r="D166" s="8" t="s">
        <v>66</v>
      </c>
      <c r="E166" s="8" t="s">
        <v>37</v>
      </c>
      <c r="F166" s="8">
        <v>63017</v>
      </c>
      <c r="G166" s="8">
        <v>289900</v>
      </c>
      <c r="H166" s="8">
        <v>3</v>
      </c>
      <c r="I166" s="8">
        <v>2</v>
      </c>
      <c r="J166" s="8" t="s">
        <v>47</v>
      </c>
      <c r="K166" s="8">
        <v>1832</v>
      </c>
      <c r="L166" s="8">
        <v>12894</v>
      </c>
      <c r="M166" s="8">
        <v>1977</v>
      </c>
      <c r="N166" s="8">
        <v>2</v>
      </c>
      <c r="O166" s="8">
        <v>1</v>
      </c>
      <c r="P166" s="8">
        <v>2</v>
      </c>
      <c r="Q166" s="8" t="s">
        <v>40</v>
      </c>
      <c r="V166" s="8">
        <v>289900</v>
      </c>
      <c r="W166" s="8">
        <v>39346</v>
      </c>
      <c r="X166" s="8">
        <v>268000</v>
      </c>
      <c r="Y166" s="8" t="s">
        <v>327</v>
      </c>
      <c r="Z166" s="8" t="s">
        <v>42</v>
      </c>
      <c r="AA166" s="8">
        <v>16044052</v>
      </c>
      <c r="AB166" s="8" t="s">
        <v>64</v>
      </c>
      <c r="AC166" s="8" t="s">
        <v>44</v>
      </c>
      <c r="AD166" s="8" t="s">
        <v>45</v>
      </c>
      <c r="AE166" s="8">
        <v>38.627096000000002</v>
      </c>
      <c r="AF166" s="8">
        <v>-90.561741999999995</v>
      </c>
      <c r="AG166" s="8" t="b">
        <v>0</v>
      </c>
    </row>
    <row r="167" spans="1:33" s="8" customFormat="1" ht="13.2" x14ac:dyDescent="0.25">
      <c r="A167" s="8" t="s">
        <v>33</v>
      </c>
      <c r="B167" s="8" t="s">
        <v>34</v>
      </c>
      <c r="C167" s="8" t="s">
        <v>472</v>
      </c>
      <c r="D167" s="8" t="s">
        <v>66</v>
      </c>
      <c r="E167" s="8" t="s">
        <v>37</v>
      </c>
      <c r="F167" s="8">
        <v>63017</v>
      </c>
      <c r="G167" s="8">
        <v>459000</v>
      </c>
      <c r="H167" s="8">
        <v>4</v>
      </c>
      <c r="I167" s="8">
        <v>3</v>
      </c>
      <c r="J167" s="8" t="s">
        <v>309</v>
      </c>
      <c r="K167" s="8">
        <v>3108</v>
      </c>
      <c r="L167" s="8">
        <v>12981</v>
      </c>
      <c r="M167" s="8">
        <v>1984</v>
      </c>
      <c r="N167" s="8">
        <v>2</v>
      </c>
      <c r="O167" s="8">
        <v>1</v>
      </c>
      <c r="P167" s="8">
        <v>38</v>
      </c>
      <c r="Q167" s="8" t="s">
        <v>40</v>
      </c>
      <c r="V167" s="8">
        <v>459000</v>
      </c>
      <c r="W167" s="8">
        <v>38631</v>
      </c>
      <c r="X167" s="8">
        <v>333000</v>
      </c>
      <c r="Y167" s="8" t="s">
        <v>473</v>
      </c>
      <c r="Z167" s="8" t="s">
        <v>42</v>
      </c>
      <c r="AA167" s="8">
        <v>16033840</v>
      </c>
      <c r="AB167" s="8" t="s">
        <v>474</v>
      </c>
      <c r="AC167" s="8" t="s">
        <v>44</v>
      </c>
      <c r="AD167" s="8" t="s">
        <v>45</v>
      </c>
      <c r="AE167" s="8">
        <v>38.645314900000002</v>
      </c>
      <c r="AF167" s="8">
        <v>-90.543682000000004</v>
      </c>
      <c r="AG167" s="8" t="b">
        <v>0</v>
      </c>
    </row>
    <row r="168" spans="1:33" s="8" customFormat="1" ht="13.2" x14ac:dyDescent="0.25">
      <c r="A168" s="8" t="s">
        <v>33</v>
      </c>
      <c r="B168" s="8" t="s">
        <v>34</v>
      </c>
      <c r="C168" s="8" t="s">
        <v>265</v>
      </c>
      <c r="D168" s="8" t="s">
        <v>36</v>
      </c>
      <c r="E168" s="8" t="s">
        <v>37</v>
      </c>
      <c r="F168" s="8">
        <v>63011</v>
      </c>
      <c r="G168" s="8">
        <v>345000</v>
      </c>
      <c r="H168" s="8">
        <v>4</v>
      </c>
      <c r="I168" s="8">
        <v>4</v>
      </c>
      <c r="J168" s="8" t="s">
        <v>47</v>
      </c>
      <c r="K168" s="8">
        <v>2872</v>
      </c>
      <c r="L168" s="8">
        <v>13024</v>
      </c>
      <c r="M168" s="8">
        <v>1965</v>
      </c>
      <c r="N168" s="8">
        <v>2</v>
      </c>
      <c r="O168" s="8">
        <v>1</v>
      </c>
      <c r="P168" s="8">
        <v>108</v>
      </c>
      <c r="Q168" s="8" t="s">
        <v>40</v>
      </c>
      <c r="U168" s="9">
        <v>42541</v>
      </c>
      <c r="V168" s="8">
        <v>379800</v>
      </c>
      <c r="Y168" s="8" t="s">
        <v>266</v>
      </c>
      <c r="Z168" s="8" t="s">
        <v>42</v>
      </c>
      <c r="AA168" s="8">
        <v>16013148</v>
      </c>
      <c r="AB168" s="8" t="s">
        <v>59</v>
      </c>
      <c r="AC168" s="8" t="s">
        <v>44</v>
      </c>
      <c r="AD168" s="8" t="s">
        <v>45</v>
      </c>
      <c r="AE168" s="8">
        <v>38.604975000000003</v>
      </c>
      <c r="AF168" s="8">
        <v>-90.544511999999997</v>
      </c>
      <c r="AG168" s="8" t="b">
        <v>0</v>
      </c>
    </row>
    <row r="169" spans="1:33" s="8" customFormat="1" ht="13.2" x14ac:dyDescent="0.25">
      <c r="A169" s="8" t="s">
        <v>33</v>
      </c>
      <c r="B169" s="8" t="s">
        <v>34</v>
      </c>
      <c r="C169" s="8" t="s">
        <v>954</v>
      </c>
      <c r="D169" s="8" t="s">
        <v>82</v>
      </c>
      <c r="E169" s="8" t="s">
        <v>37</v>
      </c>
      <c r="F169" s="8">
        <v>63123</v>
      </c>
      <c r="G169" s="8">
        <v>265000</v>
      </c>
      <c r="H169" s="8">
        <v>5</v>
      </c>
      <c r="I169" s="8">
        <v>4</v>
      </c>
      <c r="J169" s="8" t="s">
        <v>765</v>
      </c>
      <c r="K169" s="8">
        <v>2154</v>
      </c>
      <c r="L169" s="8">
        <v>13068</v>
      </c>
      <c r="M169" s="8">
        <v>1993</v>
      </c>
      <c r="N169" s="8">
        <v>2</v>
      </c>
      <c r="O169" s="8">
        <v>1</v>
      </c>
      <c r="P169" s="8">
        <v>45</v>
      </c>
      <c r="Q169" s="8" t="s">
        <v>40</v>
      </c>
      <c r="V169" s="8">
        <v>265000</v>
      </c>
      <c r="Y169" s="8" t="s">
        <v>955</v>
      </c>
      <c r="Z169" s="8" t="s">
        <v>42</v>
      </c>
      <c r="AA169" s="8">
        <v>16032423</v>
      </c>
      <c r="AB169" s="8" t="s">
        <v>52</v>
      </c>
      <c r="AC169" s="8" t="s">
        <v>44</v>
      </c>
      <c r="AD169" s="8" t="s">
        <v>45</v>
      </c>
      <c r="AE169" s="8">
        <v>38.519801000000001</v>
      </c>
      <c r="AF169" s="8">
        <v>-90.335823000000005</v>
      </c>
      <c r="AG169" s="8" t="b">
        <v>0</v>
      </c>
    </row>
    <row r="170" spans="1:33" s="8" customFormat="1" ht="13.2" x14ac:dyDescent="0.25">
      <c r="A170" s="8" t="s">
        <v>33</v>
      </c>
      <c r="B170" s="8" t="s">
        <v>34</v>
      </c>
      <c r="C170" s="8" t="s">
        <v>234</v>
      </c>
      <c r="D170" s="8" t="s">
        <v>75</v>
      </c>
      <c r="E170" s="8" t="s">
        <v>37</v>
      </c>
      <c r="F170" s="8">
        <v>63011</v>
      </c>
      <c r="G170" s="8">
        <v>415000</v>
      </c>
      <c r="H170" s="8">
        <v>3</v>
      </c>
      <c r="I170" s="8">
        <v>3</v>
      </c>
      <c r="J170" s="8" t="s">
        <v>38</v>
      </c>
      <c r="K170" s="8">
        <v>2683</v>
      </c>
      <c r="L170" s="8">
        <v>13068</v>
      </c>
      <c r="M170" s="8">
        <v>1997</v>
      </c>
      <c r="N170" s="8">
        <v>3</v>
      </c>
      <c r="O170" s="8">
        <v>1</v>
      </c>
      <c r="P170" s="8">
        <v>59</v>
      </c>
      <c r="Q170" s="8" t="s">
        <v>40</v>
      </c>
      <c r="U170" s="9">
        <v>42530</v>
      </c>
      <c r="V170" s="8">
        <v>425000</v>
      </c>
      <c r="Y170" s="8" t="s">
        <v>235</v>
      </c>
      <c r="Z170" s="8" t="s">
        <v>42</v>
      </c>
      <c r="AA170" s="8">
        <v>16027601</v>
      </c>
      <c r="AB170" s="8" t="s">
        <v>49</v>
      </c>
      <c r="AC170" s="8" t="s">
        <v>44</v>
      </c>
      <c r="AD170" s="8" t="s">
        <v>45</v>
      </c>
      <c r="AE170" s="8">
        <v>38.595903</v>
      </c>
      <c r="AF170" s="8">
        <v>-90.602890000000002</v>
      </c>
      <c r="AG170" s="8" t="b">
        <v>0</v>
      </c>
    </row>
    <row r="171" spans="1:33" s="8" customFormat="1" ht="13.2" x14ac:dyDescent="0.25">
      <c r="A171" s="8" t="s">
        <v>33</v>
      </c>
      <c r="B171" s="8" t="s">
        <v>34</v>
      </c>
      <c r="C171" s="8" t="s">
        <v>212</v>
      </c>
      <c r="D171" s="8" t="s">
        <v>71</v>
      </c>
      <c r="E171" s="8" t="s">
        <v>37</v>
      </c>
      <c r="F171" s="8">
        <v>63011</v>
      </c>
      <c r="G171" s="8">
        <v>189900</v>
      </c>
      <c r="H171" s="8">
        <v>3</v>
      </c>
      <c r="I171" s="8">
        <v>2</v>
      </c>
      <c r="J171" s="8" t="s">
        <v>57</v>
      </c>
      <c r="K171" s="8">
        <v>1647</v>
      </c>
      <c r="L171" s="8">
        <v>13112</v>
      </c>
      <c r="M171" s="8">
        <v>1972</v>
      </c>
      <c r="N171" s="8">
        <v>2</v>
      </c>
      <c r="O171" s="8">
        <v>1</v>
      </c>
      <c r="P171" s="8">
        <v>52</v>
      </c>
      <c r="Q171" s="8" t="s">
        <v>40</v>
      </c>
      <c r="V171" s="8">
        <v>189900</v>
      </c>
      <c r="Y171" s="8" t="s">
        <v>213</v>
      </c>
      <c r="Z171" s="8" t="s">
        <v>42</v>
      </c>
      <c r="AA171" s="8">
        <v>16030639</v>
      </c>
      <c r="AB171" s="8" t="s">
        <v>68</v>
      </c>
      <c r="AC171" s="8" t="s">
        <v>44</v>
      </c>
      <c r="AD171" s="8" t="s">
        <v>45</v>
      </c>
      <c r="AE171" s="8">
        <v>38.603012999999997</v>
      </c>
      <c r="AF171" s="8">
        <v>-90.574188000000007</v>
      </c>
      <c r="AG171" s="8" t="b">
        <v>0</v>
      </c>
    </row>
    <row r="172" spans="1:33" s="8" customFormat="1" ht="13.2" x14ac:dyDescent="0.25">
      <c r="A172" s="8" t="s">
        <v>33</v>
      </c>
      <c r="B172" s="8" t="s">
        <v>34</v>
      </c>
      <c r="C172" s="8" t="s">
        <v>77</v>
      </c>
      <c r="D172" s="8" t="s">
        <v>71</v>
      </c>
      <c r="E172" s="8" t="s">
        <v>37</v>
      </c>
      <c r="F172" s="8">
        <v>63011</v>
      </c>
      <c r="G172" s="8">
        <v>259900</v>
      </c>
      <c r="H172" s="8">
        <v>4</v>
      </c>
      <c r="I172" s="8">
        <v>3</v>
      </c>
      <c r="J172" s="8" t="s">
        <v>78</v>
      </c>
      <c r="K172" s="8">
        <v>2278</v>
      </c>
      <c r="L172" s="8">
        <v>13112</v>
      </c>
      <c r="M172" s="8">
        <v>1977</v>
      </c>
      <c r="N172" s="8">
        <v>2</v>
      </c>
      <c r="O172" s="8">
        <v>1</v>
      </c>
      <c r="P172" s="8">
        <v>3</v>
      </c>
      <c r="Q172" s="8" t="s">
        <v>40</v>
      </c>
      <c r="V172" s="8">
        <v>259900</v>
      </c>
      <c r="Y172" s="8" t="s">
        <v>79</v>
      </c>
      <c r="Z172" s="8" t="s">
        <v>42</v>
      </c>
      <c r="AA172" s="8">
        <v>16044063</v>
      </c>
      <c r="AB172" s="8" t="s">
        <v>52</v>
      </c>
      <c r="AC172" s="8" t="s">
        <v>44</v>
      </c>
      <c r="AD172" s="8" t="s">
        <v>45</v>
      </c>
      <c r="AE172" s="8">
        <v>38.593622000000003</v>
      </c>
      <c r="AF172" s="8">
        <v>-90.606742999999994</v>
      </c>
      <c r="AG172" s="8" t="b">
        <v>0</v>
      </c>
    </row>
    <row r="173" spans="1:33" s="8" customFormat="1" ht="13.2" x14ac:dyDescent="0.25">
      <c r="A173" s="8" t="s">
        <v>33</v>
      </c>
      <c r="B173" s="8" t="s">
        <v>34</v>
      </c>
      <c r="C173" s="8" t="s">
        <v>525</v>
      </c>
      <c r="D173" s="8" t="s">
        <v>66</v>
      </c>
      <c r="E173" s="8" t="s">
        <v>37</v>
      </c>
      <c r="F173" s="8">
        <v>63017</v>
      </c>
      <c r="G173" s="8">
        <v>425000</v>
      </c>
      <c r="H173" s="8">
        <v>4</v>
      </c>
      <c r="I173" s="8">
        <v>3</v>
      </c>
      <c r="J173" s="8" t="s">
        <v>309</v>
      </c>
      <c r="K173" s="8">
        <v>2834</v>
      </c>
      <c r="L173" s="8">
        <v>13155</v>
      </c>
      <c r="M173" s="8">
        <v>1979</v>
      </c>
      <c r="N173" s="8">
        <v>2</v>
      </c>
      <c r="O173" s="8">
        <v>1</v>
      </c>
      <c r="P173" s="8">
        <v>57</v>
      </c>
      <c r="Q173" s="8" t="s">
        <v>40</v>
      </c>
      <c r="U173" s="8">
        <v>42514</v>
      </c>
      <c r="V173" s="8">
        <v>435000</v>
      </c>
      <c r="Y173" s="8" t="s">
        <v>526</v>
      </c>
      <c r="Z173" s="8" t="s">
        <v>42</v>
      </c>
      <c r="AA173" s="8">
        <v>16028643</v>
      </c>
      <c r="AB173" s="8" t="s">
        <v>49</v>
      </c>
      <c r="AC173" s="8" t="s">
        <v>44</v>
      </c>
      <c r="AD173" s="8" t="s">
        <v>45</v>
      </c>
      <c r="AE173" s="8">
        <v>38.678648000000003</v>
      </c>
      <c r="AF173" s="8">
        <v>-90.519524000000004</v>
      </c>
      <c r="AG173" s="8" t="b">
        <v>0</v>
      </c>
    </row>
    <row r="174" spans="1:33" s="8" customFormat="1" ht="13.2" x14ac:dyDescent="0.25">
      <c r="A174" s="8" t="s">
        <v>33</v>
      </c>
      <c r="B174" s="8" t="s">
        <v>34</v>
      </c>
      <c r="C174" s="8" t="s">
        <v>515</v>
      </c>
      <c r="D174" s="8" t="s">
        <v>66</v>
      </c>
      <c r="E174" s="8" t="s">
        <v>37</v>
      </c>
      <c r="F174" s="8">
        <v>63017</v>
      </c>
      <c r="G174" s="8">
        <v>374900</v>
      </c>
      <c r="H174" s="8">
        <v>4</v>
      </c>
      <c r="I174" s="8">
        <v>4</v>
      </c>
      <c r="J174" s="8" t="s">
        <v>309</v>
      </c>
      <c r="K174" s="8">
        <v>2538</v>
      </c>
      <c r="L174" s="8">
        <v>13199</v>
      </c>
      <c r="M174" s="8">
        <v>1978</v>
      </c>
      <c r="N174" s="8">
        <v>2</v>
      </c>
      <c r="O174" s="8">
        <v>1</v>
      </c>
      <c r="P174" s="8">
        <v>54</v>
      </c>
      <c r="Q174" s="8" t="s">
        <v>40</v>
      </c>
      <c r="R174" s="8">
        <v>42547</v>
      </c>
      <c r="S174" s="8">
        <v>0.54166666666666663</v>
      </c>
      <c r="T174" s="8">
        <v>0.625</v>
      </c>
      <c r="U174" s="8">
        <v>42524</v>
      </c>
      <c r="V174" s="8">
        <v>377500</v>
      </c>
      <c r="Y174" s="8" t="s">
        <v>516</v>
      </c>
      <c r="Z174" s="8" t="s">
        <v>42</v>
      </c>
      <c r="AA174" s="8">
        <v>16027875</v>
      </c>
      <c r="AB174" s="8" t="s">
        <v>323</v>
      </c>
      <c r="AC174" s="8" t="s">
        <v>44</v>
      </c>
      <c r="AD174" s="8" t="s">
        <v>45</v>
      </c>
      <c r="AE174" s="8">
        <v>38.634194000000001</v>
      </c>
      <c r="AF174" s="8">
        <v>-90.555636000000007</v>
      </c>
      <c r="AG174" s="8" t="b">
        <v>0</v>
      </c>
    </row>
    <row r="175" spans="1:33" s="8" customFormat="1" ht="13.2" x14ac:dyDescent="0.25">
      <c r="A175" s="8" t="s">
        <v>33</v>
      </c>
      <c r="B175" s="8" t="s">
        <v>34</v>
      </c>
      <c r="C175" s="8" t="s">
        <v>807</v>
      </c>
      <c r="D175" s="8" t="s">
        <v>82</v>
      </c>
      <c r="E175" s="8" t="s">
        <v>37</v>
      </c>
      <c r="F175" s="8">
        <v>63123</v>
      </c>
      <c r="G175" s="8">
        <v>229900</v>
      </c>
      <c r="H175" s="8">
        <v>4</v>
      </c>
      <c r="I175" s="8">
        <v>2</v>
      </c>
      <c r="J175" s="8" t="s">
        <v>720</v>
      </c>
      <c r="K175" s="8">
        <v>840</v>
      </c>
      <c r="L175" s="8">
        <v>13329</v>
      </c>
      <c r="M175" s="8">
        <v>1965</v>
      </c>
      <c r="N175" s="8">
        <v>2</v>
      </c>
      <c r="O175" s="8">
        <v>1</v>
      </c>
      <c r="P175" s="8">
        <v>8</v>
      </c>
      <c r="Q175" s="8" t="s">
        <v>40</v>
      </c>
      <c r="V175" s="8">
        <v>229900</v>
      </c>
      <c r="Y175" s="8" t="s">
        <v>808</v>
      </c>
      <c r="Z175" s="8" t="s">
        <v>42</v>
      </c>
      <c r="AA175" s="8">
        <v>16037397</v>
      </c>
      <c r="AB175" s="8" t="s">
        <v>111</v>
      </c>
      <c r="AC175" s="8" t="s">
        <v>44</v>
      </c>
      <c r="AD175" s="8" t="s">
        <v>45</v>
      </c>
      <c r="AE175" s="8">
        <v>38.561892999999998</v>
      </c>
      <c r="AF175" s="8">
        <v>-90.358745999999996</v>
      </c>
      <c r="AG175" s="8" t="b">
        <v>0</v>
      </c>
    </row>
    <row r="176" spans="1:33" s="8" customFormat="1" ht="13.2" x14ac:dyDescent="0.25">
      <c r="A176" s="8" t="s">
        <v>33</v>
      </c>
      <c r="B176" s="8" t="s">
        <v>34</v>
      </c>
      <c r="C176" s="8" t="s">
        <v>214</v>
      </c>
      <c r="D176" s="8" t="s">
        <v>36</v>
      </c>
      <c r="E176" s="8" t="s">
        <v>37</v>
      </c>
      <c r="F176" s="8">
        <v>63011</v>
      </c>
      <c r="G176" s="8">
        <v>350000</v>
      </c>
      <c r="H176" s="8">
        <v>4</v>
      </c>
      <c r="I176" s="8">
        <v>2</v>
      </c>
      <c r="J176" s="8" t="s">
        <v>47</v>
      </c>
      <c r="K176" s="8">
        <v>2072</v>
      </c>
      <c r="L176" s="8">
        <v>13504</v>
      </c>
      <c r="M176" s="8">
        <v>1963</v>
      </c>
      <c r="N176" s="8">
        <v>2</v>
      </c>
      <c r="O176" s="8">
        <v>1</v>
      </c>
      <c r="P176" s="8">
        <v>52</v>
      </c>
      <c r="Q176" s="8" t="s">
        <v>40</v>
      </c>
      <c r="R176" s="9">
        <v>42547</v>
      </c>
      <c r="S176" s="10">
        <v>0.54166666666666663</v>
      </c>
      <c r="T176" s="10">
        <v>0.625</v>
      </c>
      <c r="U176" s="9">
        <v>42543</v>
      </c>
      <c r="V176" s="8">
        <v>359000</v>
      </c>
      <c r="Y176" s="8" t="s">
        <v>215</v>
      </c>
      <c r="Z176" s="8" t="s">
        <v>42</v>
      </c>
      <c r="AA176" s="8">
        <v>16030526</v>
      </c>
      <c r="AB176" s="8" t="s">
        <v>49</v>
      </c>
      <c r="AC176" s="8" t="s">
        <v>44</v>
      </c>
      <c r="AD176" s="8" t="s">
        <v>45</v>
      </c>
      <c r="AE176" s="8">
        <v>38.611910999999999</v>
      </c>
      <c r="AF176" s="8">
        <v>-90.5466579</v>
      </c>
      <c r="AG176" s="8" t="b">
        <v>0</v>
      </c>
    </row>
    <row r="177" spans="1:33" s="8" customFormat="1" ht="13.2" x14ac:dyDescent="0.25">
      <c r="A177" s="8" t="s">
        <v>33</v>
      </c>
      <c r="B177" s="8" t="s">
        <v>34</v>
      </c>
      <c r="C177" s="8" t="s">
        <v>358</v>
      </c>
      <c r="D177" s="8" t="s">
        <v>66</v>
      </c>
      <c r="E177" s="8" t="s">
        <v>37</v>
      </c>
      <c r="F177" s="8">
        <v>63017</v>
      </c>
      <c r="G177" s="8">
        <v>469500</v>
      </c>
      <c r="H177" s="8">
        <v>3</v>
      </c>
      <c r="I177" s="8">
        <v>2</v>
      </c>
      <c r="J177" s="8" t="s">
        <v>47</v>
      </c>
      <c r="K177" s="8">
        <v>2430</v>
      </c>
      <c r="L177" s="8">
        <v>13504</v>
      </c>
      <c r="M177" s="8">
        <v>1995</v>
      </c>
      <c r="N177" s="8">
        <v>2</v>
      </c>
      <c r="O177" s="8">
        <v>1</v>
      </c>
      <c r="P177" s="8">
        <v>9</v>
      </c>
      <c r="Q177" s="8" t="s">
        <v>40</v>
      </c>
      <c r="R177" s="8">
        <v>42547</v>
      </c>
      <c r="S177" s="8">
        <v>0.54166666666666663</v>
      </c>
      <c r="T177" s="8">
        <v>0.625</v>
      </c>
      <c r="V177" s="8">
        <v>469500</v>
      </c>
      <c r="Y177" s="8" t="s">
        <v>359</v>
      </c>
      <c r="Z177" s="8" t="s">
        <v>42</v>
      </c>
      <c r="AA177" s="8">
        <v>16041898</v>
      </c>
      <c r="AB177" s="8" t="s">
        <v>68</v>
      </c>
      <c r="AC177" s="8" t="s">
        <v>44</v>
      </c>
      <c r="AD177" s="8" t="s">
        <v>45</v>
      </c>
      <c r="AE177" s="8">
        <v>38.612107000000002</v>
      </c>
      <c r="AF177" s="8">
        <v>-90.553308999999999</v>
      </c>
      <c r="AG177" s="8" t="b">
        <v>0</v>
      </c>
    </row>
    <row r="178" spans="1:33" s="8" customFormat="1" ht="13.2" x14ac:dyDescent="0.25">
      <c r="A178" s="8" t="s">
        <v>33</v>
      </c>
      <c r="B178" s="8" t="s">
        <v>34</v>
      </c>
      <c r="C178" s="8" t="s">
        <v>210</v>
      </c>
      <c r="D178" s="8" t="s">
        <v>36</v>
      </c>
      <c r="E178" s="8" t="s">
        <v>37</v>
      </c>
      <c r="F178" s="8">
        <v>63011</v>
      </c>
      <c r="G178" s="8">
        <v>369900</v>
      </c>
      <c r="H178" s="8">
        <v>4</v>
      </c>
      <c r="I178" s="8">
        <v>3</v>
      </c>
      <c r="J178" s="8" t="s">
        <v>38</v>
      </c>
      <c r="K178" s="8">
        <v>2666</v>
      </c>
      <c r="L178" s="8">
        <v>13504</v>
      </c>
      <c r="M178" s="8">
        <v>1992</v>
      </c>
      <c r="N178" s="8">
        <v>3</v>
      </c>
      <c r="O178" s="8">
        <v>1</v>
      </c>
      <c r="P178" s="8">
        <v>51</v>
      </c>
      <c r="Q178" s="8" t="s">
        <v>40</v>
      </c>
      <c r="U178" s="9">
        <v>42545</v>
      </c>
      <c r="V178" s="8">
        <v>384900</v>
      </c>
      <c r="W178" s="9">
        <v>38247</v>
      </c>
      <c r="X178" s="8">
        <v>331500</v>
      </c>
      <c r="Y178" s="8" t="s">
        <v>211</v>
      </c>
      <c r="Z178" s="8" t="s">
        <v>42</v>
      </c>
      <c r="AA178" s="8">
        <v>16030815</v>
      </c>
      <c r="AB178" s="8" t="s">
        <v>87</v>
      </c>
      <c r="AC178" s="8" t="s">
        <v>44</v>
      </c>
      <c r="AD178" s="8" t="s">
        <v>45</v>
      </c>
      <c r="AE178" s="8">
        <v>38.596519999999998</v>
      </c>
      <c r="AF178" s="8">
        <v>-90.631504000000007</v>
      </c>
      <c r="AG178" s="8" t="b">
        <v>0</v>
      </c>
    </row>
    <row r="179" spans="1:33" s="8" customFormat="1" ht="13.2" x14ac:dyDescent="0.25">
      <c r="A179" s="8" t="s">
        <v>33</v>
      </c>
      <c r="B179" s="8" t="s">
        <v>34</v>
      </c>
      <c r="C179" s="8" t="s">
        <v>589</v>
      </c>
      <c r="D179" s="8" t="s">
        <v>66</v>
      </c>
      <c r="E179" s="8" t="s">
        <v>37</v>
      </c>
      <c r="F179" s="8">
        <v>63017</v>
      </c>
      <c r="G179" s="8">
        <v>529900</v>
      </c>
      <c r="H179" s="8">
        <v>4</v>
      </c>
      <c r="I179" s="8">
        <v>5</v>
      </c>
      <c r="J179" s="8" t="s">
        <v>309</v>
      </c>
      <c r="K179" s="8">
        <v>3585</v>
      </c>
      <c r="L179" s="8">
        <v>13504</v>
      </c>
      <c r="M179" s="8">
        <v>1997</v>
      </c>
      <c r="N179" s="8">
        <v>3</v>
      </c>
      <c r="O179" s="8">
        <v>1</v>
      </c>
      <c r="P179" s="8">
        <v>92</v>
      </c>
      <c r="Q179" s="8" t="s">
        <v>40</v>
      </c>
      <c r="U179" s="8">
        <v>42538</v>
      </c>
      <c r="V179" s="8">
        <v>539900</v>
      </c>
      <c r="W179" s="8">
        <v>38849</v>
      </c>
      <c r="X179" s="8">
        <v>550000</v>
      </c>
      <c r="Y179" s="8" t="s">
        <v>590</v>
      </c>
      <c r="Z179" s="8" t="s">
        <v>42</v>
      </c>
      <c r="AA179" s="8">
        <v>16019105</v>
      </c>
      <c r="AB179" s="8" t="s">
        <v>171</v>
      </c>
      <c r="AC179" s="8" t="s">
        <v>44</v>
      </c>
      <c r="AD179" s="8" t="s">
        <v>45</v>
      </c>
      <c r="AE179" s="8">
        <v>38.683531000000002</v>
      </c>
      <c r="AF179" s="8">
        <v>-90.518168000000003</v>
      </c>
      <c r="AG179" s="8" t="b">
        <v>0</v>
      </c>
    </row>
    <row r="180" spans="1:33" s="8" customFormat="1" ht="13.2" x14ac:dyDescent="0.25">
      <c r="A180" s="8" t="s">
        <v>33</v>
      </c>
      <c r="B180" s="8" t="s">
        <v>34</v>
      </c>
      <c r="C180" s="8" t="s">
        <v>246</v>
      </c>
      <c r="D180" s="8" t="s">
        <v>36</v>
      </c>
      <c r="E180" s="8" t="s">
        <v>37</v>
      </c>
      <c r="F180" s="8">
        <v>63011</v>
      </c>
      <c r="G180" s="8">
        <v>309000</v>
      </c>
      <c r="H180" s="8">
        <v>5</v>
      </c>
      <c r="I180" s="8">
        <v>3</v>
      </c>
      <c r="J180" s="8" t="s">
        <v>47</v>
      </c>
      <c r="K180" s="8">
        <v>2535</v>
      </c>
      <c r="L180" s="8">
        <v>13547</v>
      </c>
      <c r="M180" s="8">
        <v>1970</v>
      </c>
      <c r="N180" s="8">
        <v>2</v>
      </c>
      <c r="O180" s="8">
        <v>1</v>
      </c>
      <c r="P180" s="8">
        <v>75</v>
      </c>
      <c r="Q180" s="8" t="s">
        <v>40</v>
      </c>
      <c r="U180" s="9">
        <v>42516</v>
      </c>
      <c r="V180" s="8">
        <v>319900</v>
      </c>
      <c r="Y180" s="8" t="s">
        <v>247</v>
      </c>
      <c r="Z180" s="8" t="s">
        <v>42</v>
      </c>
      <c r="AA180" s="8">
        <v>16023007</v>
      </c>
      <c r="AB180" s="8" t="s">
        <v>68</v>
      </c>
      <c r="AC180" s="8" t="s">
        <v>44</v>
      </c>
      <c r="AD180" s="8" t="s">
        <v>45</v>
      </c>
      <c r="AE180" s="8">
        <v>38.601315</v>
      </c>
      <c r="AF180" s="8">
        <v>-90.522157000000007</v>
      </c>
      <c r="AG180" s="8" t="b">
        <v>0</v>
      </c>
    </row>
    <row r="181" spans="1:33" s="8" customFormat="1" ht="13.2" x14ac:dyDescent="0.25">
      <c r="A181" s="8" t="s">
        <v>33</v>
      </c>
      <c r="B181" s="8" t="s">
        <v>34</v>
      </c>
      <c r="C181" s="8" t="s">
        <v>194</v>
      </c>
      <c r="D181" s="8" t="s">
        <v>36</v>
      </c>
      <c r="E181" s="8" t="s">
        <v>37</v>
      </c>
      <c r="F181" s="8">
        <v>63011</v>
      </c>
      <c r="G181" s="8">
        <v>359900</v>
      </c>
      <c r="H181" s="8">
        <v>4</v>
      </c>
      <c r="I181" s="8">
        <v>3</v>
      </c>
      <c r="J181" s="8" t="s">
        <v>57</v>
      </c>
      <c r="K181" s="8">
        <v>2234</v>
      </c>
      <c r="L181" s="8">
        <v>13678</v>
      </c>
      <c r="M181" s="8">
        <v>1973</v>
      </c>
      <c r="N181" s="8">
        <v>2</v>
      </c>
      <c r="O181" s="8">
        <v>1</v>
      </c>
      <c r="P181" s="8">
        <v>45</v>
      </c>
      <c r="Q181" s="8" t="s">
        <v>40</v>
      </c>
      <c r="U181" s="9">
        <v>42543</v>
      </c>
      <c r="V181" s="8">
        <v>369900</v>
      </c>
      <c r="W181" s="9">
        <v>42369</v>
      </c>
      <c r="X181" s="8">
        <v>231500</v>
      </c>
      <c r="Y181" s="8" t="s">
        <v>195</v>
      </c>
      <c r="Z181" s="8" t="s">
        <v>42</v>
      </c>
      <c r="AA181" s="8">
        <v>16032265</v>
      </c>
      <c r="AB181" s="8" t="s">
        <v>68</v>
      </c>
      <c r="AC181" s="8" t="s">
        <v>44</v>
      </c>
      <c r="AD181" s="8" t="s">
        <v>45</v>
      </c>
      <c r="AE181" s="8">
        <v>38.605573</v>
      </c>
      <c r="AF181" s="8">
        <v>-90.577015000000003</v>
      </c>
      <c r="AG181" s="8" t="b">
        <v>0</v>
      </c>
    </row>
    <row r="182" spans="1:33" s="8" customFormat="1" ht="13.2" x14ac:dyDescent="0.25">
      <c r="A182" s="8" t="s">
        <v>33</v>
      </c>
      <c r="B182" s="8" t="s">
        <v>34</v>
      </c>
      <c r="C182" s="8" t="s">
        <v>527</v>
      </c>
      <c r="D182" s="8" t="s">
        <v>66</v>
      </c>
      <c r="E182" s="8" t="s">
        <v>37</v>
      </c>
      <c r="F182" s="8">
        <v>63017</v>
      </c>
      <c r="G182" s="8">
        <v>400000</v>
      </c>
      <c r="H182" s="8">
        <v>4</v>
      </c>
      <c r="I182" s="8">
        <v>3</v>
      </c>
      <c r="J182" s="8" t="s">
        <v>57</v>
      </c>
      <c r="K182" s="8">
        <v>2544</v>
      </c>
      <c r="L182" s="8">
        <v>13939</v>
      </c>
      <c r="M182" s="8">
        <v>1984</v>
      </c>
      <c r="N182" s="8">
        <v>2</v>
      </c>
      <c r="O182" s="8">
        <v>1</v>
      </c>
      <c r="P182" s="8">
        <v>58</v>
      </c>
      <c r="Q182" s="8" t="s">
        <v>40</v>
      </c>
      <c r="V182" s="8">
        <v>399000</v>
      </c>
      <c r="Y182" s="8" t="s">
        <v>528</v>
      </c>
      <c r="Z182" s="8" t="s">
        <v>42</v>
      </c>
      <c r="AA182" s="8">
        <v>16028594</v>
      </c>
      <c r="AB182" s="8" t="s">
        <v>49</v>
      </c>
      <c r="AC182" s="8" t="s">
        <v>44</v>
      </c>
      <c r="AD182" s="8" t="s">
        <v>45</v>
      </c>
      <c r="AE182" s="8">
        <v>38.625931999999999</v>
      </c>
      <c r="AF182" s="8">
        <v>-90.568451899999999</v>
      </c>
      <c r="AG182" s="8" t="b">
        <v>0</v>
      </c>
    </row>
    <row r="183" spans="1:33" s="8" customFormat="1" ht="13.2" x14ac:dyDescent="0.25">
      <c r="A183" s="8" t="s">
        <v>33</v>
      </c>
      <c r="B183" s="8" t="s">
        <v>34</v>
      </c>
      <c r="C183" s="8" t="s">
        <v>597</v>
      </c>
      <c r="D183" s="8" t="s">
        <v>66</v>
      </c>
      <c r="E183" s="8" t="s">
        <v>37</v>
      </c>
      <c r="F183" s="8">
        <v>63017</v>
      </c>
      <c r="G183" s="8">
        <v>399900</v>
      </c>
      <c r="H183" s="8">
        <v>4</v>
      </c>
      <c r="I183" s="8">
        <v>4</v>
      </c>
      <c r="J183" s="8" t="s">
        <v>309</v>
      </c>
      <c r="K183" s="8">
        <v>2953</v>
      </c>
      <c r="L183" s="8">
        <v>13939</v>
      </c>
      <c r="M183" s="8">
        <v>1986</v>
      </c>
      <c r="N183" s="8">
        <v>3</v>
      </c>
      <c r="O183" s="8">
        <v>1</v>
      </c>
      <c r="P183" s="8">
        <v>107</v>
      </c>
      <c r="Q183" s="8" t="s">
        <v>40</v>
      </c>
      <c r="R183" s="8">
        <v>42547</v>
      </c>
      <c r="S183" s="8">
        <v>0.54166666666666663</v>
      </c>
      <c r="T183" s="8">
        <v>0.625</v>
      </c>
      <c r="U183" s="8">
        <v>42465</v>
      </c>
      <c r="V183" s="8">
        <v>429900</v>
      </c>
      <c r="Y183" s="8" t="s">
        <v>598</v>
      </c>
      <c r="Z183" s="8" t="s">
        <v>42</v>
      </c>
      <c r="AA183" s="8">
        <v>16014350</v>
      </c>
      <c r="AB183" s="8" t="s">
        <v>68</v>
      </c>
      <c r="AC183" s="8" t="s">
        <v>44</v>
      </c>
      <c r="AD183" s="8" t="s">
        <v>45</v>
      </c>
      <c r="AE183" s="8">
        <v>38.660853000000003</v>
      </c>
      <c r="AF183" s="8">
        <v>-90.532967999999997</v>
      </c>
      <c r="AG183" s="8" t="b">
        <v>0</v>
      </c>
    </row>
    <row r="184" spans="1:33" s="8" customFormat="1" ht="13.2" x14ac:dyDescent="0.25">
      <c r="A184" s="8" t="s">
        <v>33</v>
      </c>
      <c r="B184" s="8" t="s">
        <v>34</v>
      </c>
      <c r="C184" s="8" t="s">
        <v>479</v>
      </c>
      <c r="D184" s="8" t="s">
        <v>66</v>
      </c>
      <c r="E184" s="8" t="s">
        <v>37</v>
      </c>
      <c r="F184" s="8">
        <v>63017</v>
      </c>
      <c r="G184" s="8">
        <v>549900</v>
      </c>
      <c r="H184" s="8">
        <v>5</v>
      </c>
      <c r="I184" s="8">
        <v>4</v>
      </c>
      <c r="J184" s="8" t="s">
        <v>47</v>
      </c>
      <c r="K184" s="8">
        <v>3180</v>
      </c>
      <c r="L184" s="8">
        <v>13939</v>
      </c>
      <c r="M184" s="8">
        <v>1990</v>
      </c>
      <c r="N184" s="8">
        <v>3</v>
      </c>
      <c r="O184" s="8">
        <v>1</v>
      </c>
      <c r="P184" s="8">
        <v>40</v>
      </c>
      <c r="Q184" s="8" t="s">
        <v>40</v>
      </c>
      <c r="V184" s="8">
        <v>549900</v>
      </c>
      <c r="Y184" s="8" t="s">
        <v>480</v>
      </c>
      <c r="Z184" s="8" t="s">
        <v>42</v>
      </c>
      <c r="AA184" s="8">
        <v>16033619</v>
      </c>
      <c r="AB184" s="8" t="s">
        <v>68</v>
      </c>
      <c r="AC184" s="8" t="s">
        <v>44</v>
      </c>
      <c r="AD184" s="8" t="s">
        <v>45</v>
      </c>
      <c r="AE184" s="8">
        <v>38.622425</v>
      </c>
      <c r="AF184" s="8">
        <v>-90.530558999999997</v>
      </c>
      <c r="AG184" s="8" t="b">
        <v>0</v>
      </c>
    </row>
    <row r="185" spans="1:33" s="8" customFormat="1" ht="13.2" x14ac:dyDescent="0.25">
      <c r="A185" s="8" t="s">
        <v>33</v>
      </c>
      <c r="B185" s="8" t="s">
        <v>34</v>
      </c>
      <c r="C185" s="8" t="s">
        <v>250</v>
      </c>
      <c r="D185" s="8" t="s">
        <v>36</v>
      </c>
      <c r="E185" s="8" t="s">
        <v>37</v>
      </c>
      <c r="F185" s="8">
        <v>63011</v>
      </c>
      <c r="G185" s="8">
        <v>589000</v>
      </c>
      <c r="H185" s="8">
        <v>4</v>
      </c>
      <c r="I185" s="8">
        <v>4</v>
      </c>
      <c r="J185" s="8" t="s">
        <v>38</v>
      </c>
      <c r="K185" s="8">
        <v>4226</v>
      </c>
      <c r="L185" s="8">
        <v>13939</v>
      </c>
      <c r="M185" s="8">
        <v>2006</v>
      </c>
      <c r="N185" s="8">
        <v>3</v>
      </c>
      <c r="O185" s="8">
        <v>1</v>
      </c>
      <c r="P185" s="8">
        <v>85</v>
      </c>
      <c r="Q185" s="8" t="s">
        <v>40</v>
      </c>
      <c r="U185" s="9">
        <v>42504</v>
      </c>
      <c r="V185" s="8">
        <v>595000</v>
      </c>
      <c r="Y185" s="8" t="s">
        <v>251</v>
      </c>
      <c r="Z185" s="8" t="s">
        <v>42</v>
      </c>
      <c r="AA185" s="8">
        <v>16020575</v>
      </c>
      <c r="AB185" s="8" t="s">
        <v>52</v>
      </c>
      <c r="AC185" s="8" t="s">
        <v>44</v>
      </c>
      <c r="AD185" s="8" t="s">
        <v>45</v>
      </c>
      <c r="AE185" s="8">
        <v>38.592767000000002</v>
      </c>
      <c r="AF185" s="8">
        <v>-90.603595999999996</v>
      </c>
      <c r="AG185" s="8" t="b">
        <v>0</v>
      </c>
    </row>
    <row r="186" spans="1:33" s="8" customFormat="1" ht="13.2" x14ac:dyDescent="0.25">
      <c r="A186" s="8" t="s">
        <v>33</v>
      </c>
      <c r="B186" s="8" t="s">
        <v>34</v>
      </c>
      <c r="C186" s="8" t="s">
        <v>243</v>
      </c>
      <c r="D186" s="8" t="s">
        <v>36</v>
      </c>
      <c r="E186" s="8" t="s">
        <v>37</v>
      </c>
      <c r="F186" s="8">
        <v>63011</v>
      </c>
      <c r="G186" s="8">
        <v>198900</v>
      </c>
      <c r="H186" s="8">
        <v>3</v>
      </c>
      <c r="I186" s="8">
        <v>2</v>
      </c>
      <c r="J186" s="8" t="s">
        <v>47</v>
      </c>
      <c r="K186" s="8">
        <v>1794</v>
      </c>
      <c r="L186" s="8">
        <v>13983</v>
      </c>
      <c r="M186" s="8">
        <v>1964</v>
      </c>
      <c r="N186" s="8">
        <v>2</v>
      </c>
      <c r="O186" s="8">
        <v>1</v>
      </c>
      <c r="P186" s="8">
        <v>74</v>
      </c>
      <c r="Q186" s="8" t="s">
        <v>40</v>
      </c>
      <c r="V186" s="8">
        <v>198900</v>
      </c>
      <c r="Y186" s="8" t="s">
        <v>244</v>
      </c>
      <c r="Z186" s="8" t="s">
        <v>42</v>
      </c>
      <c r="AA186" s="8">
        <v>16024072</v>
      </c>
      <c r="AB186" s="8" t="s">
        <v>245</v>
      </c>
      <c r="AC186" s="8" t="s">
        <v>44</v>
      </c>
      <c r="AD186" s="8" t="s">
        <v>45</v>
      </c>
      <c r="AE186" s="8">
        <v>38.603240999999997</v>
      </c>
      <c r="AF186" s="8">
        <v>-90.522728000000001</v>
      </c>
      <c r="AG186" s="8" t="b">
        <v>0</v>
      </c>
    </row>
    <row r="187" spans="1:33" s="8" customFormat="1" ht="13.2" x14ac:dyDescent="0.25">
      <c r="A187" s="8" t="s">
        <v>33</v>
      </c>
      <c r="B187" s="8" t="s">
        <v>34</v>
      </c>
      <c r="C187" s="8" t="s">
        <v>535</v>
      </c>
      <c r="D187" s="8" t="s">
        <v>66</v>
      </c>
      <c r="E187" s="8" t="s">
        <v>37</v>
      </c>
      <c r="F187" s="8">
        <v>63017</v>
      </c>
      <c r="G187" s="8">
        <v>419000</v>
      </c>
      <c r="H187" s="8">
        <v>4</v>
      </c>
      <c r="I187" s="8">
        <v>3</v>
      </c>
      <c r="J187" s="8" t="s">
        <v>309</v>
      </c>
      <c r="K187" s="8">
        <v>2242</v>
      </c>
      <c r="L187" s="8">
        <v>14375</v>
      </c>
      <c r="M187" s="8">
        <v>1967</v>
      </c>
      <c r="N187" s="8">
        <v>2</v>
      </c>
      <c r="O187" s="8">
        <v>1</v>
      </c>
      <c r="P187" s="8">
        <v>60</v>
      </c>
      <c r="Q187" s="8" t="s">
        <v>40</v>
      </c>
      <c r="V187" s="8">
        <v>419000</v>
      </c>
      <c r="Y187" s="8" t="s">
        <v>536</v>
      </c>
      <c r="Z187" s="8" t="s">
        <v>42</v>
      </c>
      <c r="AA187" s="8">
        <v>16028082</v>
      </c>
      <c r="AB187" s="8" t="s">
        <v>68</v>
      </c>
      <c r="AC187" s="8" t="s">
        <v>44</v>
      </c>
      <c r="AD187" s="8" t="s">
        <v>45</v>
      </c>
      <c r="AE187" s="8">
        <v>38.674562999999999</v>
      </c>
      <c r="AF187" s="8">
        <v>-90.510610999999997</v>
      </c>
      <c r="AG187" s="8" t="b">
        <v>0</v>
      </c>
    </row>
    <row r="188" spans="1:33" s="8" customFormat="1" ht="13.2" x14ac:dyDescent="0.25">
      <c r="A188" s="8" t="s">
        <v>33</v>
      </c>
      <c r="B188" s="8" t="s">
        <v>34</v>
      </c>
      <c r="C188" s="8" t="s">
        <v>406</v>
      </c>
      <c r="D188" s="8" t="s">
        <v>66</v>
      </c>
      <c r="E188" s="8" t="s">
        <v>37</v>
      </c>
      <c r="F188" s="8">
        <v>63017</v>
      </c>
      <c r="G188" s="8">
        <v>325000</v>
      </c>
      <c r="H188" s="8">
        <v>4</v>
      </c>
      <c r="I188" s="8">
        <v>3</v>
      </c>
      <c r="J188" s="8" t="s">
        <v>57</v>
      </c>
      <c r="K188" s="8">
        <v>2449</v>
      </c>
      <c r="L188" s="8">
        <v>14375</v>
      </c>
      <c r="M188" s="8">
        <v>1976</v>
      </c>
      <c r="N188" s="8">
        <v>2</v>
      </c>
      <c r="O188" s="8">
        <v>1</v>
      </c>
      <c r="P188" s="8">
        <v>16</v>
      </c>
      <c r="Q188" s="8" t="s">
        <v>40</v>
      </c>
      <c r="R188" s="8">
        <v>42547</v>
      </c>
      <c r="S188" s="8">
        <v>0.54166666666666663</v>
      </c>
      <c r="T188" s="8">
        <v>0.625</v>
      </c>
      <c r="V188" s="8">
        <v>325000</v>
      </c>
      <c r="W188" s="8">
        <v>41192</v>
      </c>
      <c r="X188" s="8">
        <v>270000</v>
      </c>
      <c r="Y188" s="8" t="s">
        <v>407</v>
      </c>
      <c r="Z188" s="8" t="s">
        <v>42</v>
      </c>
      <c r="AA188" s="8">
        <v>16040452</v>
      </c>
      <c r="AB188" s="8" t="s">
        <v>52</v>
      </c>
      <c r="AC188" s="8" t="s">
        <v>44</v>
      </c>
      <c r="AD188" s="8" t="s">
        <v>45</v>
      </c>
      <c r="AE188" s="8">
        <v>38.625360000000001</v>
      </c>
      <c r="AF188" s="8">
        <v>-90.579391000000001</v>
      </c>
      <c r="AG188" s="8" t="b">
        <v>0</v>
      </c>
    </row>
    <row r="189" spans="1:33" s="8" customFormat="1" ht="13.2" x14ac:dyDescent="0.25">
      <c r="A189" s="8" t="s">
        <v>33</v>
      </c>
      <c r="B189" s="8" t="s">
        <v>34</v>
      </c>
      <c r="C189" s="8" t="s">
        <v>62</v>
      </c>
      <c r="D189" s="8" t="s">
        <v>36</v>
      </c>
      <c r="E189" s="8" t="s">
        <v>37</v>
      </c>
      <c r="F189" s="8">
        <v>63011</v>
      </c>
      <c r="G189" s="8">
        <v>389900</v>
      </c>
      <c r="H189" s="8">
        <v>5</v>
      </c>
      <c r="I189" s="8">
        <v>4</v>
      </c>
      <c r="J189" s="8" t="s">
        <v>47</v>
      </c>
      <c r="K189" s="8">
        <v>2908</v>
      </c>
      <c r="L189" s="8">
        <v>14375</v>
      </c>
      <c r="M189" s="8">
        <v>1967</v>
      </c>
      <c r="N189" s="8">
        <v>2</v>
      </c>
      <c r="O189" s="8">
        <v>1</v>
      </c>
      <c r="P189" s="8">
        <v>2</v>
      </c>
      <c r="Q189" s="8" t="s">
        <v>40</v>
      </c>
      <c r="R189" s="9">
        <v>42547</v>
      </c>
      <c r="S189" s="10">
        <v>0.54166666666666663</v>
      </c>
      <c r="T189" s="10">
        <v>0.625</v>
      </c>
      <c r="V189" s="8">
        <v>389900</v>
      </c>
      <c r="Y189" s="8" t="s">
        <v>63</v>
      </c>
      <c r="Z189" s="8" t="s">
        <v>42</v>
      </c>
      <c r="AA189" s="8">
        <v>16044549</v>
      </c>
      <c r="AB189" s="8" t="s">
        <v>64</v>
      </c>
      <c r="AC189" s="8" t="s">
        <v>44</v>
      </c>
      <c r="AD189" s="8" t="s">
        <v>45</v>
      </c>
      <c r="AE189" s="8">
        <v>38.607477000000003</v>
      </c>
      <c r="AF189" s="8">
        <v>-90.516350000000003</v>
      </c>
      <c r="AG189" s="8" t="b">
        <v>0</v>
      </c>
    </row>
    <row r="190" spans="1:33" s="8" customFormat="1" ht="13.2" x14ac:dyDescent="0.25">
      <c r="A190" s="8" t="s">
        <v>33</v>
      </c>
      <c r="B190" s="8" t="s">
        <v>34</v>
      </c>
      <c r="C190" s="8" t="s">
        <v>412</v>
      </c>
      <c r="D190" s="8" t="s">
        <v>66</v>
      </c>
      <c r="E190" s="8" t="s">
        <v>37</v>
      </c>
      <c r="F190" s="8">
        <v>63017</v>
      </c>
      <c r="G190" s="8">
        <v>475000</v>
      </c>
      <c r="H190" s="8">
        <v>4</v>
      </c>
      <c r="I190" s="8">
        <v>6</v>
      </c>
      <c r="J190" s="8" t="s">
        <v>47</v>
      </c>
      <c r="K190" s="8">
        <v>3317</v>
      </c>
      <c r="L190" s="8">
        <v>14375</v>
      </c>
      <c r="M190" s="8">
        <v>1991</v>
      </c>
      <c r="N190" s="8">
        <v>3</v>
      </c>
      <c r="O190" s="8">
        <v>1</v>
      </c>
      <c r="P190" s="8">
        <v>17</v>
      </c>
      <c r="Q190" s="8" t="s">
        <v>40</v>
      </c>
      <c r="V190" s="8">
        <v>475000</v>
      </c>
      <c r="W190" s="8">
        <v>42094</v>
      </c>
      <c r="X190" s="8">
        <v>465000</v>
      </c>
      <c r="Y190" s="8" t="s">
        <v>413</v>
      </c>
      <c r="Z190" s="8" t="s">
        <v>42</v>
      </c>
      <c r="AA190" s="8">
        <v>16040139</v>
      </c>
      <c r="AB190" s="8" t="s">
        <v>68</v>
      </c>
      <c r="AC190" s="8" t="s">
        <v>44</v>
      </c>
      <c r="AD190" s="8" t="s">
        <v>45</v>
      </c>
      <c r="AE190" s="8">
        <v>38.620629000000001</v>
      </c>
      <c r="AF190" s="8">
        <v>-90.530024999999995</v>
      </c>
      <c r="AG190" s="8" t="b">
        <v>0</v>
      </c>
    </row>
    <row r="191" spans="1:33" s="8" customFormat="1" ht="13.2" x14ac:dyDescent="0.25">
      <c r="A191" s="8" t="s">
        <v>33</v>
      </c>
      <c r="B191" s="8" t="s">
        <v>34</v>
      </c>
      <c r="C191" s="8" t="s">
        <v>236</v>
      </c>
      <c r="D191" s="8" t="s">
        <v>75</v>
      </c>
      <c r="E191" s="8" t="s">
        <v>37</v>
      </c>
      <c r="F191" s="8">
        <v>63011</v>
      </c>
      <c r="G191" s="8">
        <v>469000</v>
      </c>
      <c r="H191" s="8">
        <v>5</v>
      </c>
      <c r="I191" s="8">
        <v>5</v>
      </c>
      <c r="J191" s="8" t="s">
        <v>38</v>
      </c>
      <c r="K191" s="8">
        <v>3390</v>
      </c>
      <c r="L191" s="8">
        <v>14375</v>
      </c>
      <c r="M191" s="8">
        <v>1992</v>
      </c>
      <c r="N191" s="8">
        <v>3</v>
      </c>
      <c r="O191" s="8">
        <v>1</v>
      </c>
      <c r="P191" s="8">
        <v>66</v>
      </c>
      <c r="Q191" s="8" t="s">
        <v>40</v>
      </c>
      <c r="R191" s="9">
        <v>42547</v>
      </c>
      <c r="S191" s="10">
        <v>0.5</v>
      </c>
      <c r="T191" s="10">
        <v>0.58333333333333337</v>
      </c>
      <c r="U191" s="9">
        <v>42514</v>
      </c>
      <c r="V191" s="8">
        <v>499000</v>
      </c>
      <c r="Y191" s="8" t="s">
        <v>237</v>
      </c>
      <c r="Z191" s="8" t="s">
        <v>42</v>
      </c>
      <c r="AA191" s="8">
        <v>16021662</v>
      </c>
      <c r="AB191" s="8" t="s">
        <v>238</v>
      </c>
      <c r="AC191" s="8" t="s">
        <v>44</v>
      </c>
      <c r="AD191" s="8" t="s">
        <v>45</v>
      </c>
      <c r="AE191" s="8">
        <v>38.597248999999998</v>
      </c>
      <c r="AF191" s="8">
        <v>-90.628815000000003</v>
      </c>
      <c r="AG191" s="8" t="b">
        <v>0</v>
      </c>
    </row>
    <row r="192" spans="1:33" s="8" customFormat="1" ht="13.2" x14ac:dyDescent="0.25">
      <c r="A192" s="8" t="s">
        <v>33</v>
      </c>
      <c r="B192" s="8" t="s">
        <v>34</v>
      </c>
      <c r="C192" s="8" t="s">
        <v>437</v>
      </c>
      <c r="D192" s="8" t="s">
        <v>66</v>
      </c>
      <c r="E192" s="8" t="s">
        <v>37</v>
      </c>
      <c r="F192" s="8">
        <v>63017</v>
      </c>
      <c r="G192" s="8">
        <v>475000</v>
      </c>
      <c r="H192" s="8">
        <v>5</v>
      </c>
      <c r="I192" s="8">
        <v>6</v>
      </c>
      <c r="J192" s="8" t="s">
        <v>57</v>
      </c>
      <c r="K192" s="8">
        <v>3810</v>
      </c>
      <c r="L192" s="8">
        <v>14375</v>
      </c>
      <c r="M192" s="8">
        <v>1990</v>
      </c>
      <c r="N192" s="8">
        <v>2</v>
      </c>
      <c r="O192" s="8">
        <v>1</v>
      </c>
      <c r="P192" s="8">
        <v>24</v>
      </c>
      <c r="Q192" s="8" t="s">
        <v>40</v>
      </c>
      <c r="V192" s="8">
        <v>475000</v>
      </c>
      <c r="Y192" s="8" t="s">
        <v>438</v>
      </c>
      <c r="Z192" s="8" t="s">
        <v>42</v>
      </c>
      <c r="AA192" s="8">
        <v>16038090</v>
      </c>
      <c r="AB192" s="8" t="s">
        <v>59</v>
      </c>
      <c r="AC192" s="8" t="s">
        <v>44</v>
      </c>
      <c r="AD192" s="8" t="s">
        <v>45</v>
      </c>
      <c r="AE192" s="8">
        <v>38.620249999999999</v>
      </c>
      <c r="AF192" s="8">
        <v>-90.567203000000006</v>
      </c>
      <c r="AG192" s="8" t="b">
        <v>0</v>
      </c>
    </row>
    <row r="193" spans="1:33" s="8" customFormat="1" ht="13.2" x14ac:dyDescent="0.25">
      <c r="A193" s="8" t="s">
        <v>33</v>
      </c>
      <c r="B193" s="8" t="s">
        <v>34</v>
      </c>
      <c r="C193" s="8" t="s">
        <v>507</v>
      </c>
      <c r="D193" s="8" t="s">
        <v>66</v>
      </c>
      <c r="E193" s="8" t="s">
        <v>37</v>
      </c>
      <c r="F193" s="8">
        <v>63017</v>
      </c>
      <c r="G193" s="8">
        <v>434900</v>
      </c>
      <c r="H193" s="8">
        <v>5</v>
      </c>
      <c r="I193" s="8">
        <v>4</v>
      </c>
      <c r="J193" s="8" t="s">
        <v>57</v>
      </c>
      <c r="K193" s="8">
        <v>3057</v>
      </c>
      <c r="L193" s="8">
        <v>14462</v>
      </c>
      <c r="M193" s="8">
        <v>1978</v>
      </c>
      <c r="N193" s="8">
        <v>2</v>
      </c>
      <c r="O193" s="8">
        <v>1</v>
      </c>
      <c r="P193" s="8">
        <v>47</v>
      </c>
      <c r="Q193" s="8" t="s">
        <v>40</v>
      </c>
      <c r="U193" s="8">
        <v>42543</v>
      </c>
      <c r="V193" s="8">
        <v>475000</v>
      </c>
      <c r="Y193" s="8" t="s">
        <v>508</v>
      </c>
      <c r="Z193" s="8" t="s">
        <v>42</v>
      </c>
      <c r="AA193" s="8">
        <v>16031656</v>
      </c>
      <c r="AB193" s="8" t="s">
        <v>68</v>
      </c>
      <c r="AC193" s="8" t="s">
        <v>44</v>
      </c>
      <c r="AD193" s="8" t="s">
        <v>45</v>
      </c>
      <c r="AE193" s="8">
        <v>38.629528000000001</v>
      </c>
      <c r="AF193" s="8">
        <v>-90.568990999999997</v>
      </c>
      <c r="AG193" s="8" t="b">
        <v>0</v>
      </c>
    </row>
    <row r="194" spans="1:33" s="8" customFormat="1" ht="13.2" x14ac:dyDescent="0.25">
      <c r="A194" s="8" t="s">
        <v>33</v>
      </c>
      <c r="B194" s="8" t="s">
        <v>34</v>
      </c>
      <c r="C194" s="8" t="s">
        <v>280</v>
      </c>
      <c r="D194" s="8" t="s">
        <v>36</v>
      </c>
      <c r="E194" s="8" t="s">
        <v>37</v>
      </c>
      <c r="F194" s="8">
        <v>63011</v>
      </c>
      <c r="G194" s="8">
        <v>359900</v>
      </c>
      <c r="H194" s="8">
        <v>4</v>
      </c>
      <c r="I194" s="8">
        <v>3</v>
      </c>
      <c r="J194" s="8" t="s">
        <v>47</v>
      </c>
      <c r="K194" s="8">
        <v>2658</v>
      </c>
      <c r="L194" s="8">
        <v>14593</v>
      </c>
      <c r="M194" s="8">
        <v>1964</v>
      </c>
      <c r="N194" s="8">
        <v>2</v>
      </c>
      <c r="O194" s="8">
        <v>1</v>
      </c>
      <c r="P194" s="8">
        <v>120</v>
      </c>
      <c r="Q194" s="8" t="s">
        <v>40</v>
      </c>
      <c r="U194" s="9">
        <v>42542</v>
      </c>
      <c r="V194" s="8">
        <v>364900</v>
      </c>
      <c r="W194" s="9">
        <v>42354</v>
      </c>
      <c r="X194" s="8">
        <v>246500</v>
      </c>
      <c r="Y194" s="8" t="s">
        <v>281</v>
      </c>
      <c r="Z194" s="8" t="s">
        <v>42</v>
      </c>
      <c r="AA194" s="8">
        <v>16010795</v>
      </c>
      <c r="AB194" s="8" t="s">
        <v>282</v>
      </c>
      <c r="AC194" s="8" t="s">
        <v>44</v>
      </c>
      <c r="AD194" s="8" t="s">
        <v>45</v>
      </c>
      <c r="AE194" s="8">
        <v>38.610636</v>
      </c>
      <c r="AF194" s="8">
        <v>-90.543535000000006</v>
      </c>
      <c r="AG194" s="8" t="b">
        <v>0</v>
      </c>
    </row>
    <row r="195" spans="1:33" s="8" customFormat="1" ht="13.2" x14ac:dyDescent="0.25">
      <c r="A195" s="8" t="s">
        <v>33</v>
      </c>
      <c r="B195" s="8" t="s">
        <v>34</v>
      </c>
      <c r="C195" s="8" t="s">
        <v>517</v>
      </c>
      <c r="D195" s="8" t="s">
        <v>66</v>
      </c>
      <c r="E195" s="8" t="s">
        <v>37</v>
      </c>
      <c r="F195" s="8">
        <v>63017</v>
      </c>
      <c r="G195" s="8">
        <v>579000</v>
      </c>
      <c r="H195" s="8">
        <v>4</v>
      </c>
      <c r="I195" s="8">
        <v>5</v>
      </c>
      <c r="J195" s="8" t="s">
        <v>57</v>
      </c>
      <c r="K195" s="8">
        <v>3282</v>
      </c>
      <c r="L195" s="8">
        <v>14810</v>
      </c>
      <c r="M195" s="8">
        <v>1993</v>
      </c>
      <c r="N195" s="8">
        <v>3</v>
      </c>
      <c r="O195" s="8">
        <v>1</v>
      </c>
      <c r="P195" s="8">
        <v>54</v>
      </c>
      <c r="Q195" s="8" t="s">
        <v>40</v>
      </c>
      <c r="V195" s="8">
        <v>579000</v>
      </c>
      <c r="Y195" s="8" t="s">
        <v>518</v>
      </c>
      <c r="Z195" s="8" t="s">
        <v>42</v>
      </c>
      <c r="AA195" s="8">
        <v>16027629</v>
      </c>
      <c r="AB195" s="8" t="s">
        <v>49</v>
      </c>
      <c r="AC195" s="8" t="s">
        <v>44</v>
      </c>
      <c r="AD195" s="8" t="s">
        <v>45</v>
      </c>
      <c r="AE195" s="8">
        <v>38.621285</v>
      </c>
      <c r="AF195" s="8">
        <v>-90.573339000000004</v>
      </c>
      <c r="AG195" s="8" t="b">
        <v>0</v>
      </c>
    </row>
    <row r="196" spans="1:33" s="8" customFormat="1" ht="13.2" x14ac:dyDescent="0.25">
      <c r="A196" s="8" t="s">
        <v>33</v>
      </c>
      <c r="B196" s="8" t="s">
        <v>34</v>
      </c>
      <c r="C196" s="8" t="s">
        <v>620</v>
      </c>
      <c r="D196" s="8" t="s">
        <v>290</v>
      </c>
      <c r="E196" s="8" t="s">
        <v>37</v>
      </c>
      <c r="F196" s="8">
        <v>63017</v>
      </c>
      <c r="G196" s="8">
        <v>792000</v>
      </c>
      <c r="H196" s="8">
        <v>4</v>
      </c>
      <c r="I196" s="8">
        <v>5</v>
      </c>
      <c r="J196" s="8" t="s">
        <v>47</v>
      </c>
      <c r="K196" s="8">
        <v>3829</v>
      </c>
      <c r="L196" s="8">
        <v>14810</v>
      </c>
      <c r="M196" s="8">
        <v>2001</v>
      </c>
      <c r="N196" s="8">
        <v>3</v>
      </c>
      <c r="O196" s="8">
        <v>1</v>
      </c>
      <c r="P196" s="8">
        <v>121</v>
      </c>
      <c r="Q196" s="8" t="s">
        <v>40</v>
      </c>
      <c r="R196" s="8">
        <v>42547</v>
      </c>
      <c r="S196" s="8">
        <v>0.54166666666666663</v>
      </c>
      <c r="T196" s="8">
        <v>0.625</v>
      </c>
      <c r="U196" s="8">
        <v>42507</v>
      </c>
      <c r="V196" s="8">
        <v>899000</v>
      </c>
      <c r="Y196" s="8" t="s">
        <v>621</v>
      </c>
      <c r="Z196" s="8" t="s">
        <v>42</v>
      </c>
      <c r="AA196" s="8">
        <v>16009161</v>
      </c>
      <c r="AB196" s="8" t="s">
        <v>155</v>
      </c>
      <c r="AC196" s="8" t="s">
        <v>44</v>
      </c>
      <c r="AD196" s="8" t="s">
        <v>45</v>
      </c>
      <c r="AE196" s="8">
        <v>38.623176999999998</v>
      </c>
      <c r="AF196" s="8">
        <v>-90.507244999999998</v>
      </c>
      <c r="AG196" s="8" t="b">
        <v>0</v>
      </c>
    </row>
    <row r="197" spans="1:33" s="8" customFormat="1" ht="13.2" x14ac:dyDescent="0.25">
      <c r="A197" s="8" t="s">
        <v>33</v>
      </c>
      <c r="B197" s="8" t="s">
        <v>34</v>
      </c>
      <c r="C197" s="8" t="s">
        <v>374</v>
      </c>
      <c r="D197" s="8" t="s">
        <v>66</v>
      </c>
      <c r="E197" s="8" t="s">
        <v>37</v>
      </c>
      <c r="F197" s="8">
        <v>63017</v>
      </c>
      <c r="G197" s="8">
        <v>474800</v>
      </c>
      <c r="H197" s="8">
        <v>5</v>
      </c>
      <c r="I197" s="8">
        <v>5</v>
      </c>
      <c r="J197" s="8" t="s">
        <v>309</v>
      </c>
      <c r="K197" s="8">
        <v>3272</v>
      </c>
      <c r="L197" s="8">
        <v>14985</v>
      </c>
      <c r="M197" s="8">
        <v>1963</v>
      </c>
      <c r="N197" s="8">
        <v>2</v>
      </c>
      <c r="O197" s="8">
        <v>1</v>
      </c>
      <c r="P197" s="8">
        <v>10</v>
      </c>
      <c r="Q197" s="8" t="s">
        <v>40</v>
      </c>
      <c r="R197" s="8">
        <v>42547</v>
      </c>
      <c r="S197" s="8">
        <v>0.54166666666666663</v>
      </c>
      <c r="T197" s="8">
        <v>0.66666666666666663</v>
      </c>
      <c r="V197" s="8">
        <v>474800</v>
      </c>
      <c r="Y197" s="8" t="s">
        <v>375</v>
      </c>
      <c r="Z197" s="8" t="s">
        <v>42</v>
      </c>
      <c r="AA197" s="8">
        <v>16036972</v>
      </c>
      <c r="AB197" s="8" t="s">
        <v>59</v>
      </c>
      <c r="AC197" s="8" t="s">
        <v>44</v>
      </c>
      <c r="AD197" s="8" t="s">
        <v>45</v>
      </c>
      <c r="AE197" s="8">
        <v>38.691352000000002</v>
      </c>
      <c r="AF197" s="8">
        <v>-90.500012999999996</v>
      </c>
      <c r="AG197" s="8" t="b">
        <v>0</v>
      </c>
    </row>
    <row r="198" spans="1:33" s="8" customFormat="1" ht="13.2" x14ac:dyDescent="0.25">
      <c r="A198" s="8" t="s">
        <v>33</v>
      </c>
      <c r="B198" s="8" t="s">
        <v>34</v>
      </c>
      <c r="C198" s="8" t="s">
        <v>576</v>
      </c>
      <c r="D198" s="8" t="s">
        <v>66</v>
      </c>
      <c r="E198" s="8" t="s">
        <v>37</v>
      </c>
      <c r="F198" s="8">
        <v>63017</v>
      </c>
      <c r="G198" s="8">
        <v>487000</v>
      </c>
      <c r="H198" s="8">
        <v>5</v>
      </c>
      <c r="I198" s="8">
        <v>5</v>
      </c>
      <c r="J198" s="8" t="s">
        <v>309</v>
      </c>
      <c r="K198" s="8">
        <v>3208</v>
      </c>
      <c r="L198" s="8">
        <v>15028</v>
      </c>
      <c r="M198" s="8">
        <v>1978</v>
      </c>
      <c r="N198" s="8">
        <v>2</v>
      </c>
      <c r="O198" s="8">
        <v>0</v>
      </c>
      <c r="P198" s="8">
        <v>78</v>
      </c>
      <c r="Q198" s="8" t="s">
        <v>40</v>
      </c>
      <c r="U198" s="8">
        <v>42536</v>
      </c>
      <c r="V198" s="8">
        <v>524500</v>
      </c>
      <c r="Y198" s="8" t="s">
        <v>577</v>
      </c>
      <c r="Z198" s="8" t="s">
        <v>42</v>
      </c>
      <c r="AA198" s="8">
        <v>16022907</v>
      </c>
      <c r="AB198" s="8" t="s">
        <v>171</v>
      </c>
      <c r="AC198" s="8" t="s">
        <v>44</v>
      </c>
      <c r="AD198" s="8" t="s">
        <v>45</v>
      </c>
      <c r="AE198" s="8">
        <v>38.635334999999998</v>
      </c>
      <c r="AF198" s="8">
        <v>-90.533608400000006</v>
      </c>
      <c r="AG198" s="8" t="b">
        <v>0</v>
      </c>
    </row>
    <row r="199" spans="1:33" s="8" customFormat="1" ht="13.2" x14ac:dyDescent="0.25">
      <c r="A199" s="8" t="s">
        <v>33</v>
      </c>
      <c r="B199" s="8" t="s">
        <v>34</v>
      </c>
      <c r="C199" s="8" t="s">
        <v>60</v>
      </c>
      <c r="D199" s="8" t="s">
        <v>36</v>
      </c>
      <c r="E199" s="8" t="s">
        <v>37</v>
      </c>
      <c r="F199" s="8">
        <v>63011</v>
      </c>
      <c r="G199" s="8">
        <v>394800</v>
      </c>
      <c r="H199" s="8">
        <v>4</v>
      </c>
      <c r="I199" s="8">
        <v>3</v>
      </c>
      <c r="J199" s="8" t="s">
        <v>57</v>
      </c>
      <c r="K199" s="8">
        <v>2283</v>
      </c>
      <c r="L199" s="8">
        <v>15246</v>
      </c>
      <c r="M199" s="8">
        <v>1985</v>
      </c>
      <c r="N199" s="8">
        <v>2</v>
      </c>
      <c r="O199" s="8">
        <v>1</v>
      </c>
      <c r="P199" s="8">
        <v>2</v>
      </c>
      <c r="Q199" s="8" t="s">
        <v>40</v>
      </c>
      <c r="R199" s="9">
        <v>42547</v>
      </c>
      <c r="S199" s="10">
        <v>0.58333333333333337</v>
      </c>
      <c r="T199" s="10">
        <v>0.66666666666666663</v>
      </c>
      <c r="V199" s="8">
        <v>394800</v>
      </c>
      <c r="W199" s="9">
        <v>41758</v>
      </c>
      <c r="X199" s="8">
        <v>294500</v>
      </c>
      <c r="Y199" s="8" t="s">
        <v>61</v>
      </c>
      <c r="Z199" s="8" t="s">
        <v>42</v>
      </c>
      <c r="AA199" s="8">
        <v>16044597</v>
      </c>
      <c r="AB199" s="8" t="s">
        <v>59</v>
      </c>
      <c r="AC199" s="8" t="s">
        <v>44</v>
      </c>
      <c r="AD199" s="8" t="s">
        <v>45</v>
      </c>
      <c r="AE199" s="8">
        <v>38.605530999999999</v>
      </c>
      <c r="AF199" s="8">
        <v>-90.580121000000005</v>
      </c>
      <c r="AG199" s="8" t="b">
        <v>0</v>
      </c>
    </row>
    <row r="200" spans="1:33" s="8" customFormat="1" ht="13.2" x14ac:dyDescent="0.25">
      <c r="A200" s="8" t="s">
        <v>33</v>
      </c>
      <c r="B200" s="8" t="s">
        <v>34</v>
      </c>
      <c r="C200" s="8" t="s">
        <v>485</v>
      </c>
      <c r="D200" s="8" t="s">
        <v>66</v>
      </c>
      <c r="E200" s="8" t="s">
        <v>37</v>
      </c>
      <c r="F200" s="8">
        <v>63017</v>
      </c>
      <c r="G200" s="8">
        <v>339000</v>
      </c>
      <c r="H200" s="8">
        <v>4</v>
      </c>
      <c r="I200" s="8">
        <v>3</v>
      </c>
      <c r="J200" s="8" t="s">
        <v>309</v>
      </c>
      <c r="K200" s="8">
        <v>2796</v>
      </c>
      <c r="L200" s="8">
        <v>15246</v>
      </c>
      <c r="M200" s="8">
        <v>1979</v>
      </c>
      <c r="N200" s="8">
        <v>2</v>
      </c>
      <c r="O200" s="8">
        <v>1</v>
      </c>
      <c r="P200" s="8">
        <v>43</v>
      </c>
      <c r="Q200" s="8" t="s">
        <v>40</v>
      </c>
      <c r="U200" s="8">
        <v>42543</v>
      </c>
      <c r="V200" s="8">
        <v>349000</v>
      </c>
      <c r="Y200" s="8" t="s">
        <v>486</v>
      </c>
      <c r="Z200" s="8" t="s">
        <v>42</v>
      </c>
      <c r="AA200" s="8">
        <v>16023996</v>
      </c>
      <c r="AB200" s="8" t="s">
        <v>59</v>
      </c>
      <c r="AC200" s="8" t="s">
        <v>44</v>
      </c>
      <c r="AD200" s="8" t="s">
        <v>45</v>
      </c>
      <c r="AE200" s="8">
        <v>38.646591999999998</v>
      </c>
      <c r="AF200" s="8">
        <v>-90.538770999999997</v>
      </c>
      <c r="AG200" s="8" t="b">
        <v>0</v>
      </c>
    </row>
    <row r="201" spans="1:33" s="8" customFormat="1" ht="13.2" x14ac:dyDescent="0.25">
      <c r="A201" s="8" t="s">
        <v>33</v>
      </c>
      <c r="B201" s="8" t="s">
        <v>34</v>
      </c>
      <c r="C201" s="8" t="s">
        <v>654</v>
      </c>
      <c r="D201" s="8" t="s">
        <v>66</v>
      </c>
      <c r="E201" s="8" t="s">
        <v>37</v>
      </c>
      <c r="F201" s="8">
        <v>63017</v>
      </c>
      <c r="G201" s="8">
        <v>385000</v>
      </c>
      <c r="H201" s="8">
        <v>4</v>
      </c>
      <c r="I201" s="8">
        <v>5</v>
      </c>
      <c r="J201" s="8" t="s">
        <v>309</v>
      </c>
      <c r="K201" s="8">
        <v>2846</v>
      </c>
      <c r="L201" s="8">
        <v>15246</v>
      </c>
      <c r="M201" s="8">
        <v>2000</v>
      </c>
      <c r="N201" s="8">
        <v>3</v>
      </c>
      <c r="O201" s="8">
        <v>1</v>
      </c>
      <c r="P201" s="8">
        <v>207</v>
      </c>
      <c r="Q201" s="8" t="s">
        <v>40</v>
      </c>
      <c r="U201" s="8">
        <v>42478</v>
      </c>
      <c r="V201" s="8">
        <v>394500</v>
      </c>
      <c r="Y201" s="8" t="s">
        <v>655</v>
      </c>
      <c r="Z201" s="8" t="s">
        <v>42</v>
      </c>
      <c r="AA201" s="8">
        <v>15065107</v>
      </c>
      <c r="AB201" s="8" t="s">
        <v>49</v>
      </c>
      <c r="AC201" s="8" t="s">
        <v>44</v>
      </c>
      <c r="AD201" s="8" t="s">
        <v>45</v>
      </c>
      <c r="AE201" s="8">
        <v>38.662897000000001</v>
      </c>
      <c r="AF201" s="8">
        <v>-90.516762</v>
      </c>
      <c r="AG201" s="8" t="b">
        <v>0</v>
      </c>
    </row>
    <row r="202" spans="1:33" s="8" customFormat="1" ht="13.2" x14ac:dyDescent="0.25">
      <c r="A202" s="8" t="s">
        <v>33</v>
      </c>
      <c r="B202" s="8" t="s">
        <v>34</v>
      </c>
      <c r="C202" s="8" t="s">
        <v>123</v>
      </c>
      <c r="D202" s="8" t="s">
        <v>36</v>
      </c>
      <c r="E202" s="8" t="s">
        <v>37</v>
      </c>
      <c r="F202" s="8">
        <v>63011</v>
      </c>
      <c r="G202" s="8">
        <v>207000</v>
      </c>
      <c r="H202" s="8">
        <v>3</v>
      </c>
      <c r="I202" s="8">
        <v>3</v>
      </c>
      <c r="J202" s="8" t="s">
        <v>47</v>
      </c>
      <c r="K202" s="8">
        <v>1330</v>
      </c>
      <c r="L202" s="8">
        <v>15507</v>
      </c>
      <c r="M202" s="8">
        <v>1966</v>
      </c>
      <c r="N202" s="8">
        <v>2</v>
      </c>
      <c r="O202" s="8">
        <v>1</v>
      </c>
      <c r="P202" s="8">
        <v>17</v>
      </c>
      <c r="Q202" s="8" t="s">
        <v>40</v>
      </c>
      <c r="V202" s="8">
        <v>207000</v>
      </c>
      <c r="W202" s="9">
        <v>38679</v>
      </c>
      <c r="X202" s="8">
        <v>176000</v>
      </c>
      <c r="Y202" s="8" t="s">
        <v>124</v>
      </c>
      <c r="Z202" s="8" t="s">
        <v>42</v>
      </c>
      <c r="AA202" s="8">
        <v>16040291</v>
      </c>
      <c r="AB202" s="8" t="s">
        <v>125</v>
      </c>
      <c r="AC202" s="8" t="s">
        <v>44</v>
      </c>
      <c r="AD202" s="8" t="s">
        <v>45</v>
      </c>
      <c r="AE202" s="8">
        <v>38.602949000000002</v>
      </c>
      <c r="AF202" s="8">
        <v>-90.525323</v>
      </c>
      <c r="AG202" s="8" t="b">
        <v>0</v>
      </c>
    </row>
    <row r="203" spans="1:33" s="8" customFormat="1" ht="13.2" x14ac:dyDescent="0.25">
      <c r="A203" s="8" t="s">
        <v>33</v>
      </c>
      <c r="B203" s="8" t="s">
        <v>34</v>
      </c>
      <c r="C203" s="8" t="s">
        <v>652</v>
      </c>
      <c r="D203" s="8" t="s">
        <v>66</v>
      </c>
      <c r="E203" s="8" t="s">
        <v>37</v>
      </c>
      <c r="F203" s="8">
        <v>63017</v>
      </c>
      <c r="G203" s="8">
        <v>374900</v>
      </c>
      <c r="H203" s="8">
        <v>4</v>
      </c>
      <c r="I203" s="8">
        <v>3</v>
      </c>
      <c r="J203" s="8" t="s">
        <v>309</v>
      </c>
      <c r="K203" s="8">
        <v>2538</v>
      </c>
      <c r="L203" s="8">
        <v>15682</v>
      </c>
      <c r="M203" s="8">
        <v>1985</v>
      </c>
      <c r="N203" s="8">
        <v>2</v>
      </c>
      <c r="O203" s="8">
        <v>1</v>
      </c>
      <c r="P203" s="8">
        <v>199</v>
      </c>
      <c r="Q203" s="8" t="s">
        <v>40</v>
      </c>
      <c r="V203" s="8">
        <v>374900</v>
      </c>
      <c r="Y203" s="8" t="s">
        <v>653</v>
      </c>
      <c r="Z203" s="8" t="s">
        <v>42</v>
      </c>
      <c r="AA203" s="8">
        <v>15065592</v>
      </c>
      <c r="AB203" s="8" t="s">
        <v>49</v>
      </c>
      <c r="AC203" s="8" t="s">
        <v>44</v>
      </c>
      <c r="AD203" s="8" t="s">
        <v>45</v>
      </c>
      <c r="AE203" s="8">
        <v>38.647823000000002</v>
      </c>
      <c r="AF203" s="8">
        <v>-90.541627000000005</v>
      </c>
      <c r="AG203" s="8" t="b">
        <v>0</v>
      </c>
    </row>
    <row r="204" spans="1:33" s="8" customFormat="1" ht="13.2" x14ac:dyDescent="0.25">
      <c r="A204" s="8" t="s">
        <v>33</v>
      </c>
      <c r="B204" s="8" t="s">
        <v>34</v>
      </c>
      <c r="C204" s="8" t="s">
        <v>317</v>
      </c>
      <c r="D204" s="8" t="s">
        <v>66</v>
      </c>
      <c r="E204" s="8" t="s">
        <v>37</v>
      </c>
      <c r="F204" s="8">
        <v>63017</v>
      </c>
      <c r="G204" s="8">
        <v>510000</v>
      </c>
      <c r="H204" s="8">
        <v>4</v>
      </c>
      <c r="I204" s="8">
        <v>5</v>
      </c>
      <c r="J204" s="8" t="s">
        <v>309</v>
      </c>
      <c r="K204" s="8">
        <v>2664</v>
      </c>
      <c r="L204" s="8">
        <v>15682</v>
      </c>
      <c r="M204" s="8">
        <v>1990</v>
      </c>
      <c r="N204" s="8">
        <v>2</v>
      </c>
      <c r="O204" s="8">
        <v>1</v>
      </c>
      <c r="P204" s="8">
        <v>1</v>
      </c>
      <c r="Q204" s="8" t="s">
        <v>40</v>
      </c>
      <c r="V204" s="8">
        <v>510000</v>
      </c>
      <c r="Y204" s="8" t="s">
        <v>318</v>
      </c>
      <c r="Z204" s="8" t="s">
        <v>42</v>
      </c>
      <c r="AA204" s="8">
        <v>16044665</v>
      </c>
      <c r="AB204" s="8" t="s">
        <v>200</v>
      </c>
      <c r="AC204" s="8" t="s">
        <v>44</v>
      </c>
      <c r="AD204" s="8" t="s">
        <v>45</v>
      </c>
      <c r="AE204" s="8">
        <v>38.670945000000003</v>
      </c>
      <c r="AF204" s="8">
        <v>-90.508679999999998</v>
      </c>
      <c r="AG204" s="8" t="b">
        <v>0</v>
      </c>
    </row>
    <row r="205" spans="1:33" s="8" customFormat="1" ht="13.2" x14ac:dyDescent="0.25">
      <c r="A205" s="8" t="s">
        <v>33</v>
      </c>
      <c r="B205" s="8" t="s">
        <v>34</v>
      </c>
      <c r="C205" s="8" t="s">
        <v>497</v>
      </c>
      <c r="D205" s="8" t="s">
        <v>66</v>
      </c>
      <c r="E205" s="8" t="s">
        <v>37</v>
      </c>
      <c r="F205" s="8">
        <v>63017</v>
      </c>
      <c r="G205" s="8">
        <v>395000</v>
      </c>
      <c r="H205" s="8">
        <v>4</v>
      </c>
      <c r="I205" s="8">
        <v>4</v>
      </c>
      <c r="J205" s="8" t="s">
        <v>309</v>
      </c>
      <c r="K205" s="8">
        <v>2722</v>
      </c>
      <c r="L205" s="8">
        <v>15682</v>
      </c>
      <c r="M205" s="8">
        <v>1983</v>
      </c>
      <c r="N205" s="8">
        <v>2</v>
      </c>
      <c r="O205" s="8">
        <v>1</v>
      </c>
      <c r="P205" s="8">
        <v>45</v>
      </c>
      <c r="Q205" s="8" t="s">
        <v>40</v>
      </c>
      <c r="U205" s="8">
        <v>42535</v>
      </c>
      <c r="V205" s="8">
        <v>419500</v>
      </c>
      <c r="Y205" s="8" t="s">
        <v>498</v>
      </c>
      <c r="Z205" s="8" t="s">
        <v>42</v>
      </c>
      <c r="AA205" s="8">
        <v>16032588</v>
      </c>
      <c r="AB205" s="8" t="s">
        <v>49</v>
      </c>
      <c r="AC205" s="8" t="s">
        <v>44</v>
      </c>
      <c r="AD205" s="8" t="s">
        <v>45</v>
      </c>
      <c r="AE205" s="8">
        <v>38.646942000000003</v>
      </c>
      <c r="AF205" s="8">
        <v>-90.542553999999996</v>
      </c>
      <c r="AG205" s="8" t="b">
        <v>0</v>
      </c>
    </row>
    <row r="206" spans="1:33" s="8" customFormat="1" ht="13.2" x14ac:dyDescent="0.25">
      <c r="A206" s="8" t="s">
        <v>33</v>
      </c>
      <c r="B206" s="8" t="s">
        <v>34</v>
      </c>
      <c r="C206" s="8" t="s">
        <v>65</v>
      </c>
      <c r="D206" s="8" t="s">
        <v>66</v>
      </c>
      <c r="E206" s="8" t="s">
        <v>37</v>
      </c>
      <c r="F206" s="8">
        <v>63017</v>
      </c>
      <c r="G206" s="8">
        <v>825000</v>
      </c>
      <c r="H206" s="8">
        <v>5</v>
      </c>
      <c r="I206" s="8">
        <v>6</v>
      </c>
      <c r="J206" s="8" t="s">
        <v>47</v>
      </c>
      <c r="K206" s="8">
        <v>4309</v>
      </c>
      <c r="L206" s="8">
        <v>15682</v>
      </c>
      <c r="M206" s="8">
        <v>1996</v>
      </c>
      <c r="N206" s="8">
        <v>3</v>
      </c>
      <c r="O206" s="8">
        <v>1</v>
      </c>
      <c r="P206" s="8">
        <v>2</v>
      </c>
      <c r="Q206" s="8" t="s">
        <v>40</v>
      </c>
      <c r="R206" s="9">
        <v>42547</v>
      </c>
      <c r="S206" s="10">
        <v>0.54166666666666663</v>
      </c>
      <c r="T206" s="10">
        <v>0.66666666666666663</v>
      </c>
      <c r="V206" s="8">
        <v>825000</v>
      </c>
      <c r="Y206" s="8" t="s">
        <v>67</v>
      </c>
      <c r="Z206" s="8" t="s">
        <v>42</v>
      </c>
      <c r="AA206" s="8">
        <v>16044288</v>
      </c>
      <c r="AB206" s="8" t="s">
        <v>68</v>
      </c>
      <c r="AC206" s="8" t="s">
        <v>44</v>
      </c>
      <c r="AD206" s="8" t="s">
        <v>45</v>
      </c>
      <c r="AE206" s="8">
        <v>38.621982000000003</v>
      </c>
      <c r="AF206" s="8">
        <v>-90.509050999999999</v>
      </c>
      <c r="AG206" s="8" t="b">
        <v>0</v>
      </c>
    </row>
    <row r="207" spans="1:33" s="8" customFormat="1" ht="13.2" x14ac:dyDescent="0.25">
      <c r="A207" s="8" t="s">
        <v>33</v>
      </c>
      <c r="B207" s="8" t="s">
        <v>34</v>
      </c>
      <c r="C207" s="8" t="s">
        <v>65</v>
      </c>
      <c r="D207" s="8" t="s">
        <v>66</v>
      </c>
      <c r="E207" s="8" t="s">
        <v>37</v>
      </c>
      <c r="F207" s="8">
        <v>63017</v>
      </c>
      <c r="G207" s="8">
        <v>825000</v>
      </c>
      <c r="H207" s="8">
        <v>5</v>
      </c>
      <c r="I207" s="8">
        <v>6</v>
      </c>
      <c r="J207" s="8" t="s">
        <v>47</v>
      </c>
      <c r="K207" s="8">
        <v>4309</v>
      </c>
      <c r="L207" s="8">
        <v>15682</v>
      </c>
      <c r="M207" s="8">
        <v>1996</v>
      </c>
      <c r="N207" s="8">
        <v>3</v>
      </c>
      <c r="O207" s="8">
        <v>1</v>
      </c>
      <c r="P207" s="8">
        <v>2</v>
      </c>
      <c r="Q207" s="8" t="s">
        <v>40</v>
      </c>
      <c r="R207" s="8">
        <v>42547</v>
      </c>
      <c r="S207" s="8">
        <v>0.54166666666666663</v>
      </c>
      <c r="T207" s="8">
        <v>0.66666666666666663</v>
      </c>
      <c r="V207" s="8">
        <v>825000</v>
      </c>
      <c r="Y207" s="8" t="s">
        <v>67</v>
      </c>
      <c r="Z207" s="8" t="s">
        <v>42</v>
      </c>
      <c r="AA207" s="8">
        <v>16044288</v>
      </c>
      <c r="AB207" s="8" t="s">
        <v>68</v>
      </c>
      <c r="AC207" s="8" t="s">
        <v>44</v>
      </c>
      <c r="AD207" s="8" t="s">
        <v>45</v>
      </c>
      <c r="AE207" s="8">
        <v>38.621982000000003</v>
      </c>
      <c r="AF207" s="8">
        <v>-90.509050999999999</v>
      </c>
      <c r="AG207" s="8" t="b">
        <v>0</v>
      </c>
    </row>
    <row r="208" spans="1:33" s="8" customFormat="1" ht="13.2" x14ac:dyDescent="0.25">
      <c r="A208" s="8" t="s">
        <v>33</v>
      </c>
      <c r="B208" s="8" t="s">
        <v>34</v>
      </c>
      <c r="C208" s="8" t="s">
        <v>584</v>
      </c>
      <c r="D208" s="8" t="s">
        <v>66</v>
      </c>
      <c r="E208" s="8" t="s">
        <v>37</v>
      </c>
      <c r="F208" s="8">
        <v>63017</v>
      </c>
      <c r="G208" s="8">
        <v>799000</v>
      </c>
      <c r="H208" s="8">
        <v>4</v>
      </c>
      <c r="I208" s="8">
        <v>5</v>
      </c>
      <c r="J208" s="8" t="s">
        <v>309</v>
      </c>
      <c r="K208" s="8">
        <v>6709</v>
      </c>
      <c r="L208" s="8">
        <v>15725</v>
      </c>
      <c r="M208" s="8">
        <v>1980</v>
      </c>
      <c r="N208" s="8">
        <v>3</v>
      </c>
      <c r="O208" s="8">
        <v>1</v>
      </c>
      <c r="P208" s="8">
        <v>88</v>
      </c>
      <c r="Q208" s="8" t="s">
        <v>40</v>
      </c>
      <c r="U208" s="8">
        <v>42496</v>
      </c>
      <c r="V208" s="8">
        <v>850000</v>
      </c>
      <c r="W208" s="8">
        <v>38960</v>
      </c>
      <c r="X208" s="8">
        <v>540000</v>
      </c>
      <c r="Y208" s="8" t="s">
        <v>585</v>
      </c>
      <c r="Z208" s="8" t="s">
        <v>42</v>
      </c>
      <c r="AA208" s="8">
        <v>16019588</v>
      </c>
      <c r="AB208" s="8" t="s">
        <v>586</v>
      </c>
      <c r="AC208" s="8" t="s">
        <v>44</v>
      </c>
      <c r="AD208" s="8" t="s">
        <v>45</v>
      </c>
      <c r="AE208" s="8">
        <v>38.639715000000002</v>
      </c>
      <c r="AF208" s="8">
        <v>-90.493763000000001</v>
      </c>
      <c r="AG208" s="8" t="b">
        <v>0</v>
      </c>
    </row>
    <row r="209" spans="1:33" s="8" customFormat="1" ht="13.2" x14ac:dyDescent="0.25">
      <c r="A209" s="8" t="s">
        <v>33</v>
      </c>
      <c r="B209" s="8" t="s">
        <v>34</v>
      </c>
      <c r="C209" s="8" t="s">
        <v>1000</v>
      </c>
      <c r="D209" s="8" t="s">
        <v>82</v>
      </c>
      <c r="E209" s="8" t="s">
        <v>37</v>
      </c>
      <c r="F209" s="8">
        <v>63123</v>
      </c>
      <c r="G209" s="8">
        <v>182000</v>
      </c>
      <c r="H209" s="8">
        <v>4</v>
      </c>
      <c r="I209" s="8">
        <v>2</v>
      </c>
      <c r="J209" s="8" t="s">
        <v>720</v>
      </c>
      <c r="K209" s="8">
        <v>1244</v>
      </c>
      <c r="L209" s="8">
        <v>15987</v>
      </c>
      <c r="M209" s="8">
        <v>1963</v>
      </c>
      <c r="N209" s="8">
        <v>0</v>
      </c>
      <c r="O209" s="8">
        <v>0</v>
      </c>
      <c r="P209" s="8">
        <v>71</v>
      </c>
      <c r="Q209" s="8" t="s">
        <v>40</v>
      </c>
      <c r="V209" s="8">
        <v>182000</v>
      </c>
      <c r="W209" s="8">
        <v>38785</v>
      </c>
      <c r="X209" s="8">
        <v>169500</v>
      </c>
      <c r="Y209" s="8" t="s">
        <v>1001</v>
      </c>
      <c r="Z209" s="8" t="s">
        <v>42</v>
      </c>
      <c r="AA209" s="8">
        <v>16025215</v>
      </c>
      <c r="AB209" s="8" t="s">
        <v>49</v>
      </c>
      <c r="AC209" s="8" t="s">
        <v>44</v>
      </c>
      <c r="AD209" s="8" t="s">
        <v>45</v>
      </c>
      <c r="AE209" s="8">
        <v>38.550694999999997</v>
      </c>
      <c r="AF209" s="8">
        <v>-90.339129999999997</v>
      </c>
      <c r="AG209" s="8" t="b">
        <v>0</v>
      </c>
    </row>
    <row r="210" spans="1:33" s="8" customFormat="1" ht="13.2" x14ac:dyDescent="0.25">
      <c r="A210" s="8" t="s">
        <v>33</v>
      </c>
      <c r="B210" s="8" t="s">
        <v>34</v>
      </c>
      <c r="C210" s="8" t="s">
        <v>477</v>
      </c>
      <c r="D210" s="8" t="s">
        <v>66</v>
      </c>
      <c r="E210" s="8" t="s">
        <v>37</v>
      </c>
      <c r="F210" s="8">
        <v>63017</v>
      </c>
      <c r="G210" s="8">
        <v>369900</v>
      </c>
      <c r="H210" s="8">
        <v>4</v>
      </c>
      <c r="I210" s="8">
        <v>3</v>
      </c>
      <c r="J210" s="8" t="s">
        <v>309</v>
      </c>
      <c r="K210" s="8">
        <v>2488</v>
      </c>
      <c r="L210" s="8">
        <v>16074</v>
      </c>
      <c r="M210" s="8">
        <v>1977</v>
      </c>
      <c r="N210" s="8">
        <v>2</v>
      </c>
      <c r="O210" s="8">
        <v>1</v>
      </c>
      <c r="P210" s="8">
        <v>40</v>
      </c>
      <c r="Q210" s="8" t="s">
        <v>40</v>
      </c>
      <c r="R210" s="8">
        <v>42547</v>
      </c>
      <c r="S210" s="8">
        <v>0.58333333333333337</v>
      </c>
      <c r="T210" s="8">
        <v>0.66666666666666663</v>
      </c>
      <c r="U210" s="8">
        <v>42543</v>
      </c>
      <c r="V210" s="8">
        <v>394500</v>
      </c>
      <c r="Y210" s="8" t="s">
        <v>478</v>
      </c>
      <c r="Z210" s="8" t="s">
        <v>42</v>
      </c>
      <c r="AA210" s="8">
        <v>16033625</v>
      </c>
      <c r="AB210" s="8" t="s">
        <v>160</v>
      </c>
      <c r="AC210" s="8" t="s">
        <v>44</v>
      </c>
      <c r="AD210" s="8" t="s">
        <v>45</v>
      </c>
      <c r="AE210" s="8">
        <v>38.633986999999998</v>
      </c>
      <c r="AF210" s="8">
        <v>-90.557754000000003</v>
      </c>
      <c r="AG210" s="8" t="b">
        <v>0</v>
      </c>
    </row>
    <row r="211" spans="1:33" s="8" customFormat="1" ht="13.2" x14ac:dyDescent="0.25">
      <c r="A211" s="8" t="s">
        <v>33</v>
      </c>
      <c r="B211" s="8" t="s">
        <v>34</v>
      </c>
      <c r="C211" s="8" t="s">
        <v>50</v>
      </c>
      <c r="D211" s="8" t="s">
        <v>36</v>
      </c>
      <c r="E211" s="8" t="s">
        <v>37</v>
      </c>
      <c r="F211" s="8">
        <v>63011</v>
      </c>
      <c r="G211" s="8">
        <v>487900</v>
      </c>
      <c r="H211" s="8">
        <v>4</v>
      </c>
      <c r="I211" s="8">
        <v>3</v>
      </c>
      <c r="J211" s="8" t="s">
        <v>47</v>
      </c>
      <c r="K211" s="8">
        <v>2512</v>
      </c>
      <c r="L211" s="8">
        <v>16117</v>
      </c>
      <c r="M211" s="8">
        <v>1978</v>
      </c>
      <c r="N211" s="8">
        <v>2</v>
      </c>
      <c r="O211" s="8">
        <v>1</v>
      </c>
      <c r="P211" s="8">
        <v>1</v>
      </c>
      <c r="Q211" s="8" t="s">
        <v>40</v>
      </c>
      <c r="R211" s="9">
        <v>42546</v>
      </c>
      <c r="S211" s="10">
        <v>0.54166666666666663</v>
      </c>
      <c r="T211" s="10">
        <v>0.66666666666666663</v>
      </c>
      <c r="V211" s="8">
        <v>487900</v>
      </c>
      <c r="W211" s="9">
        <v>41157</v>
      </c>
      <c r="X211" s="8">
        <v>335000</v>
      </c>
      <c r="Y211" s="8" t="s">
        <v>51</v>
      </c>
      <c r="Z211" s="8" t="s">
        <v>42</v>
      </c>
      <c r="AA211" s="8">
        <v>16044825</v>
      </c>
      <c r="AB211" s="8" t="s">
        <v>52</v>
      </c>
      <c r="AC211" s="8" t="s">
        <v>44</v>
      </c>
      <c r="AD211" s="8" t="s">
        <v>45</v>
      </c>
      <c r="AE211" s="8">
        <v>38.621552000000001</v>
      </c>
      <c r="AF211" s="8">
        <v>-90.501300999999998</v>
      </c>
      <c r="AG211" s="8" t="b">
        <v>0</v>
      </c>
    </row>
    <row r="212" spans="1:33" s="8" customFormat="1" ht="13.2" x14ac:dyDescent="0.25">
      <c r="A212" s="8" t="s">
        <v>33</v>
      </c>
      <c r="B212" s="8" t="s">
        <v>34</v>
      </c>
      <c r="C212" s="8" t="s">
        <v>447</v>
      </c>
      <c r="D212" s="8" t="s">
        <v>66</v>
      </c>
      <c r="E212" s="8" t="s">
        <v>37</v>
      </c>
      <c r="F212" s="8">
        <v>63017</v>
      </c>
      <c r="G212" s="8">
        <v>679900</v>
      </c>
      <c r="H212" s="8">
        <v>4</v>
      </c>
      <c r="I212" s="8">
        <v>5</v>
      </c>
      <c r="J212" s="8" t="s">
        <v>309</v>
      </c>
      <c r="K212" s="8">
        <v>3852</v>
      </c>
      <c r="L212" s="8">
        <v>16117</v>
      </c>
      <c r="M212" s="8">
        <v>2000</v>
      </c>
      <c r="N212" s="8">
        <v>3</v>
      </c>
      <c r="O212" s="8">
        <v>1</v>
      </c>
      <c r="P212" s="8">
        <v>30</v>
      </c>
      <c r="Q212" s="8" t="s">
        <v>40</v>
      </c>
      <c r="R212" s="8">
        <v>42547</v>
      </c>
      <c r="S212" s="8">
        <v>0.54166666666666663</v>
      </c>
      <c r="T212" s="8">
        <v>0.625</v>
      </c>
      <c r="U212" s="8">
        <v>42544</v>
      </c>
      <c r="V212" s="8">
        <v>699900</v>
      </c>
      <c r="W212" s="8">
        <v>38580</v>
      </c>
      <c r="X212" s="8">
        <v>680000</v>
      </c>
      <c r="Y212" s="8" t="s">
        <v>448</v>
      </c>
      <c r="Z212" s="8" t="s">
        <v>42</v>
      </c>
      <c r="AA212" s="8">
        <v>16036643</v>
      </c>
      <c r="AB212" s="8" t="s">
        <v>49</v>
      </c>
      <c r="AC212" s="8" t="s">
        <v>44</v>
      </c>
      <c r="AD212" s="8" t="s">
        <v>45</v>
      </c>
      <c r="AE212" s="8">
        <v>38.659117000000002</v>
      </c>
      <c r="AF212" s="8">
        <v>-90.536204999999995</v>
      </c>
      <c r="AG212" s="8" t="b">
        <v>0</v>
      </c>
    </row>
    <row r="213" spans="1:33" s="8" customFormat="1" ht="13.2" x14ac:dyDescent="0.25">
      <c r="A213" s="8" t="s">
        <v>33</v>
      </c>
      <c r="B213" s="8" t="s">
        <v>34</v>
      </c>
      <c r="C213" s="8" t="s">
        <v>383</v>
      </c>
      <c r="D213" s="8" t="s">
        <v>290</v>
      </c>
      <c r="E213" s="8" t="s">
        <v>37</v>
      </c>
      <c r="F213" s="8">
        <v>63017</v>
      </c>
      <c r="G213" s="8">
        <v>780000</v>
      </c>
      <c r="H213" s="8">
        <v>4</v>
      </c>
      <c r="I213" s="8">
        <v>5</v>
      </c>
      <c r="J213" s="8" t="s">
        <v>47</v>
      </c>
      <c r="K213" s="8">
        <v>4158</v>
      </c>
      <c r="L213" s="8">
        <v>16117</v>
      </c>
      <c r="M213" s="8">
        <v>1997</v>
      </c>
      <c r="N213" s="8">
        <v>3</v>
      </c>
      <c r="O213" s="8">
        <v>1</v>
      </c>
      <c r="P213" s="8">
        <v>14</v>
      </c>
      <c r="Q213" s="8" t="s">
        <v>40</v>
      </c>
      <c r="R213" s="8">
        <v>42547</v>
      </c>
      <c r="S213" s="8">
        <v>0.54166666666666663</v>
      </c>
      <c r="T213" s="8">
        <v>0.625</v>
      </c>
      <c r="V213" s="8">
        <v>780000</v>
      </c>
      <c r="Y213" s="8" t="s">
        <v>384</v>
      </c>
      <c r="Z213" s="8" t="s">
        <v>42</v>
      </c>
      <c r="AA213" s="8">
        <v>16040968</v>
      </c>
      <c r="AB213" s="8" t="s">
        <v>49</v>
      </c>
      <c r="AC213" s="8" t="s">
        <v>44</v>
      </c>
      <c r="AD213" s="8" t="s">
        <v>45</v>
      </c>
      <c r="AE213" s="8">
        <v>38.633057999999998</v>
      </c>
      <c r="AF213" s="8">
        <v>-90.516144999999995</v>
      </c>
      <c r="AG213" s="8" t="b">
        <v>0</v>
      </c>
    </row>
    <row r="214" spans="1:33" s="8" customFormat="1" ht="13.2" x14ac:dyDescent="0.25">
      <c r="A214" s="8" t="s">
        <v>33</v>
      </c>
      <c r="B214" s="8" t="s">
        <v>34</v>
      </c>
      <c r="C214" s="8" t="s">
        <v>169</v>
      </c>
      <c r="D214" s="8" t="s">
        <v>75</v>
      </c>
      <c r="E214" s="8" t="s">
        <v>37</v>
      </c>
      <c r="F214" s="8">
        <v>63011</v>
      </c>
      <c r="G214" s="8">
        <v>795000</v>
      </c>
      <c r="H214" s="8">
        <v>4</v>
      </c>
      <c r="I214" s="8">
        <v>5</v>
      </c>
      <c r="J214" s="8" t="s">
        <v>38</v>
      </c>
      <c r="K214" s="8">
        <v>5173</v>
      </c>
      <c r="L214" s="8">
        <v>16117</v>
      </c>
      <c r="M214" s="8">
        <v>2005</v>
      </c>
      <c r="N214" s="8">
        <v>3</v>
      </c>
      <c r="O214" s="8">
        <v>1</v>
      </c>
      <c r="P214" s="8">
        <v>32</v>
      </c>
      <c r="Q214" s="8" t="s">
        <v>40</v>
      </c>
      <c r="V214" s="8">
        <v>795000</v>
      </c>
      <c r="Y214" s="8" t="s">
        <v>170</v>
      </c>
      <c r="Z214" s="8" t="s">
        <v>42</v>
      </c>
      <c r="AA214" s="8">
        <v>16035978</v>
      </c>
      <c r="AB214" s="8" t="s">
        <v>171</v>
      </c>
      <c r="AC214" s="8" t="s">
        <v>44</v>
      </c>
      <c r="AD214" s="8" t="s">
        <v>45</v>
      </c>
      <c r="AE214" s="8">
        <v>38.613028999999997</v>
      </c>
      <c r="AF214" s="8">
        <v>-90.615609000000006</v>
      </c>
      <c r="AG214" s="8" t="b">
        <v>0</v>
      </c>
    </row>
    <row r="215" spans="1:33" s="8" customFormat="1" ht="13.2" x14ac:dyDescent="0.25">
      <c r="A215" s="8" t="s">
        <v>33</v>
      </c>
      <c r="B215" s="8" t="s">
        <v>34</v>
      </c>
      <c r="C215" s="8" t="s">
        <v>929</v>
      </c>
      <c r="D215" s="8" t="s">
        <v>82</v>
      </c>
      <c r="E215" s="8" t="s">
        <v>37</v>
      </c>
      <c r="F215" s="8">
        <v>63123</v>
      </c>
      <c r="G215" s="8">
        <v>240000</v>
      </c>
      <c r="H215" s="8">
        <v>4</v>
      </c>
      <c r="I215" s="8">
        <v>3</v>
      </c>
      <c r="J215" s="8" t="s">
        <v>720</v>
      </c>
      <c r="K215" s="8">
        <v>2165</v>
      </c>
      <c r="L215" s="8">
        <v>16335</v>
      </c>
      <c r="M215" s="8">
        <v>1940</v>
      </c>
      <c r="N215" s="8">
        <v>2</v>
      </c>
      <c r="O215" s="8">
        <v>1</v>
      </c>
      <c r="P215" s="8">
        <v>37</v>
      </c>
      <c r="Q215" s="8" t="s">
        <v>40</v>
      </c>
      <c r="U215" s="8">
        <v>42538</v>
      </c>
      <c r="V215" s="8">
        <v>245000</v>
      </c>
      <c r="W215" s="8">
        <v>41156</v>
      </c>
      <c r="X215" s="8">
        <v>199000</v>
      </c>
      <c r="Y215" s="8" t="s">
        <v>930</v>
      </c>
      <c r="Z215" s="8" t="s">
        <v>42</v>
      </c>
      <c r="AA215" s="8">
        <v>16034025</v>
      </c>
      <c r="AB215" s="8" t="s">
        <v>226</v>
      </c>
      <c r="AC215" s="8" t="s">
        <v>44</v>
      </c>
      <c r="AD215" s="8" t="s">
        <v>45</v>
      </c>
      <c r="AE215" s="8">
        <v>38.540762000000001</v>
      </c>
      <c r="AF215" s="8">
        <v>-90.330382</v>
      </c>
      <c r="AG215" s="8" t="b">
        <v>0</v>
      </c>
    </row>
    <row r="216" spans="1:33" s="8" customFormat="1" ht="13.2" x14ac:dyDescent="0.25">
      <c r="A216" s="8" t="s">
        <v>33</v>
      </c>
      <c r="B216" s="8" t="s">
        <v>34</v>
      </c>
      <c r="C216" s="8" t="s">
        <v>849</v>
      </c>
      <c r="D216" s="8" t="s">
        <v>82</v>
      </c>
      <c r="E216" s="8" t="s">
        <v>37</v>
      </c>
      <c r="F216" s="8">
        <v>63123</v>
      </c>
      <c r="G216" s="8">
        <v>135000</v>
      </c>
      <c r="H216" s="8">
        <v>3</v>
      </c>
      <c r="I216" s="8">
        <v>1</v>
      </c>
      <c r="J216" s="8" t="s">
        <v>726</v>
      </c>
      <c r="K216" s="8">
        <v>1505</v>
      </c>
      <c r="L216" s="8">
        <v>16553</v>
      </c>
      <c r="M216" s="8">
        <v>1946</v>
      </c>
      <c r="N216" s="8">
        <v>0</v>
      </c>
      <c r="O216" s="8">
        <v>0</v>
      </c>
      <c r="P216" s="8">
        <v>12</v>
      </c>
      <c r="Q216" s="8" t="s">
        <v>40</v>
      </c>
      <c r="V216" s="8">
        <v>135000</v>
      </c>
      <c r="W216" s="8">
        <v>39968</v>
      </c>
      <c r="X216" s="8">
        <v>67000</v>
      </c>
      <c r="Y216" s="8" t="s">
        <v>850</v>
      </c>
      <c r="Z216" s="8" t="s">
        <v>42</v>
      </c>
      <c r="AA216" s="8">
        <v>16041561</v>
      </c>
      <c r="AB216" s="8" t="s">
        <v>332</v>
      </c>
      <c r="AC216" s="8" t="s">
        <v>44</v>
      </c>
      <c r="AD216" s="8" t="s">
        <v>45</v>
      </c>
      <c r="AE216" s="8">
        <v>38.529066999999998</v>
      </c>
      <c r="AF216" s="8">
        <v>-90.352846</v>
      </c>
      <c r="AG216" s="8" t="b">
        <v>0</v>
      </c>
    </row>
    <row r="217" spans="1:33" s="8" customFormat="1" ht="13.2" x14ac:dyDescent="0.25">
      <c r="A217" s="8" t="s">
        <v>33</v>
      </c>
      <c r="B217" s="8" t="s">
        <v>34</v>
      </c>
      <c r="C217" s="8" t="s">
        <v>98</v>
      </c>
      <c r="D217" s="8" t="s">
        <v>75</v>
      </c>
      <c r="E217" s="8" t="s">
        <v>37</v>
      </c>
      <c r="F217" s="8">
        <v>63011</v>
      </c>
      <c r="G217" s="8">
        <v>264900</v>
      </c>
      <c r="H217" s="8">
        <v>3</v>
      </c>
      <c r="I217" s="8">
        <v>2</v>
      </c>
      <c r="J217" s="8" t="s">
        <v>38</v>
      </c>
      <c r="K217" s="8">
        <v>1652</v>
      </c>
      <c r="L217" s="8">
        <v>16553</v>
      </c>
      <c r="M217" s="8">
        <v>1988</v>
      </c>
      <c r="N217" s="8">
        <v>2</v>
      </c>
      <c r="O217" s="8">
        <v>1</v>
      </c>
      <c r="P217" s="8">
        <v>8</v>
      </c>
      <c r="Q217" s="8" t="s">
        <v>40</v>
      </c>
      <c r="V217" s="8">
        <v>264900</v>
      </c>
      <c r="Y217" s="8" t="s">
        <v>99</v>
      </c>
      <c r="Z217" s="8" t="s">
        <v>42</v>
      </c>
      <c r="AA217" s="8">
        <v>16042990</v>
      </c>
      <c r="AB217" s="8" t="s">
        <v>49</v>
      </c>
      <c r="AC217" s="8" t="s">
        <v>44</v>
      </c>
      <c r="AD217" s="8" t="s">
        <v>45</v>
      </c>
      <c r="AE217" s="8">
        <v>38.587885</v>
      </c>
      <c r="AF217" s="8">
        <v>-90.630763000000002</v>
      </c>
      <c r="AG217" s="8" t="b">
        <v>0</v>
      </c>
    </row>
    <row r="218" spans="1:33" s="8" customFormat="1" ht="13.2" x14ac:dyDescent="0.25">
      <c r="A218" s="8" t="s">
        <v>33</v>
      </c>
      <c r="B218" s="8" t="s">
        <v>34</v>
      </c>
      <c r="C218" s="8" t="s">
        <v>148</v>
      </c>
      <c r="D218" s="8" t="s">
        <v>75</v>
      </c>
      <c r="E218" s="8" t="s">
        <v>37</v>
      </c>
      <c r="F218" s="8">
        <v>63011</v>
      </c>
      <c r="G218" s="8">
        <v>374900</v>
      </c>
      <c r="H218" s="8">
        <v>4</v>
      </c>
      <c r="I218" s="8">
        <v>4</v>
      </c>
      <c r="J218" s="8" t="s">
        <v>38</v>
      </c>
      <c r="K218" s="8">
        <v>2784</v>
      </c>
      <c r="L218" s="8">
        <v>16553</v>
      </c>
      <c r="M218" s="8">
        <v>1986</v>
      </c>
      <c r="N218" s="8">
        <v>3</v>
      </c>
      <c r="O218" s="8">
        <v>1</v>
      </c>
      <c r="P218" s="8">
        <v>22</v>
      </c>
      <c r="Q218" s="8" t="s">
        <v>40</v>
      </c>
      <c r="U218" s="9">
        <v>42544</v>
      </c>
      <c r="V218" s="8">
        <v>379900</v>
      </c>
      <c r="Y218" s="8" t="s">
        <v>149</v>
      </c>
      <c r="Z218" s="8" t="s">
        <v>42</v>
      </c>
      <c r="AA218" s="8">
        <v>16037396</v>
      </c>
      <c r="AB218" s="8" t="s">
        <v>150</v>
      </c>
      <c r="AC218" s="8" t="s">
        <v>44</v>
      </c>
      <c r="AD218" s="8" t="s">
        <v>45</v>
      </c>
      <c r="AE218" s="8">
        <v>38.597898000000001</v>
      </c>
      <c r="AF218" s="8">
        <v>-90.617812000000001</v>
      </c>
      <c r="AG218" s="8" t="b">
        <v>0</v>
      </c>
    </row>
    <row r="219" spans="1:33" s="8" customFormat="1" ht="13.2" x14ac:dyDescent="0.25">
      <c r="A219" s="8" t="s">
        <v>33</v>
      </c>
      <c r="B219" s="8" t="s">
        <v>34</v>
      </c>
      <c r="C219" s="8" t="s">
        <v>315</v>
      </c>
      <c r="D219" s="8" t="s">
        <v>66</v>
      </c>
      <c r="E219" s="8" t="s">
        <v>37</v>
      </c>
      <c r="F219" s="8">
        <v>63017</v>
      </c>
      <c r="G219" s="8">
        <v>519900</v>
      </c>
      <c r="H219" s="8">
        <v>4</v>
      </c>
      <c r="I219" s="8">
        <v>4</v>
      </c>
      <c r="J219" s="8" t="s">
        <v>309</v>
      </c>
      <c r="K219" s="8">
        <v>2784</v>
      </c>
      <c r="L219" s="8">
        <v>16553</v>
      </c>
      <c r="M219" s="8">
        <v>1997</v>
      </c>
      <c r="N219" s="8">
        <v>3</v>
      </c>
      <c r="O219" s="8">
        <v>1</v>
      </c>
      <c r="P219" s="8">
        <v>1</v>
      </c>
      <c r="Q219" s="8" t="s">
        <v>40</v>
      </c>
      <c r="V219" s="8">
        <v>519900</v>
      </c>
      <c r="W219" s="8">
        <v>39531</v>
      </c>
      <c r="X219" s="8">
        <v>462000</v>
      </c>
      <c r="Y219" s="8" t="s">
        <v>316</v>
      </c>
      <c r="Z219" s="8" t="s">
        <v>42</v>
      </c>
      <c r="AA219" s="8">
        <v>16044547</v>
      </c>
      <c r="AB219" s="8" t="s">
        <v>49</v>
      </c>
      <c r="AC219" s="8" t="s">
        <v>44</v>
      </c>
      <c r="AD219" s="8" t="s">
        <v>45</v>
      </c>
      <c r="AE219" s="8">
        <v>38.676935</v>
      </c>
      <c r="AF219" s="8">
        <v>-90.526116999999999</v>
      </c>
      <c r="AG219" s="8" t="b">
        <v>0</v>
      </c>
    </row>
    <row r="220" spans="1:33" s="8" customFormat="1" ht="13.2" x14ac:dyDescent="0.25">
      <c r="A220" s="8" t="s">
        <v>33</v>
      </c>
      <c r="B220" s="8" t="s">
        <v>34</v>
      </c>
      <c r="C220" s="8" t="s">
        <v>416</v>
      </c>
      <c r="D220" s="8" t="s">
        <v>66</v>
      </c>
      <c r="E220" s="8" t="s">
        <v>37</v>
      </c>
      <c r="F220" s="8">
        <v>63017</v>
      </c>
      <c r="G220" s="8">
        <v>774500</v>
      </c>
      <c r="H220" s="8">
        <v>6</v>
      </c>
      <c r="I220" s="8">
        <v>5</v>
      </c>
      <c r="J220" s="8" t="s">
        <v>47</v>
      </c>
      <c r="K220" s="8">
        <v>3888</v>
      </c>
      <c r="L220" s="8">
        <v>16553</v>
      </c>
      <c r="M220" s="8">
        <v>1994</v>
      </c>
      <c r="N220" s="8">
        <v>3</v>
      </c>
      <c r="O220" s="8">
        <v>1</v>
      </c>
      <c r="P220" s="8">
        <v>19</v>
      </c>
      <c r="Q220" s="8" t="s">
        <v>40</v>
      </c>
      <c r="V220" s="8">
        <v>774500</v>
      </c>
      <c r="Y220" s="8" t="s">
        <v>417</v>
      </c>
      <c r="Z220" s="8" t="s">
        <v>42</v>
      </c>
      <c r="AA220" s="8">
        <v>16030993</v>
      </c>
      <c r="AB220" s="8" t="s">
        <v>49</v>
      </c>
      <c r="AC220" s="8" t="s">
        <v>44</v>
      </c>
      <c r="AD220" s="8" t="s">
        <v>45</v>
      </c>
      <c r="AE220" s="8">
        <v>38.627006000000002</v>
      </c>
      <c r="AF220" s="8">
        <v>-90.539919999999995</v>
      </c>
      <c r="AG220" s="8" t="b">
        <v>0</v>
      </c>
    </row>
    <row r="221" spans="1:33" s="8" customFormat="1" ht="13.2" x14ac:dyDescent="0.25">
      <c r="A221" s="8" t="s">
        <v>33</v>
      </c>
      <c r="B221" s="8" t="s">
        <v>34</v>
      </c>
      <c r="C221" s="8" t="s">
        <v>587</v>
      </c>
      <c r="D221" s="8" t="s">
        <v>66</v>
      </c>
      <c r="E221" s="8" t="s">
        <v>37</v>
      </c>
      <c r="F221" s="8">
        <v>63017</v>
      </c>
      <c r="G221" s="8">
        <v>520000</v>
      </c>
      <c r="H221" s="8">
        <v>4</v>
      </c>
      <c r="I221" s="8">
        <v>4</v>
      </c>
      <c r="J221" s="8" t="s">
        <v>309</v>
      </c>
      <c r="K221" s="8">
        <v>3085</v>
      </c>
      <c r="L221" s="8">
        <v>16683</v>
      </c>
      <c r="M221" s="8">
        <v>1978</v>
      </c>
      <c r="N221" s="8">
        <v>2</v>
      </c>
      <c r="O221" s="8">
        <v>1</v>
      </c>
      <c r="P221" s="8">
        <v>89</v>
      </c>
      <c r="Q221" s="8" t="s">
        <v>40</v>
      </c>
      <c r="V221" s="8">
        <v>520000</v>
      </c>
      <c r="Y221" s="8" t="s">
        <v>588</v>
      </c>
      <c r="Z221" s="8" t="s">
        <v>42</v>
      </c>
      <c r="AA221" s="8">
        <v>16016065</v>
      </c>
      <c r="AB221" s="8" t="s">
        <v>171</v>
      </c>
      <c r="AC221" s="8" t="s">
        <v>44</v>
      </c>
      <c r="AD221" s="8" t="s">
        <v>45</v>
      </c>
      <c r="AE221" s="8">
        <v>38.633982000000003</v>
      </c>
      <c r="AF221" s="8">
        <v>-90.526559000000006</v>
      </c>
      <c r="AG221" s="8" t="b">
        <v>0</v>
      </c>
    </row>
    <row r="222" spans="1:33" s="8" customFormat="1" ht="13.2" x14ac:dyDescent="0.25">
      <c r="A222" s="8" t="s">
        <v>33</v>
      </c>
      <c r="B222" s="8" t="s">
        <v>34</v>
      </c>
      <c r="C222" s="8" t="s">
        <v>303</v>
      </c>
      <c r="D222" s="8" t="s">
        <v>36</v>
      </c>
      <c r="E222" s="8" t="s">
        <v>37</v>
      </c>
      <c r="F222" s="8">
        <v>63011</v>
      </c>
      <c r="G222" s="8">
        <v>215000</v>
      </c>
      <c r="H222" s="8">
        <v>3</v>
      </c>
      <c r="I222" s="8">
        <v>2</v>
      </c>
      <c r="J222" s="8" t="s">
        <v>47</v>
      </c>
      <c r="K222" s="8">
        <v>2250</v>
      </c>
      <c r="L222" s="8">
        <v>16814</v>
      </c>
      <c r="M222" s="8">
        <v>1968</v>
      </c>
      <c r="N222" s="8">
        <v>2</v>
      </c>
      <c r="O222" s="8">
        <v>1</v>
      </c>
      <c r="P222" s="8">
        <v>456</v>
      </c>
      <c r="Q222" s="8" t="s">
        <v>40</v>
      </c>
      <c r="U222" s="9">
        <v>42535</v>
      </c>
      <c r="V222" s="8">
        <v>259000</v>
      </c>
      <c r="W222" s="9">
        <v>40472</v>
      </c>
      <c r="X222" s="8">
        <v>209000</v>
      </c>
      <c r="Y222" s="8" t="s">
        <v>304</v>
      </c>
      <c r="Z222" s="8" t="s">
        <v>42</v>
      </c>
      <c r="AA222" s="8">
        <v>15016517</v>
      </c>
      <c r="AB222" s="8" t="s">
        <v>305</v>
      </c>
      <c r="AC222" s="8" t="s">
        <v>44</v>
      </c>
      <c r="AD222" s="8" t="s">
        <v>45</v>
      </c>
      <c r="AE222" s="8">
        <v>38.610318900000003</v>
      </c>
      <c r="AF222" s="8">
        <v>-90.528003999999996</v>
      </c>
      <c r="AG222" s="8" t="b">
        <v>0</v>
      </c>
    </row>
    <row r="223" spans="1:33" s="8" customFormat="1" ht="13.2" x14ac:dyDescent="0.25">
      <c r="A223" s="8" t="s">
        <v>33</v>
      </c>
      <c r="B223" s="8" t="s">
        <v>34</v>
      </c>
      <c r="C223" s="8" t="s">
        <v>449</v>
      </c>
      <c r="D223" s="8" t="s">
        <v>66</v>
      </c>
      <c r="E223" s="8" t="s">
        <v>37</v>
      </c>
      <c r="F223" s="8">
        <v>63017</v>
      </c>
      <c r="G223" s="8">
        <v>444900</v>
      </c>
      <c r="H223" s="8">
        <v>4</v>
      </c>
      <c r="I223" s="8">
        <v>4</v>
      </c>
      <c r="J223" s="8" t="s">
        <v>309</v>
      </c>
      <c r="K223" s="8">
        <v>2754</v>
      </c>
      <c r="L223" s="8">
        <v>16814</v>
      </c>
      <c r="M223" s="8">
        <v>1975</v>
      </c>
      <c r="N223" s="8">
        <v>2</v>
      </c>
      <c r="O223" s="8">
        <v>1</v>
      </c>
      <c r="P223" s="8">
        <v>30</v>
      </c>
      <c r="Q223" s="8" t="s">
        <v>40</v>
      </c>
      <c r="R223" s="8">
        <v>42547</v>
      </c>
      <c r="S223" s="8">
        <v>0.54166666666666663</v>
      </c>
      <c r="T223" s="8">
        <v>0.625</v>
      </c>
      <c r="U223" s="8">
        <v>42538</v>
      </c>
      <c r="V223" s="8">
        <v>449900</v>
      </c>
      <c r="Y223" s="8" t="s">
        <v>450</v>
      </c>
      <c r="Z223" s="8" t="s">
        <v>42</v>
      </c>
      <c r="AA223" s="8">
        <v>16036409</v>
      </c>
      <c r="AB223" s="8" t="s">
        <v>49</v>
      </c>
      <c r="AC223" s="8" t="s">
        <v>44</v>
      </c>
      <c r="AD223" s="8" t="s">
        <v>45</v>
      </c>
      <c r="AE223" s="8">
        <v>38.638694999999998</v>
      </c>
      <c r="AF223" s="8">
        <v>-90.524600000000007</v>
      </c>
      <c r="AG223" s="8" t="b">
        <v>0</v>
      </c>
    </row>
    <row r="224" spans="1:33" s="8" customFormat="1" ht="13.2" x14ac:dyDescent="0.25">
      <c r="A224" s="8" t="s">
        <v>33</v>
      </c>
      <c r="B224" s="8" t="s">
        <v>34</v>
      </c>
      <c r="C224" s="8" t="s">
        <v>208</v>
      </c>
      <c r="D224" s="8" t="s">
        <v>36</v>
      </c>
      <c r="E224" s="8" t="s">
        <v>37</v>
      </c>
      <c r="F224" s="8">
        <v>63011</v>
      </c>
      <c r="G224" s="8">
        <v>204900</v>
      </c>
      <c r="H224" s="8">
        <v>3</v>
      </c>
      <c r="I224" s="8">
        <v>2</v>
      </c>
      <c r="J224" s="8" t="s">
        <v>47</v>
      </c>
      <c r="K224" s="8">
        <v>1998</v>
      </c>
      <c r="L224" s="8">
        <v>16858</v>
      </c>
      <c r="M224" s="8">
        <v>1965</v>
      </c>
      <c r="N224" s="8">
        <v>2</v>
      </c>
      <c r="O224" s="8">
        <v>1</v>
      </c>
      <c r="P224" s="8">
        <v>51</v>
      </c>
      <c r="Q224" s="8" t="s">
        <v>40</v>
      </c>
      <c r="U224" s="9">
        <v>42530</v>
      </c>
      <c r="V224" s="8">
        <v>225000</v>
      </c>
      <c r="Y224" s="8" t="s">
        <v>209</v>
      </c>
      <c r="Z224" s="8" t="s">
        <v>42</v>
      </c>
      <c r="AA224" s="8">
        <v>16029808</v>
      </c>
      <c r="AB224" s="8" t="s">
        <v>64</v>
      </c>
      <c r="AC224" s="8" t="s">
        <v>44</v>
      </c>
      <c r="AD224" s="8" t="s">
        <v>45</v>
      </c>
      <c r="AE224" s="8">
        <v>38.611857999999998</v>
      </c>
      <c r="AF224" s="8">
        <v>-90.532230999999996</v>
      </c>
      <c r="AG224" s="8" t="b">
        <v>0</v>
      </c>
    </row>
    <row r="225" spans="1:33" s="8" customFormat="1" ht="13.2" x14ac:dyDescent="0.25">
      <c r="A225" s="8" t="s">
        <v>33</v>
      </c>
      <c r="B225" s="8" t="s">
        <v>34</v>
      </c>
      <c r="C225" s="8" t="s">
        <v>741</v>
      </c>
      <c r="D225" s="8" t="s">
        <v>82</v>
      </c>
      <c r="E225" s="8" t="s">
        <v>37</v>
      </c>
      <c r="F225" s="8">
        <v>63123</v>
      </c>
      <c r="G225" s="8">
        <v>179900</v>
      </c>
      <c r="H225" s="8">
        <v>3</v>
      </c>
      <c r="I225" s="8">
        <v>2</v>
      </c>
      <c r="J225" s="8" t="s">
        <v>716</v>
      </c>
      <c r="K225" s="8">
        <v>1318</v>
      </c>
      <c r="L225" s="8">
        <v>16988</v>
      </c>
      <c r="M225" s="8">
        <v>1937</v>
      </c>
      <c r="N225" s="8">
        <v>1</v>
      </c>
      <c r="O225" s="8">
        <v>1</v>
      </c>
      <c r="P225" s="8">
        <v>2</v>
      </c>
      <c r="Q225" s="8" t="s">
        <v>40</v>
      </c>
      <c r="V225" s="8">
        <v>179900</v>
      </c>
      <c r="W225" s="8">
        <v>39657</v>
      </c>
      <c r="X225" s="8">
        <v>165000</v>
      </c>
      <c r="Y225" s="8" t="s">
        <v>742</v>
      </c>
      <c r="Z225" s="8" t="s">
        <v>42</v>
      </c>
      <c r="AA225" s="8">
        <v>16044468</v>
      </c>
      <c r="AB225" s="8" t="s">
        <v>339</v>
      </c>
      <c r="AC225" s="8" t="s">
        <v>44</v>
      </c>
      <c r="AD225" s="8" t="s">
        <v>45</v>
      </c>
      <c r="AE225" s="8">
        <v>38.5503559</v>
      </c>
      <c r="AF225" s="8">
        <v>-90.305084500000007</v>
      </c>
      <c r="AG225" s="8" t="b">
        <v>0</v>
      </c>
    </row>
    <row r="226" spans="1:33" s="8" customFormat="1" ht="13.2" x14ac:dyDescent="0.25">
      <c r="A226" s="8" t="s">
        <v>33</v>
      </c>
      <c r="B226" s="8" t="s">
        <v>34</v>
      </c>
      <c r="C226" s="8" t="s">
        <v>172</v>
      </c>
      <c r="D226" s="8" t="s">
        <v>75</v>
      </c>
      <c r="E226" s="8" t="s">
        <v>37</v>
      </c>
      <c r="F226" s="8">
        <v>63011</v>
      </c>
      <c r="G226" s="8">
        <v>398500</v>
      </c>
      <c r="H226" s="8">
        <v>4</v>
      </c>
      <c r="I226" s="8">
        <v>4</v>
      </c>
      <c r="J226" s="8" t="s">
        <v>38</v>
      </c>
      <c r="K226" s="8">
        <v>2907</v>
      </c>
      <c r="L226" s="8">
        <v>16988</v>
      </c>
      <c r="M226" s="8">
        <v>1986</v>
      </c>
      <c r="N226" s="8">
        <v>4</v>
      </c>
      <c r="O226" s="8">
        <v>1</v>
      </c>
      <c r="P226" s="8">
        <v>36</v>
      </c>
      <c r="Q226" s="8" t="s">
        <v>40</v>
      </c>
      <c r="R226" s="9">
        <v>42547</v>
      </c>
      <c r="S226" s="10">
        <v>0.54166666666666663</v>
      </c>
      <c r="T226" s="10">
        <v>0.625</v>
      </c>
      <c r="V226" s="8">
        <v>398500</v>
      </c>
      <c r="Y226" s="8" t="s">
        <v>173</v>
      </c>
      <c r="Z226" s="8" t="s">
        <v>42</v>
      </c>
      <c r="AA226" s="8">
        <v>16034573</v>
      </c>
      <c r="AB226" s="8" t="s">
        <v>68</v>
      </c>
      <c r="AC226" s="8" t="s">
        <v>44</v>
      </c>
      <c r="AD226" s="8" t="s">
        <v>45</v>
      </c>
      <c r="AE226" s="8">
        <v>38.594481999999999</v>
      </c>
      <c r="AF226" s="8">
        <v>-90.621117999999996</v>
      </c>
      <c r="AG226" s="8" t="b">
        <v>0</v>
      </c>
    </row>
    <row r="227" spans="1:33" s="8" customFormat="1" ht="13.2" x14ac:dyDescent="0.25">
      <c r="A227" s="8" t="s">
        <v>33</v>
      </c>
      <c r="B227" s="8" t="s">
        <v>34</v>
      </c>
      <c r="C227" s="8" t="s">
        <v>533</v>
      </c>
      <c r="D227" s="8" t="s">
        <v>66</v>
      </c>
      <c r="E227" s="8" t="s">
        <v>37</v>
      </c>
      <c r="F227" s="8">
        <v>63017</v>
      </c>
      <c r="G227" s="8">
        <v>524900</v>
      </c>
      <c r="H227" s="8">
        <v>4</v>
      </c>
      <c r="I227" s="8">
        <v>5</v>
      </c>
      <c r="J227" s="8" t="s">
        <v>309</v>
      </c>
      <c r="K227" s="8">
        <v>2950</v>
      </c>
      <c r="L227" s="8">
        <v>16988</v>
      </c>
      <c r="M227" s="8">
        <v>1983</v>
      </c>
      <c r="N227" s="8">
        <v>2</v>
      </c>
      <c r="O227" s="8">
        <v>1</v>
      </c>
      <c r="P227" s="8">
        <v>59</v>
      </c>
      <c r="Q227" s="8" t="s">
        <v>40</v>
      </c>
      <c r="U227" s="8">
        <v>42530</v>
      </c>
      <c r="V227" s="8">
        <v>549900</v>
      </c>
      <c r="Y227" s="8" t="s">
        <v>534</v>
      </c>
      <c r="Z227" s="8" t="s">
        <v>42</v>
      </c>
      <c r="AA227" s="8">
        <v>15067295</v>
      </c>
      <c r="AB227" s="8" t="s">
        <v>49</v>
      </c>
      <c r="AC227" s="8" t="s">
        <v>44</v>
      </c>
      <c r="AD227" s="8" t="s">
        <v>45</v>
      </c>
      <c r="AE227" s="8">
        <v>38.648076000000003</v>
      </c>
      <c r="AF227" s="8">
        <v>-90.517995999999997</v>
      </c>
      <c r="AG227" s="8" t="b">
        <v>0</v>
      </c>
    </row>
    <row r="228" spans="1:33" s="8" customFormat="1" ht="13.2" x14ac:dyDescent="0.25">
      <c r="A228" s="8" t="s">
        <v>33</v>
      </c>
      <c r="B228" s="8" t="s">
        <v>34</v>
      </c>
      <c r="C228" s="8" t="s">
        <v>130</v>
      </c>
      <c r="D228" s="8" t="s">
        <v>36</v>
      </c>
      <c r="E228" s="8" t="s">
        <v>37</v>
      </c>
      <c r="F228" s="8">
        <v>63011</v>
      </c>
      <c r="G228" s="8">
        <v>274900</v>
      </c>
      <c r="H228" s="8">
        <v>3</v>
      </c>
      <c r="I228" s="8">
        <v>3</v>
      </c>
      <c r="J228" s="8" t="s">
        <v>47</v>
      </c>
      <c r="K228" s="8">
        <v>1608</v>
      </c>
      <c r="L228" s="8">
        <v>17032</v>
      </c>
      <c r="M228" s="8">
        <v>1975</v>
      </c>
      <c r="N228" s="8">
        <v>2</v>
      </c>
      <c r="O228" s="8">
        <v>1</v>
      </c>
      <c r="P228" s="8">
        <v>17</v>
      </c>
      <c r="Q228" s="8" t="s">
        <v>40</v>
      </c>
      <c r="U228" s="9">
        <v>42536</v>
      </c>
      <c r="V228" s="8">
        <v>284900</v>
      </c>
      <c r="Y228" s="8" t="s">
        <v>131</v>
      </c>
      <c r="Z228" s="8" t="s">
        <v>42</v>
      </c>
      <c r="AA228" s="8">
        <v>16038172</v>
      </c>
      <c r="AB228" s="8" t="s">
        <v>68</v>
      </c>
      <c r="AC228" s="8" t="s">
        <v>44</v>
      </c>
      <c r="AD228" s="8" t="s">
        <v>45</v>
      </c>
      <c r="AE228" s="8">
        <v>38.617525000000001</v>
      </c>
      <c r="AF228" s="8">
        <v>-90.526306000000005</v>
      </c>
      <c r="AG228" s="8" t="b">
        <v>0</v>
      </c>
    </row>
    <row r="229" spans="1:33" s="8" customFormat="1" ht="13.2" x14ac:dyDescent="0.25">
      <c r="A229" s="8" t="s">
        <v>33</v>
      </c>
      <c r="B229" s="8" t="s">
        <v>34</v>
      </c>
      <c r="C229" s="8" t="s">
        <v>117</v>
      </c>
      <c r="D229" s="8" t="s">
        <v>36</v>
      </c>
      <c r="E229" s="8" t="s">
        <v>37</v>
      </c>
      <c r="F229" s="8">
        <v>63011</v>
      </c>
      <c r="G229" s="8">
        <v>239900</v>
      </c>
      <c r="H229" s="8">
        <v>3</v>
      </c>
      <c r="I229" s="8">
        <v>2</v>
      </c>
      <c r="J229" s="8" t="s">
        <v>47</v>
      </c>
      <c r="K229" s="8">
        <v>1701</v>
      </c>
      <c r="L229" s="8">
        <v>17250</v>
      </c>
      <c r="M229" s="8">
        <v>1966</v>
      </c>
      <c r="N229" s="8">
        <v>2</v>
      </c>
      <c r="O229" s="8">
        <v>1</v>
      </c>
      <c r="P229" s="8">
        <v>16</v>
      </c>
      <c r="Q229" s="8" t="s">
        <v>40</v>
      </c>
      <c r="V229" s="8">
        <v>239900</v>
      </c>
      <c r="W229" s="9">
        <v>41796</v>
      </c>
      <c r="X229" s="8">
        <v>220000</v>
      </c>
      <c r="Y229" s="8" t="s">
        <v>118</v>
      </c>
      <c r="Z229" s="8" t="s">
        <v>42</v>
      </c>
      <c r="AA229" s="8">
        <v>16040487</v>
      </c>
      <c r="AB229" s="8" t="s">
        <v>68</v>
      </c>
      <c r="AC229" s="8" t="s">
        <v>44</v>
      </c>
      <c r="AD229" s="8" t="s">
        <v>45</v>
      </c>
      <c r="AE229" s="8">
        <v>38.614275900000003</v>
      </c>
      <c r="AF229" s="8">
        <v>-90.523525000000006</v>
      </c>
      <c r="AG229" s="8" t="b">
        <v>0</v>
      </c>
    </row>
    <row r="230" spans="1:33" s="8" customFormat="1" ht="13.2" x14ac:dyDescent="0.25">
      <c r="A230" s="8" t="s">
        <v>33</v>
      </c>
      <c r="B230" s="8" t="s">
        <v>34</v>
      </c>
      <c r="C230" s="8" t="s">
        <v>128</v>
      </c>
      <c r="D230" s="8" t="s">
        <v>36</v>
      </c>
      <c r="E230" s="8" t="s">
        <v>37</v>
      </c>
      <c r="F230" s="8">
        <v>63011</v>
      </c>
      <c r="G230" s="8">
        <v>342500</v>
      </c>
      <c r="H230" s="8">
        <v>4</v>
      </c>
      <c r="I230" s="8">
        <v>3</v>
      </c>
      <c r="J230" s="8" t="s">
        <v>47</v>
      </c>
      <c r="K230" s="8">
        <v>2190</v>
      </c>
      <c r="L230" s="8">
        <v>17380</v>
      </c>
      <c r="M230" s="8">
        <v>1966</v>
      </c>
      <c r="N230" s="8">
        <v>2</v>
      </c>
      <c r="O230" s="8">
        <v>1</v>
      </c>
      <c r="P230" s="8">
        <v>17</v>
      </c>
      <c r="Q230" s="8" t="s">
        <v>40</v>
      </c>
      <c r="R230" s="9">
        <v>42547</v>
      </c>
      <c r="S230" s="10">
        <v>0.5</v>
      </c>
      <c r="T230" s="10">
        <v>0.58333333333333337</v>
      </c>
      <c r="U230" s="9">
        <v>42544</v>
      </c>
      <c r="V230" s="8">
        <v>325000</v>
      </c>
      <c r="Y230" s="8" t="s">
        <v>129</v>
      </c>
      <c r="Z230" s="8" t="s">
        <v>42</v>
      </c>
      <c r="AA230" s="8">
        <v>16025928</v>
      </c>
      <c r="AB230" s="8" t="s">
        <v>52</v>
      </c>
      <c r="AC230" s="8" t="s">
        <v>44</v>
      </c>
      <c r="AD230" s="8" t="s">
        <v>45</v>
      </c>
      <c r="AE230" s="8">
        <v>38.606788999999999</v>
      </c>
      <c r="AF230" s="8">
        <v>-90.554165999999995</v>
      </c>
      <c r="AG230" s="8" t="b">
        <v>0</v>
      </c>
    </row>
    <row r="231" spans="1:33" s="8" customFormat="1" ht="13.2" x14ac:dyDescent="0.25">
      <c r="A231" s="8" t="s">
        <v>33</v>
      </c>
      <c r="B231" s="8" t="s">
        <v>34</v>
      </c>
      <c r="C231" s="8" t="s">
        <v>879</v>
      </c>
      <c r="D231" s="8" t="s">
        <v>82</v>
      </c>
      <c r="E231" s="8" t="s">
        <v>37</v>
      </c>
      <c r="F231" s="8">
        <v>63123</v>
      </c>
      <c r="G231" s="8">
        <v>135000</v>
      </c>
      <c r="H231" s="8">
        <v>4</v>
      </c>
      <c r="I231" s="8">
        <v>2</v>
      </c>
      <c r="J231" s="8" t="s">
        <v>720</v>
      </c>
      <c r="K231" s="8">
        <v>1436</v>
      </c>
      <c r="L231" s="8">
        <v>17424</v>
      </c>
      <c r="M231" s="8">
        <v>1950</v>
      </c>
      <c r="N231" s="8">
        <v>2</v>
      </c>
      <c r="O231" s="8">
        <v>1</v>
      </c>
      <c r="P231" s="8">
        <v>19</v>
      </c>
      <c r="Q231" s="8" t="s">
        <v>40</v>
      </c>
      <c r="V231" s="8">
        <v>135000</v>
      </c>
      <c r="Y231" s="8" t="s">
        <v>880</v>
      </c>
      <c r="Z231" s="8" t="s">
        <v>42</v>
      </c>
      <c r="AA231" s="8">
        <v>16031621</v>
      </c>
      <c r="AB231" s="8" t="s">
        <v>839</v>
      </c>
      <c r="AC231" s="8" t="s">
        <v>44</v>
      </c>
      <c r="AD231" s="8" t="s">
        <v>45</v>
      </c>
      <c r="AE231" s="8">
        <v>38.566761</v>
      </c>
      <c r="AF231" s="8">
        <v>-90.315727899999999</v>
      </c>
      <c r="AG231" s="8" t="b">
        <v>0</v>
      </c>
    </row>
    <row r="232" spans="1:33" s="8" customFormat="1" ht="13.2" x14ac:dyDescent="0.25">
      <c r="A232" s="8" t="s">
        <v>33</v>
      </c>
      <c r="B232" s="8" t="s">
        <v>34</v>
      </c>
      <c r="C232" s="8" t="s">
        <v>521</v>
      </c>
      <c r="D232" s="8" t="s">
        <v>66</v>
      </c>
      <c r="E232" s="8" t="s">
        <v>37</v>
      </c>
      <c r="F232" s="8">
        <v>63017</v>
      </c>
      <c r="G232" s="8">
        <v>587000</v>
      </c>
      <c r="H232" s="8">
        <v>4</v>
      </c>
      <c r="I232" s="8">
        <v>4</v>
      </c>
      <c r="J232" s="8" t="s">
        <v>309</v>
      </c>
      <c r="K232" s="8">
        <v>2990</v>
      </c>
      <c r="L232" s="8">
        <v>17424</v>
      </c>
      <c r="M232" s="8">
        <v>1987</v>
      </c>
      <c r="N232" s="8">
        <v>3</v>
      </c>
      <c r="O232" s="8">
        <v>1</v>
      </c>
      <c r="P232" s="8">
        <v>56</v>
      </c>
      <c r="Q232" s="8" t="s">
        <v>40</v>
      </c>
      <c r="U232" s="8">
        <v>42542</v>
      </c>
      <c r="V232" s="8">
        <v>595000</v>
      </c>
      <c r="W232" s="8">
        <v>39713</v>
      </c>
      <c r="X232" s="8">
        <v>425000</v>
      </c>
      <c r="Y232" s="8" t="s">
        <v>522</v>
      </c>
      <c r="Z232" s="8" t="s">
        <v>42</v>
      </c>
      <c r="AA232" s="8">
        <v>16024598</v>
      </c>
      <c r="AB232" s="8" t="s">
        <v>52</v>
      </c>
      <c r="AC232" s="8" t="s">
        <v>44</v>
      </c>
      <c r="AD232" s="8" t="s">
        <v>45</v>
      </c>
      <c r="AE232" s="8">
        <v>38.631439</v>
      </c>
      <c r="AF232" s="8">
        <v>-90.530940999999999</v>
      </c>
      <c r="AG232" s="8" t="b">
        <v>0</v>
      </c>
    </row>
    <row r="233" spans="1:33" s="8" customFormat="1" ht="13.2" x14ac:dyDescent="0.25">
      <c r="A233" s="8" t="s">
        <v>33</v>
      </c>
      <c r="B233" s="8" t="s">
        <v>34</v>
      </c>
      <c r="C233" s="8" t="s">
        <v>132</v>
      </c>
      <c r="D233" s="8" t="s">
        <v>75</v>
      </c>
      <c r="E233" s="8" t="s">
        <v>37</v>
      </c>
      <c r="F233" s="8">
        <v>63011</v>
      </c>
      <c r="G233" s="8">
        <v>424900</v>
      </c>
      <c r="H233" s="8">
        <v>5</v>
      </c>
      <c r="I233" s="8">
        <v>4</v>
      </c>
      <c r="J233" s="8" t="s">
        <v>38</v>
      </c>
      <c r="K233" s="8">
        <v>3428</v>
      </c>
      <c r="L233" s="8">
        <v>17424</v>
      </c>
      <c r="M233" s="8">
        <v>1999</v>
      </c>
      <c r="N233" s="8">
        <v>3</v>
      </c>
      <c r="O233" s="8">
        <v>1</v>
      </c>
      <c r="P233" s="8">
        <v>18</v>
      </c>
      <c r="Q233" s="8" t="s">
        <v>40</v>
      </c>
      <c r="V233" s="8">
        <v>414900</v>
      </c>
      <c r="W233" s="9">
        <v>38142</v>
      </c>
      <c r="X233" s="8">
        <v>327500</v>
      </c>
      <c r="Y233" s="8" t="s">
        <v>133</v>
      </c>
      <c r="Z233" s="8" t="s">
        <v>42</v>
      </c>
      <c r="AA233" s="8">
        <v>16039839</v>
      </c>
      <c r="AB233" s="8" t="s">
        <v>134</v>
      </c>
      <c r="AC233" s="8" t="s">
        <v>44</v>
      </c>
      <c r="AD233" s="8" t="s">
        <v>45</v>
      </c>
      <c r="AE233" s="8">
        <v>38.596418999999997</v>
      </c>
      <c r="AF233" s="8">
        <v>-90.602830999999995</v>
      </c>
      <c r="AG233" s="8" t="b">
        <v>0</v>
      </c>
    </row>
    <row r="234" spans="1:33" s="8" customFormat="1" ht="13.2" x14ac:dyDescent="0.25">
      <c r="A234" s="8" t="s">
        <v>33</v>
      </c>
      <c r="B234" s="8" t="s">
        <v>34</v>
      </c>
      <c r="C234" s="8" t="s">
        <v>392</v>
      </c>
      <c r="D234" s="8" t="s">
        <v>290</v>
      </c>
      <c r="E234" s="8" t="s">
        <v>37</v>
      </c>
      <c r="F234" s="8">
        <v>63017</v>
      </c>
      <c r="G234" s="8">
        <v>850000</v>
      </c>
      <c r="H234" s="8">
        <v>5</v>
      </c>
      <c r="I234" s="8">
        <v>5</v>
      </c>
      <c r="J234" s="8" t="s">
        <v>47</v>
      </c>
      <c r="K234" s="8">
        <v>3747</v>
      </c>
      <c r="L234" s="8">
        <v>17424</v>
      </c>
      <c r="M234" s="8">
        <v>1996</v>
      </c>
      <c r="N234" s="8">
        <v>3</v>
      </c>
      <c r="O234" s="8">
        <v>1</v>
      </c>
      <c r="P234" s="8">
        <v>15</v>
      </c>
      <c r="Q234" s="8" t="s">
        <v>40</v>
      </c>
      <c r="R234" s="8">
        <v>42547</v>
      </c>
      <c r="S234" s="8">
        <v>0.54166666666666663</v>
      </c>
      <c r="T234" s="8">
        <v>0.625</v>
      </c>
      <c r="V234" s="8">
        <v>850000</v>
      </c>
      <c r="Y234" s="8" t="s">
        <v>393</v>
      </c>
      <c r="Z234" s="8" t="s">
        <v>42</v>
      </c>
      <c r="AA234" s="8">
        <v>16017623</v>
      </c>
      <c r="AB234" s="8" t="s">
        <v>49</v>
      </c>
      <c r="AC234" s="8" t="s">
        <v>44</v>
      </c>
      <c r="AD234" s="8" t="s">
        <v>45</v>
      </c>
      <c r="AE234" s="8">
        <v>38.635466999999998</v>
      </c>
      <c r="AF234" s="8">
        <v>-90.519139899999999</v>
      </c>
      <c r="AG234" s="8" t="b">
        <v>0</v>
      </c>
    </row>
    <row r="235" spans="1:33" s="8" customFormat="1" ht="13.2" x14ac:dyDescent="0.25">
      <c r="A235" s="8" t="s">
        <v>33</v>
      </c>
      <c r="B235" s="8" t="s">
        <v>34</v>
      </c>
      <c r="C235" s="8" t="s">
        <v>464</v>
      </c>
      <c r="D235" s="8" t="s">
        <v>66</v>
      </c>
      <c r="E235" s="8" t="s">
        <v>37</v>
      </c>
      <c r="F235" s="8">
        <v>63017</v>
      </c>
      <c r="G235" s="8">
        <v>575000</v>
      </c>
      <c r="H235" s="8">
        <v>4</v>
      </c>
      <c r="I235" s="8">
        <v>4</v>
      </c>
      <c r="J235" s="8" t="s">
        <v>309</v>
      </c>
      <c r="K235" s="8">
        <v>3509</v>
      </c>
      <c r="L235" s="8">
        <v>17860</v>
      </c>
      <c r="M235" s="8">
        <v>1989</v>
      </c>
      <c r="N235" s="8">
        <v>3</v>
      </c>
      <c r="O235" s="8">
        <v>1</v>
      </c>
      <c r="P235" s="8">
        <v>37</v>
      </c>
      <c r="Q235" s="8" t="s">
        <v>40</v>
      </c>
      <c r="V235" s="8">
        <v>575000</v>
      </c>
      <c r="Y235" s="8" t="s">
        <v>465</v>
      </c>
      <c r="Z235" s="8" t="s">
        <v>42</v>
      </c>
      <c r="AA235" s="8">
        <v>16027353</v>
      </c>
      <c r="AB235" s="8" t="s">
        <v>49</v>
      </c>
      <c r="AC235" s="8" t="s">
        <v>44</v>
      </c>
      <c r="AD235" s="8" t="s">
        <v>45</v>
      </c>
      <c r="AE235" s="8">
        <v>38.632008900000002</v>
      </c>
      <c r="AF235" s="8">
        <v>-90.532619999999994</v>
      </c>
      <c r="AG235" s="8" t="b">
        <v>0</v>
      </c>
    </row>
    <row r="236" spans="1:33" s="8" customFormat="1" ht="13.2" x14ac:dyDescent="0.25">
      <c r="A236" s="8" t="s">
        <v>33</v>
      </c>
      <c r="B236" s="8" t="s">
        <v>34</v>
      </c>
      <c r="C236" s="8" t="s">
        <v>333</v>
      </c>
      <c r="D236" s="8" t="s">
        <v>66</v>
      </c>
      <c r="E236" s="8" t="s">
        <v>37</v>
      </c>
      <c r="F236" s="8">
        <v>63017</v>
      </c>
      <c r="G236" s="8">
        <v>815000</v>
      </c>
      <c r="H236" s="8">
        <v>4</v>
      </c>
      <c r="I236" s="8">
        <v>6</v>
      </c>
      <c r="J236" s="8" t="s">
        <v>47</v>
      </c>
      <c r="K236" s="8">
        <v>3796</v>
      </c>
      <c r="L236" s="8">
        <v>17860</v>
      </c>
      <c r="M236" s="8">
        <v>1993</v>
      </c>
      <c r="N236" s="8">
        <v>3</v>
      </c>
      <c r="O236" s="8">
        <v>1</v>
      </c>
      <c r="P236" s="8">
        <v>2</v>
      </c>
      <c r="Q236" s="8" t="s">
        <v>40</v>
      </c>
      <c r="R236" s="8">
        <v>42547</v>
      </c>
      <c r="S236" s="8">
        <v>0.54166666666666663</v>
      </c>
      <c r="T236" s="8">
        <v>0.66666666666666663</v>
      </c>
      <c r="V236" s="8">
        <v>815000</v>
      </c>
      <c r="Y236" s="8" t="s">
        <v>334</v>
      </c>
      <c r="Z236" s="8" t="s">
        <v>42</v>
      </c>
      <c r="AA236" s="8">
        <v>16042233</v>
      </c>
      <c r="AB236" s="8" t="s">
        <v>49</v>
      </c>
      <c r="AC236" s="8" t="s">
        <v>44</v>
      </c>
      <c r="AD236" s="8" t="s">
        <v>45</v>
      </c>
      <c r="AE236" s="8">
        <v>38.628967000000003</v>
      </c>
      <c r="AF236" s="8">
        <v>-90.535722000000007</v>
      </c>
      <c r="AG236" s="8" t="b">
        <v>0</v>
      </c>
    </row>
    <row r="237" spans="1:33" s="8" customFormat="1" ht="13.2" x14ac:dyDescent="0.25">
      <c r="A237" s="8" t="s">
        <v>33</v>
      </c>
      <c r="B237" s="8" t="s">
        <v>34</v>
      </c>
      <c r="C237" s="8" t="s">
        <v>591</v>
      </c>
      <c r="D237" s="8" t="s">
        <v>66</v>
      </c>
      <c r="E237" s="8" t="s">
        <v>37</v>
      </c>
      <c r="F237" s="8">
        <v>63017</v>
      </c>
      <c r="G237" s="8">
        <v>250000</v>
      </c>
      <c r="H237" s="8">
        <v>3</v>
      </c>
      <c r="I237" s="8">
        <v>2</v>
      </c>
      <c r="J237" s="8" t="s">
        <v>309</v>
      </c>
      <c r="K237" s="8">
        <v>1774</v>
      </c>
      <c r="L237" s="8">
        <v>17903</v>
      </c>
      <c r="M237" s="8">
        <v>1962</v>
      </c>
      <c r="N237" s="8">
        <v>2</v>
      </c>
      <c r="O237" s="8">
        <v>0</v>
      </c>
      <c r="P237" s="8">
        <v>92</v>
      </c>
      <c r="Q237" s="8" t="s">
        <v>40</v>
      </c>
      <c r="U237" s="8">
        <v>42475</v>
      </c>
      <c r="V237" s="8">
        <v>259000</v>
      </c>
      <c r="Y237" s="8" t="s">
        <v>592</v>
      </c>
      <c r="Z237" s="8" t="s">
        <v>42</v>
      </c>
      <c r="AA237" s="8">
        <v>16018959</v>
      </c>
      <c r="AB237" s="8" t="s">
        <v>49</v>
      </c>
      <c r="AC237" s="8" t="s">
        <v>44</v>
      </c>
      <c r="AD237" s="8" t="s">
        <v>45</v>
      </c>
      <c r="AE237" s="8">
        <v>38.686857000000003</v>
      </c>
      <c r="AF237" s="8">
        <v>-90.501794000000004</v>
      </c>
      <c r="AG237" s="8" t="b">
        <v>0</v>
      </c>
    </row>
    <row r="238" spans="1:33" s="8" customFormat="1" ht="13.2" x14ac:dyDescent="0.25">
      <c r="A238" s="8" t="s">
        <v>33</v>
      </c>
      <c r="B238" s="8" t="s">
        <v>34</v>
      </c>
      <c r="C238" s="8" t="s">
        <v>925</v>
      </c>
      <c r="D238" s="8" t="s">
        <v>82</v>
      </c>
      <c r="E238" s="8" t="s">
        <v>37</v>
      </c>
      <c r="F238" s="8">
        <v>63123</v>
      </c>
      <c r="G238" s="8">
        <v>229900</v>
      </c>
      <c r="H238" s="8">
        <v>4</v>
      </c>
      <c r="I238" s="8">
        <v>3</v>
      </c>
      <c r="J238" s="8" t="s">
        <v>720</v>
      </c>
      <c r="K238" s="8">
        <v>1944</v>
      </c>
      <c r="L238" s="8">
        <v>18295</v>
      </c>
      <c r="M238" s="8">
        <v>1946</v>
      </c>
      <c r="N238" s="8">
        <v>2</v>
      </c>
      <c r="O238" s="8">
        <v>1</v>
      </c>
      <c r="P238" s="8">
        <v>36</v>
      </c>
      <c r="Q238" s="8" t="s">
        <v>40</v>
      </c>
      <c r="U238" s="8">
        <v>42531</v>
      </c>
      <c r="V238" s="8">
        <v>235000</v>
      </c>
      <c r="Y238" s="8" t="s">
        <v>926</v>
      </c>
      <c r="Z238" s="8" t="s">
        <v>42</v>
      </c>
      <c r="AA238" s="8">
        <v>16035036</v>
      </c>
      <c r="AB238" s="8" t="s">
        <v>102</v>
      </c>
      <c r="AC238" s="8" t="s">
        <v>44</v>
      </c>
      <c r="AD238" s="8" t="s">
        <v>45</v>
      </c>
      <c r="AE238" s="8">
        <v>38.566706000000003</v>
      </c>
      <c r="AF238" s="8">
        <v>-90.315207000000001</v>
      </c>
      <c r="AG238" s="8" t="b">
        <v>0</v>
      </c>
    </row>
    <row r="239" spans="1:33" s="8" customFormat="1" ht="13.2" x14ac:dyDescent="0.25">
      <c r="A239" s="8" t="s">
        <v>33</v>
      </c>
      <c r="B239" s="8" t="s">
        <v>34</v>
      </c>
      <c r="C239" s="8" t="s">
        <v>495</v>
      </c>
      <c r="D239" s="8" t="s">
        <v>66</v>
      </c>
      <c r="E239" s="8" t="s">
        <v>37</v>
      </c>
      <c r="F239" s="8">
        <v>63017</v>
      </c>
      <c r="G239" s="8">
        <v>459000</v>
      </c>
      <c r="H239" s="8">
        <v>4</v>
      </c>
      <c r="I239" s="8">
        <v>4</v>
      </c>
      <c r="J239" s="8" t="s">
        <v>309</v>
      </c>
      <c r="K239" s="8">
        <v>2283</v>
      </c>
      <c r="L239" s="8">
        <v>18295</v>
      </c>
      <c r="M239" s="8">
        <v>1984</v>
      </c>
      <c r="N239" s="8">
        <v>5</v>
      </c>
      <c r="O239" s="8">
        <v>1</v>
      </c>
      <c r="P239" s="8">
        <v>44</v>
      </c>
      <c r="Q239" s="8" t="s">
        <v>40</v>
      </c>
      <c r="R239" s="8">
        <v>42547</v>
      </c>
      <c r="S239" s="8">
        <v>0.54166666666666663</v>
      </c>
      <c r="T239" s="8">
        <v>0.625</v>
      </c>
      <c r="U239" s="8">
        <v>42544</v>
      </c>
      <c r="V239" s="8">
        <v>489900</v>
      </c>
      <c r="Y239" s="8" t="s">
        <v>496</v>
      </c>
      <c r="Z239" s="8" t="s">
        <v>42</v>
      </c>
      <c r="AA239" s="8">
        <v>16032309</v>
      </c>
      <c r="AB239" s="8" t="s">
        <v>68</v>
      </c>
      <c r="AC239" s="8" t="s">
        <v>44</v>
      </c>
      <c r="AD239" s="8" t="s">
        <v>45</v>
      </c>
      <c r="AE239" s="8">
        <v>38.635751900000002</v>
      </c>
      <c r="AF239" s="8">
        <v>-90.564226000000005</v>
      </c>
      <c r="AG239" s="8" t="b">
        <v>0</v>
      </c>
    </row>
    <row r="240" spans="1:33" s="8" customFormat="1" ht="13.2" x14ac:dyDescent="0.25">
      <c r="A240" s="8" t="s">
        <v>33</v>
      </c>
      <c r="B240" s="8" t="s">
        <v>34</v>
      </c>
      <c r="C240" s="8" t="s">
        <v>544</v>
      </c>
      <c r="D240" s="8" t="s">
        <v>290</v>
      </c>
      <c r="E240" s="8" t="s">
        <v>37</v>
      </c>
      <c r="F240" s="8">
        <v>63017</v>
      </c>
      <c r="G240" s="8">
        <v>738000</v>
      </c>
      <c r="H240" s="8">
        <v>5</v>
      </c>
      <c r="I240" s="8">
        <v>5</v>
      </c>
      <c r="J240" s="8" t="s">
        <v>47</v>
      </c>
      <c r="K240" s="8">
        <v>4110</v>
      </c>
      <c r="L240" s="8">
        <v>18295</v>
      </c>
      <c r="M240" s="8">
        <v>1998</v>
      </c>
      <c r="N240" s="8">
        <v>3</v>
      </c>
      <c r="O240" s="8">
        <v>1</v>
      </c>
      <c r="P240" s="8">
        <v>64</v>
      </c>
      <c r="Q240" s="8" t="s">
        <v>40</v>
      </c>
      <c r="R240" s="8">
        <v>42547</v>
      </c>
      <c r="S240" s="8">
        <v>0.54166666666666663</v>
      </c>
      <c r="T240" s="8">
        <v>0.625</v>
      </c>
      <c r="U240" s="8">
        <v>42522</v>
      </c>
      <c r="V240" s="8">
        <v>758000</v>
      </c>
      <c r="Y240" s="8" t="s">
        <v>545</v>
      </c>
      <c r="Z240" s="8" t="s">
        <v>42</v>
      </c>
      <c r="AA240" s="8">
        <v>16025887</v>
      </c>
      <c r="AB240" s="8" t="s">
        <v>49</v>
      </c>
      <c r="AC240" s="8" t="s">
        <v>44</v>
      </c>
      <c r="AD240" s="8" t="s">
        <v>45</v>
      </c>
      <c r="AE240" s="8">
        <v>38.634639999999997</v>
      </c>
      <c r="AF240" s="8">
        <v>-90.518500000000003</v>
      </c>
      <c r="AG240" s="8" t="b">
        <v>0</v>
      </c>
    </row>
    <row r="241" spans="1:33" s="8" customFormat="1" ht="13.2" x14ac:dyDescent="0.25">
      <c r="A241" s="8" t="s">
        <v>33</v>
      </c>
      <c r="B241" s="8" t="s">
        <v>34</v>
      </c>
      <c r="C241" s="8" t="s">
        <v>897</v>
      </c>
      <c r="D241" s="8" t="s">
        <v>82</v>
      </c>
      <c r="E241" s="8" t="s">
        <v>37</v>
      </c>
      <c r="F241" s="8">
        <v>63123</v>
      </c>
      <c r="G241" s="8">
        <v>200000</v>
      </c>
      <c r="H241" s="8">
        <v>3</v>
      </c>
      <c r="I241" s="8">
        <v>2</v>
      </c>
      <c r="J241" s="8" t="s">
        <v>720</v>
      </c>
      <c r="K241" s="8">
        <v>1134</v>
      </c>
      <c r="L241" s="8">
        <v>18731</v>
      </c>
      <c r="M241" s="8">
        <v>1960</v>
      </c>
      <c r="N241" s="8">
        <v>0</v>
      </c>
      <c r="O241" s="8">
        <v>0</v>
      </c>
      <c r="P241" s="8">
        <v>24</v>
      </c>
      <c r="Q241" s="8" t="s">
        <v>40</v>
      </c>
      <c r="R241" s="8">
        <v>42547</v>
      </c>
      <c r="S241" s="8">
        <v>0.54166666666666663</v>
      </c>
      <c r="T241" s="8">
        <v>0.625</v>
      </c>
      <c r="V241" s="8">
        <v>200000</v>
      </c>
      <c r="Y241" s="8" t="s">
        <v>898</v>
      </c>
      <c r="Z241" s="8" t="s">
        <v>42</v>
      </c>
      <c r="AA241" s="8">
        <v>16037732</v>
      </c>
      <c r="AB241" s="8" t="s">
        <v>226</v>
      </c>
      <c r="AC241" s="8" t="s">
        <v>44</v>
      </c>
      <c r="AD241" s="8" t="s">
        <v>45</v>
      </c>
      <c r="AE241" s="8">
        <v>38.566884000000002</v>
      </c>
      <c r="AF241" s="8">
        <v>-90.313440999999997</v>
      </c>
      <c r="AG241" s="8" t="b">
        <v>0</v>
      </c>
    </row>
    <row r="242" spans="1:33" s="8" customFormat="1" ht="13.2" x14ac:dyDescent="0.25">
      <c r="A242" s="8" t="s">
        <v>33</v>
      </c>
      <c r="B242" s="8" t="s">
        <v>34</v>
      </c>
      <c r="C242" s="8" t="s">
        <v>254</v>
      </c>
      <c r="D242" s="8" t="s">
        <v>36</v>
      </c>
      <c r="E242" s="8" t="s">
        <v>37</v>
      </c>
      <c r="F242" s="8">
        <v>63011</v>
      </c>
      <c r="G242" s="8">
        <v>348000</v>
      </c>
      <c r="H242" s="8">
        <v>4</v>
      </c>
      <c r="I242" s="8">
        <v>3</v>
      </c>
      <c r="J242" s="8" t="s">
        <v>47</v>
      </c>
      <c r="K242" s="8">
        <v>2366</v>
      </c>
      <c r="L242" s="8">
        <v>19166</v>
      </c>
      <c r="M242" s="8">
        <v>1987</v>
      </c>
      <c r="N242" s="8">
        <v>2</v>
      </c>
      <c r="O242" s="8">
        <v>1</v>
      </c>
      <c r="P242" s="8">
        <v>103</v>
      </c>
      <c r="Q242" s="8" t="s">
        <v>40</v>
      </c>
      <c r="U242" s="9">
        <v>42534</v>
      </c>
      <c r="V242" s="8">
        <v>375000</v>
      </c>
      <c r="W242" s="9">
        <v>38153</v>
      </c>
      <c r="X242" s="8">
        <v>264500</v>
      </c>
      <c r="Y242" s="8" t="s">
        <v>255</v>
      </c>
      <c r="Z242" s="8" t="s">
        <v>42</v>
      </c>
      <c r="AA242" s="8">
        <v>16013899</v>
      </c>
      <c r="AB242" s="8" t="s">
        <v>160</v>
      </c>
      <c r="AC242" s="8" t="s">
        <v>44</v>
      </c>
      <c r="AD242" s="8" t="s">
        <v>45</v>
      </c>
      <c r="AE242" s="8">
        <v>38.605736999999998</v>
      </c>
      <c r="AF242" s="8">
        <v>-90.555272000000002</v>
      </c>
      <c r="AG242" s="8" t="b">
        <v>0</v>
      </c>
    </row>
    <row r="243" spans="1:33" s="8" customFormat="1" ht="13.2" x14ac:dyDescent="0.25">
      <c r="A243" s="8" t="s">
        <v>33</v>
      </c>
      <c r="B243" s="8" t="s">
        <v>34</v>
      </c>
      <c r="C243" s="8" t="s">
        <v>196</v>
      </c>
      <c r="D243" s="8" t="s">
        <v>36</v>
      </c>
      <c r="E243" s="8" t="s">
        <v>37</v>
      </c>
      <c r="F243" s="8">
        <v>63011</v>
      </c>
      <c r="G243" s="8">
        <v>349900</v>
      </c>
      <c r="H243" s="8">
        <v>4</v>
      </c>
      <c r="I243" s="8">
        <v>3</v>
      </c>
      <c r="J243" s="8" t="s">
        <v>38</v>
      </c>
      <c r="K243" s="8">
        <v>2536</v>
      </c>
      <c r="L243" s="8">
        <v>19166</v>
      </c>
      <c r="M243" s="8">
        <v>1998</v>
      </c>
      <c r="N243" s="8">
        <v>3</v>
      </c>
      <c r="O243" s="8">
        <v>1</v>
      </c>
      <c r="P243" s="8">
        <v>46</v>
      </c>
      <c r="Q243" s="8" t="s">
        <v>40</v>
      </c>
      <c r="R243" s="9">
        <v>42547</v>
      </c>
      <c r="S243" s="10">
        <v>0.54166666666666663</v>
      </c>
      <c r="T243" s="10">
        <v>0.625</v>
      </c>
      <c r="U243" s="9">
        <v>42542</v>
      </c>
      <c r="V243" s="8">
        <v>369900</v>
      </c>
      <c r="Y243" s="8" t="s">
        <v>197</v>
      </c>
      <c r="Z243" s="8" t="s">
        <v>42</v>
      </c>
      <c r="AA243" s="8">
        <v>16032102</v>
      </c>
      <c r="AB243" s="8" t="s">
        <v>68</v>
      </c>
      <c r="AC243" s="8" t="s">
        <v>44</v>
      </c>
      <c r="AD243" s="8" t="s">
        <v>45</v>
      </c>
      <c r="AE243" s="8">
        <v>38.595455000000001</v>
      </c>
      <c r="AF243" s="8">
        <v>-90.619286000000002</v>
      </c>
      <c r="AG243" s="8" t="b">
        <v>0</v>
      </c>
    </row>
    <row r="244" spans="1:33" s="8" customFormat="1" ht="13.2" x14ac:dyDescent="0.25">
      <c r="A244" s="8" t="s">
        <v>33</v>
      </c>
      <c r="B244" s="8" t="s">
        <v>34</v>
      </c>
      <c r="C244" s="8" t="s">
        <v>420</v>
      </c>
      <c r="D244" s="8" t="s">
        <v>66</v>
      </c>
      <c r="E244" s="8" t="s">
        <v>37</v>
      </c>
      <c r="F244" s="8">
        <v>63017</v>
      </c>
      <c r="G244" s="8">
        <v>475000</v>
      </c>
      <c r="H244" s="8">
        <v>4</v>
      </c>
      <c r="I244" s="8">
        <v>3</v>
      </c>
      <c r="J244" s="8" t="s">
        <v>309</v>
      </c>
      <c r="K244" s="8">
        <v>2785</v>
      </c>
      <c r="L244" s="8">
        <v>19166</v>
      </c>
      <c r="M244" s="8">
        <v>1984</v>
      </c>
      <c r="N244" s="8">
        <v>2</v>
      </c>
      <c r="O244" s="8">
        <v>1</v>
      </c>
      <c r="P244" s="8">
        <v>22</v>
      </c>
      <c r="Q244" s="8" t="s">
        <v>40</v>
      </c>
      <c r="R244" s="8">
        <v>42547</v>
      </c>
      <c r="S244" s="8">
        <v>0.54166666666666663</v>
      </c>
      <c r="T244" s="8">
        <v>0.625</v>
      </c>
      <c r="U244" s="8">
        <v>42541</v>
      </c>
      <c r="V244" s="8">
        <v>490000</v>
      </c>
      <c r="W244" s="8">
        <v>40352</v>
      </c>
      <c r="X244" s="8">
        <v>435000</v>
      </c>
      <c r="Y244" s="8" t="s">
        <v>421</v>
      </c>
      <c r="Z244" s="8" t="s">
        <v>42</v>
      </c>
      <c r="AA244" s="8">
        <v>16038836</v>
      </c>
      <c r="AB244" s="8" t="s">
        <v>68</v>
      </c>
      <c r="AC244" s="8" t="s">
        <v>44</v>
      </c>
      <c r="AD244" s="8" t="s">
        <v>45</v>
      </c>
      <c r="AE244" s="8">
        <v>38.641742000000001</v>
      </c>
      <c r="AF244" s="8">
        <v>-90.530985999999999</v>
      </c>
      <c r="AG244" s="8" t="b">
        <v>0</v>
      </c>
    </row>
    <row r="245" spans="1:33" s="8" customFormat="1" ht="13.2" x14ac:dyDescent="0.25">
      <c r="A245" s="8" t="s">
        <v>33</v>
      </c>
      <c r="B245" s="8" t="s">
        <v>34</v>
      </c>
      <c r="C245" s="8" t="s">
        <v>151</v>
      </c>
      <c r="D245" s="8" t="s">
        <v>75</v>
      </c>
      <c r="E245" s="8" t="s">
        <v>37</v>
      </c>
      <c r="F245" s="8">
        <v>63011</v>
      </c>
      <c r="G245" s="8">
        <v>425000</v>
      </c>
      <c r="H245" s="8">
        <v>4</v>
      </c>
      <c r="I245" s="8">
        <v>4</v>
      </c>
      <c r="J245" s="8" t="s">
        <v>38</v>
      </c>
      <c r="K245" s="8">
        <v>2818</v>
      </c>
      <c r="L245" s="8">
        <v>19602</v>
      </c>
      <c r="M245" s="8">
        <v>1991</v>
      </c>
      <c r="N245" s="8">
        <v>2</v>
      </c>
      <c r="O245" s="8">
        <v>1</v>
      </c>
      <c r="P245" s="8">
        <v>23</v>
      </c>
      <c r="Q245" s="8" t="s">
        <v>40</v>
      </c>
      <c r="V245" s="8">
        <v>425000</v>
      </c>
      <c r="Y245" s="8" t="s">
        <v>152</v>
      </c>
      <c r="Z245" s="8" t="s">
        <v>42</v>
      </c>
      <c r="AA245" s="8">
        <v>16038566</v>
      </c>
      <c r="AB245" s="8" t="s">
        <v>145</v>
      </c>
      <c r="AC245" s="8" t="s">
        <v>44</v>
      </c>
      <c r="AD245" s="8" t="s">
        <v>45</v>
      </c>
      <c r="AE245" s="8">
        <v>38.594777000000001</v>
      </c>
      <c r="AF245" s="8">
        <v>-90.619309999999999</v>
      </c>
      <c r="AG245" s="8" t="b">
        <v>0</v>
      </c>
    </row>
    <row r="246" spans="1:33" s="8" customFormat="1" ht="13.2" x14ac:dyDescent="0.25">
      <c r="A246" s="8" t="s">
        <v>33</v>
      </c>
      <c r="B246" s="8" t="s">
        <v>34</v>
      </c>
      <c r="C246" s="8" t="s">
        <v>582</v>
      </c>
      <c r="D246" s="8" t="s">
        <v>66</v>
      </c>
      <c r="E246" s="8" t="s">
        <v>37</v>
      </c>
      <c r="F246" s="8">
        <v>63017</v>
      </c>
      <c r="G246" s="8">
        <v>719500</v>
      </c>
      <c r="H246" s="8">
        <v>5</v>
      </c>
      <c r="I246" s="8">
        <v>5</v>
      </c>
      <c r="J246" s="8" t="s">
        <v>47</v>
      </c>
      <c r="K246" s="8">
        <v>3347</v>
      </c>
      <c r="L246" s="8">
        <v>19602</v>
      </c>
      <c r="M246" s="8">
        <v>1993</v>
      </c>
      <c r="N246" s="8">
        <v>3</v>
      </c>
      <c r="O246" s="8">
        <v>1</v>
      </c>
      <c r="P246" s="8">
        <v>85</v>
      </c>
      <c r="Q246" s="8" t="s">
        <v>40</v>
      </c>
      <c r="U246" s="8">
        <v>42543</v>
      </c>
      <c r="V246" s="8">
        <v>749900</v>
      </c>
      <c r="W246" s="8">
        <v>40773</v>
      </c>
      <c r="X246" s="8">
        <v>600000</v>
      </c>
      <c r="Y246" s="8" t="s">
        <v>583</v>
      </c>
      <c r="Z246" s="8" t="s">
        <v>42</v>
      </c>
      <c r="AA246" s="8">
        <v>16021105</v>
      </c>
      <c r="AB246" s="8" t="s">
        <v>49</v>
      </c>
      <c r="AC246" s="8" t="s">
        <v>44</v>
      </c>
      <c r="AD246" s="8" t="s">
        <v>45</v>
      </c>
      <c r="AE246" s="8">
        <v>38.628720000000001</v>
      </c>
      <c r="AF246" s="8">
        <v>-90.539569999999998</v>
      </c>
      <c r="AG246" s="8" t="b">
        <v>0</v>
      </c>
    </row>
    <row r="247" spans="1:33" s="8" customFormat="1" ht="13.2" x14ac:dyDescent="0.25">
      <c r="A247" s="8" t="s">
        <v>33</v>
      </c>
      <c r="B247" s="8" t="s">
        <v>34</v>
      </c>
      <c r="C247" s="8" t="s">
        <v>394</v>
      </c>
      <c r="D247" s="8" t="s">
        <v>66</v>
      </c>
      <c r="E247" s="8" t="s">
        <v>37</v>
      </c>
      <c r="F247" s="8">
        <v>63017</v>
      </c>
      <c r="G247" s="8">
        <v>759900</v>
      </c>
      <c r="H247" s="8">
        <v>4</v>
      </c>
      <c r="I247" s="8">
        <v>5</v>
      </c>
      <c r="J247" s="8" t="s">
        <v>47</v>
      </c>
      <c r="K247" s="8">
        <v>3348</v>
      </c>
      <c r="L247" s="8">
        <v>19602</v>
      </c>
      <c r="M247" s="8">
        <v>1994</v>
      </c>
      <c r="N247" s="8">
        <v>3</v>
      </c>
      <c r="O247" s="8">
        <v>1</v>
      </c>
      <c r="P247" s="8">
        <v>15</v>
      </c>
      <c r="Q247" s="8" t="s">
        <v>40</v>
      </c>
      <c r="V247" s="8">
        <v>759900</v>
      </c>
      <c r="Y247" s="8" t="s">
        <v>395</v>
      </c>
      <c r="Z247" s="8" t="s">
        <v>42</v>
      </c>
      <c r="AA247" s="8">
        <v>16040473</v>
      </c>
      <c r="AB247" s="8" t="s">
        <v>49</v>
      </c>
      <c r="AC247" s="8" t="s">
        <v>44</v>
      </c>
      <c r="AD247" s="8" t="s">
        <v>45</v>
      </c>
      <c r="AE247" s="8">
        <v>38.627741999999998</v>
      </c>
      <c r="AF247" s="8">
        <v>-90.540223999999995</v>
      </c>
      <c r="AG247" s="8" t="b">
        <v>0</v>
      </c>
    </row>
    <row r="248" spans="1:33" s="8" customFormat="1" ht="13.2" x14ac:dyDescent="0.25">
      <c r="A248" s="8" t="s">
        <v>33</v>
      </c>
      <c r="B248" s="8" t="s">
        <v>34</v>
      </c>
      <c r="C248" s="8" t="s">
        <v>286</v>
      </c>
      <c r="D248" s="8" t="s">
        <v>75</v>
      </c>
      <c r="E248" s="8" t="s">
        <v>37</v>
      </c>
      <c r="F248" s="8">
        <v>63011</v>
      </c>
      <c r="G248" s="8">
        <v>875000</v>
      </c>
      <c r="H248" s="8">
        <v>5</v>
      </c>
      <c r="I248" s="8">
        <v>7</v>
      </c>
      <c r="J248" s="8" t="s">
        <v>38</v>
      </c>
      <c r="K248" s="8">
        <v>5618</v>
      </c>
      <c r="L248" s="8">
        <v>19602</v>
      </c>
      <c r="M248" s="8">
        <v>2005</v>
      </c>
      <c r="N248" s="8">
        <v>3</v>
      </c>
      <c r="O248" s="8">
        <v>1</v>
      </c>
      <c r="P248" s="8">
        <v>154</v>
      </c>
      <c r="Q248" s="8" t="s">
        <v>40</v>
      </c>
      <c r="V248" s="8">
        <v>875000</v>
      </c>
      <c r="W248" s="9">
        <v>38887</v>
      </c>
      <c r="X248" s="8">
        <v>1019510</v>
      </c>
      <c r="Y248" s="8" t="s">
        <v>287</v>
      </c>
      <c r="Z248" s="8" t="s">
        <v>42</v>
      </c>
      <c r="AA248" s="8">
        <v>16001531</v>
      </c>
      <c r="AB248" s="8" t="s">
        <v>226</v>
      </c>
      <c r="AC248" s="8" t="s">
        <v>44</v>
      </c>
      <c r="AD248" s="8" t="s">
        <v>45</v>
      </c>
      <c r="AE248" s="8">
        <v>38.612568000000003</v>
      </c>
      <c r="AF248" s="8">
        <v>-90.615313</v>
      </c>
      <c r="AG248" s="8" t="b">
        <v>0</v>
      </c>
    </row>
    <row r="249" spans="1:33" s="8" customFormat="1" ht="13.2" x14ac:dyDescent="0.25">
      <c r="A249" s="8" t="s">
        <v>33</v>
      </c>
      <c r="B249" s="8" t="s">
        <v>34</v>
      </c>
      <c r="C249" s="8" t="s">
        <v>491</v>
      </c>
      <c r="D249" s="8" t="s">
        <v>66</v>
      </c>
      <c r="E249" s="8" t="s">
        <v>37</v>
      </c>
      <c r="F249" s="8">
        <v>63017</v>
      </c>
      <c r="G249" s="8">
        <v>285000</v>
      </c>
      <c r="H249" s="8">
        <v>4</v>
      </c>
      <c r="I249" s="8">
        <v>3</v>
      </c>
      <c r="J249" s="8" t="s">
        <v>309</v>
      </c>
      <c r="K249" s="8">
        <v>1842</v>
      </c>
      <c r="L249" s="8">
        <v>19863</v>
      </c>
      <c r="M249" s="8">
        <v>1969</v>
      </c>
      <c r="N249" s="8">
        <v>2</v>
      </c>
      <c r="O249" s="8">
        <v>1</v>
      </c>
      <c r="P249" s="8">
        <v>43</v>
      </c>
      <c r="Q249" s="8" t="s">
        <v>40</v>
      </c>
      <c r="U249" s="8">
        <v>42535</v>
      </c>
      <c r="V249" s="8">
        <v>319900</v>
      </c>
      <c r="Y249" s="8" t="s">
        <v>492</v>
      </c>
      <c r="Z249" s="8" t="s">
        <v>42</v>
      </c>
      <c r="AA249" s="8">
        <v>16032386</v>
      </c>
      <c r="AB249" s="8" t="s">
        <v>49</v>
      </c>
      <c r="AC249" s="8" t="s">
        <v>44</v>
      </c>
      <c r="AD249" s="8" t="s">
        <v>45</v>
      </c>
      <c r="AE249" s="8">
        <v>38.668494000000003</v>
      </c>
      <c r="AF249" s="8">
        <v>-90.5333799</v>
      </c>
      <c r="AG249" s="8" t="b">
        <v>0</v>
      </c>
    </row>
    <row r="250" spans="1:33" s="8" customFormat="1" ht="13.2" x14ac:dyDescent="0.25">
      <c r="A250" s="8" t="s">
        <v>33</v>
      </c>
      <c r="B250" s="8" t="s">
        <v>34</v>
      </c>
      <c r="C250" s="8" t="s">
        <v>722</v>
      </c>
      <c r="D250" s="8" t="s">
        <v>82</v>
      </c>
      <c r="E250" s="8" t="s">
        <v>37</v>
      </c>
      <c r="F250" s="8">
        <v>63123</v>
      </c>
      <c r="G250" s="8">
        <v>215000</v>
      </c>
      <c r="H250" s="8">
        <v>3</v>
      </c>
      <c r="I250" s="8">
        <v>2</v>
      </c>
      <c r="J250" s="8" t="s">
        <v>720</v>
      </c>
      <c r="K250" s="8">
        <v>1326</v>
      </c>
      <c r="L250" s="8">
        <v>19994</v>
      </c>
      <c r="M250" s="8">
        <v>1957</v>
      </c>
      <c r="N250" s="8">
        <v>3</v>
      </c>
      <c r="O250" s="8">
        <v>1</v>
      </c>
      <c r="P250" s="8">
        <v>1</v>
      </c>
      <c r="Q250" s="8" t="s">
        <v>40</v>
      </c>
      <c r="R250" s="8">
        <v>42547</v>
      </c>
      <c r="S250" s="8">
        <v>0.54166666666666663</v>
      </c>
      <c r="T250" s="8">
        <v>0.625</v>
      </c>
      <c r="V250" s="8">
        <v>215000</v>
      </c>
      <c r="Y250" s="8" t="s">
        <v>723</v>
      </c>
      <c r="Z250" s="8" t="s">
        <v>42</v>
      </c>
      <c r="AA250" s="8">
        <v>16044855</v>
      </c>
      <c r="AB250" s="8" t="s">
        <v>724</v>
      </c>
      <c r="AC250" s="8" t="s">
        <v>44</v>
      </c>
      <c r="AD250" s="8" t="s">
        <v>45</v>
      </c>
      <c r="AE250" s="8">
        <v>38.551568000000003</v>
      </c>
      <c r="AF250" s="8">
        <v>-90.337320000000005</v>
      </c>
      <c r="AG250" s="8" t="b">
        <v>0</v>
      </c>
    </row>
    <row r="251" spans="1:33" s="8" customFormat="1" ht="13.2" x14ac:dyDescent="0.25">
      <c r="A251" s="8" t="s">
        <v>33</v>
      </c>
      <c r="B251" s="8" t="s">
        <v>34</v>
      </c>
      <c r="C251" s="8" t="s">
        <v>153</v>
      </c>
      <c r="D251" s="8" t="s">
        <v>36</v>
      </c>
      <c r="E251" s="8" t="s">
        <v>37</v>
      </c>
      <c r="F251" s="8">
        <v>63011</v>
      </c>
      <c r="G251" s="8">
        <v>399500</v>
      </c>
      <c r="H251" s="8">
        <v>4</v>
      </c>
      <c r="I251" s="8">
        <v>3</v>
      </c>
      <c r="J251" s="8" t="s">
        <v>38</v>
      </c>
      <c r="K251" s="8">
        <v>1800</v>
      </c>
      <c r="L251" s="8">
        <v>20038</v>
      </c>
      <c r="M251" s="8">
        <v>1997</v>
      </c>
      <c r="N251" s="8">
        <v>3</v>
      </c>
      <c r="O251" s="8">
        <v>1</v>
      </c>
      <c r="P251" s="8">
        <v>23</v>
      </c>
      <c r="Q251" s="8" t="s">
        <v>40</v>
      </c>
      <c r="U251" s="9">
        <v>42534</v>
      </c>
      <c r="V251" s="8">
        <v>415000</v>
      </c>
      <c r="Y251" s="8" t="s">
        <v>154</v>
      </c>
      <c r="Z251" s="8" t="s">
        <v>42</v>
      </c>
      <c r="AA251" s="8">
        <v>16038015</v>
      </c>
      <c r="AB251" s="8" t="s">
        <v>155</v>
      </c>
      <c r="AC251" s="8" t="s">
        <v>44</v>
      </c>
      <c r="AD251" s="8" t="s">
        <v>45</v>
      </c>
      <c r="AE251" s="8">
        <v>38.600363999999999</v>
      </c>
      <c r="AF251" s="8">
        <v>-90.636752000000001</v>
      </c>
      <c r="AG251" s="8" t="b">
        <v>0</v>
      </c>
    </row>
    <row r="252" spans="1:33" s="8" customFormat="1" ht="13.2" x14ac:dyDescent="0.25">
      <c r="A252" s="8" t="s">
        <v>33</v>
      </c>
      <c r="B252" s="8" t="s">
        <v>34</v>
      </c>
      <c r="C252" s="8" t="s">
        <v>599</v>
      </c>
      <c r="D252" s="8" t="s">
        <v>66</v>
      </c>
      <c r="E252" s="8" t="s">
        <v>37</v>
      </c>
      <c r="F252" s="8">
        <v>63017</v>
      </c>
      <c r="G252" s="8">
        <v>570000</v>
      </c>
      <c r="H252" s="8">
        <v>5</v>
      </c>
      <c r="I252" s="8">
        <v>4</v>
      </c>
      <c r="J252" s="8" t="s">
        <v>309</v>
      </c>
      <c r="K252" s="8">
        <v>3465</v>
      </c>
      <c r="L252" s="8">
        <v>20038</v>
      </c>
      <c r="M252" s="8">
        <v>1990</v>
      </c>
      <c r="N252" s="8">
        <v>2</v>
      </c>
      <c r="O252" s="8">
        <v>1</v>
      </c>
      <c r="P252" s="8">
        <v>107</v>
      </c>
      <c r="Q252" s="8" t="s">
        <v>40</v>
      </c>
      <c r="R252" s="8">
        <v>42547</v>
      </c>
      <c r="S252" s="8">
        <v>0.54166666666666663</v>
      </c>
      <c r="T252" s="8">
        <v>0.625</v>
      </c>
      <c r="U252" s="8">
        <v>42536</v>
      </c>
      <c r="V252" s="8">
        <v>599900</v>
      </c>
      <c r="W252" s="8">
        <v>38861</v>
      </c>
      <c r="X252" s="8">
        <v>510000</v>
      </c>
      <c r="Y252" s="8" t="s">
        <v>600</v>
      </c>
      <c r="Z252" s="8" t="s">
        <v>42</v>
      </c>
      <c r="AA252" s="8">
        <v>16008908</v>
      </c>
      <c r="AB252" s="8" t="s">
        <v>49</v>
      </c>
      <c r="AC252" s="8" t="s">
        <v>44</v>
      </c>
      <c r="AD252" s="8" t="s">
        <v>45</v>
      </c>
      <c r="AE252" s="8">
        <v>38.633029999999998</v>
      </c>
      <c r="AF252" s="8">
        <v>-90.533716999999996</v>
      </c>
      <c r="AG252" s="8" t="b">
        <v>0</v>
      </c>
    </row>
    <row r="253" spans="1:33" s="8" customFormat="1" ht="13.2" x14ac:dyDescent="0.25">
      <c r="A253" s="8" t="s">
        <v>33</v>
      </c>
      <c r="B253" s="8" t="s">
        <v>34</v>
      </c>
      <c r="C253" s="8" t="s">
        <v>313</v>
      </c>
      <c r="D253" s="8" t="s">
        <v>66</v>
      </c>
      <c r="E253" s="8" t="s">
        <v>37</v>
      </c>
      <c r="F253" s="8">
        <v>63017</v>
      </c>
      <c r="G253" s="8">
        <v>537900</v>
      </c>
      <c r="H253" s="8">
        <v>4</v>
      </c>
      <c r="I253" s="8">
        <v>4</v>
      </c>
      <c r="J253" s="8" t="s">
        <v>47</v>
      </c>
      <c r="K253" s="8">
        <v>3310</v>
      </c>
      <c r="L253" s="8">
        <v>20822</v>
      </c>
      <c r="M253" s="8">
        <v>1981</v>
      </c>
      <c r="N253" s="8">
        <v>2</v>
      </c>
      <c r="O253" s="8">
        <v>1</v>
      </c>
      <c r="P253" s="8">
        <v>1</v>
      </c>
      <c r="Q253" s="8" t="s">
        <v>40</v>
      </c>
      <c r="R253" s="8">
        <v>42547</v>
      </c>
      <c r="S253" s="8">
        <v>0.54166666666666663</v>
      </c>
      <c r="T253" s="8">
        <v>0.625</v>
      </c>
      <c r="V253" s="8">
        <v>537900</v>
      </c>
      <c r="W253" s="8">
        <v>39358</v>
      </c>
      <c r="X253" s="8">
        <v>475000</v>
      </c>
      <c r="Y253" s="8" t="s">
        <v>314</v>
      </c>
      <c r="Z253" s="8" t="s">
        <v>42</v>
      </c>
      <c r="AA253" s="8">
        <v>16044525</v>
      </c>
      <c r="AB253" s="8" t="s">
        <v>49</v>
      </c>
      <c r="AC253" s="8" t="s">
        <v>44</v>
      </c>
      <c r="AD253" s="8" t="s">
        <v>45</v>
      </c>
      <c r="AE253" s="8">
        <v>38.618774000000002</v>
      </c>
      <c r="AF253" s="8">
        <v>-90.547529999999995</v>
      </c>
      <c r="AG253" s="8" t="b">
        <v>0</v>
      </c>
    </row>
    <row r="254" spans="1:33" s="8" customFormat="1" ht="13.2" x14ac:dyDescent="0.25">
      <c r="A254" s="8" t="s">
        <v>33</v>
      </c>
      <c r="B254" s="8" t="s">
        <v>34</v>
      </c>
      <c r="C254" s="8" t="s">
        <v>466</v>
      </c>
      <c r="D254" s="8" t="s">
        <v>66</v>
      </c>
      <c r="E254" s="8" t="s">
        <v>37</v>
      </c>
      <c r="F254" s="8">
        <v>63017</v>
      </c>
      <c r="G254" s="8">
        <v>369900</v>
      </c>
      <c r="H254" s="8">
        <v>4</v>
      </c>
      <c r="I254" s="8">
        <v>3</v>
      </c>
      <c r="J254" s="8" t="s">
        <v>47</v>
      </c>
      <c r="K254" s="8">
        <v>2398</v>
      </c>
      <c r="L254" s="8">
        <v>21127</v>
      </c>
      <c r="M254" s="8">
        <v>1977</v>
      </c>
      <c r="N254" s="8">
        <v>2</v>
      </c>
      <c r="O254" s="8">
        <v>1</v>
      </c>
      <c r="P254" s="8">
        <v>37</v>
      </c>
      <c r="Q254" s="8" t="s">
        <v>40</v>
      </c>
      <c r="U254" s="8">
        <v>42538</v>
      </c>
      <c r="V254" s="8">
        <v>379900</v>
      </c>
      <c r="Y254" s="8" t="s">
        <v>467</v>
      </c>
      <c r="Z254" s="8" t="s">
        <v>42</v>
      </c>
      <c r="AA254" s="8">
        <v>16034128</v>
      </c>
      <c r="AB254" s="8" t="s">
        <v>52</v>
      </c>
      <c r="AC254" s="8" t="s">
        <v>44</v>
      </c>
      <c r="AD254" s="8" t="s">
        <v>45</v>
      </c>
      <c r="AE254" s="8">
        <v>38.623275</v>
      </c>
      <c r="AF254" s="8">
        <v>-90.547821999999996</v>
      </c>
      <c r="AG254" s="8" t="b">
        <v>0</v>
      </c>
    </row>
    <row r="255" spans="1:33" s="8" customFormat="1" ht="13.2" x14ac:dyDescent="0.25">
      <c r="A255" s="8" t="s">
        <v>33</v>
      </c>
      <c r="B255" s="8" t="s">
        <v>34</v>
      </c>
      <c r="C255" s="8" t="s">
        <v>408</v>
      </c>
      <c r="D255" s="8" t="s">
        <v>66</v>
      </c>
      <c r="E255" s="8" t="s">
        <v>37</v>
      </c>
      <c r="F255" s="8">
        <v>63017</v>
      </c>
      <c r="G255" s="8">
        <v>599000</v>
      </c>
      <c r="H255" s="8">
        <v>5</v>
      </c>
      <c r="I255" s="8">
        <v>4</v>
      </c>
      <c r="J255" s="8" t="s">
        <v>309</v>
      </c>
      <c r="K255" s="8">
        <v>3352</v>
      </c>
      <c r="L255" s="8">
        <v>21301</v>
      </c>
      <c r="M255" s="8">
        <v>1978</v>
      </c>
      <c r="N255" s="8">
        <v>3</v>
      </c>
      <c r="O255" s="8">
        <v>1</v>
      </c>
      <c r="P255" s="8">
        <v>16</v>
      </c>
      <c r="Q255" s="8" t="s">
        <v>40</v>
      </c>
      <c r="R255" s="8">
        <v>42547</v>
      </c>
      <c r="S255" s="8">
        <v>0.58333333333333337</v>
      </c>
      <c r="T255" s="8">
        <v>0.66666666666666663</v>
      </c>
      <c r="V255" s="8">
        <v>599000</v>
      </c>
      <c r="Y255" s="8" t="s">
        <v>409</v>
      </c>
      <c r="Z255" s="8" t="s">
        <v>42</v>
      </c>
      <c r="AA255" s="8">
        <v>16040457</v>
      </c>
      <c r="AB255" s="8" t="s">
        <v>111</v>
      </c>
      <c r="AC255" s="8" t="s">
        <v>44</v>
      </c>
      <c r="AD255" s="8" t="s">
        <v>45</v>
      </c>
      <c r="AE255" s="8">
        <v>38.638773</v>
      </c>
      <c r="AF255" s="8">
        <v>-90.529325</v>
      </c>
      <c r="AG255" s="8" t="b">
        <v>0</v>
      </c>
    </row>
    <row r="256" spans="1:33" s="8" customFormat="1" ht="13.2" x14ac:dyDescent="0.25">
      <c r="A256" s="8" t="s">
        <v>33</v>
      </c>
      <c r="B256" s="8" t="s">
        <v>34</v>
      </c>
      <c r="C256" s="8" t="s">
        <v>206</v>
      </c>
      <c r="D256" s="8" t="s">
        <v>71</v>
      </c>
      <c r="E256" s="8" t="s">
        <v>37</v>
      </c>
      <c r="F256" s="8">
        <v>63011</v>
      </c>
      <c r="G256" s="8">
        <v>419500</v>
      </c>
      <c r="H256" s="8">
        <v>4</v>
      </c>
      <c r="I256" s="8">
        <v>4</v>
      </c>
      <c r="J256" s="8" t="s">
        <v>38</v>
      </c>
      <c r="K256" s="8">
        <v>2453</v>
      </c>
      <c r="L256" s="8">
        <v>21344</v>
      </c>
      <c r="M256" s="8">
        <v>2008</v>
      </c>
      <c r="N256" s="8">
        <v>2</v>
      </c>
      <c r="O256" s="8">
        <v>1</v>
      </c>
      <c r="P256" s="8">
        <v>51</v>
      </c>
      <c r="Q256" s="8" t="s">
        <v>40</v>
      </c>
      <c r="V256" s="8">
        <v>419500</v>
      </c>
      <c r="W256" s="9">
        <v>39290</v>
      </c>
      <c r="X256" s="8">
        <v>70000</v>
      </c>
      <c r="Y256" s="8" t="s">
        <v>207</v>
      </c>
      <c r="Z256" s="8" t="s">
        <v>42</v>
      </c>
      <c r="AA256" s="8">
        <v>16030994</v>
      </c>
      <c r="AB256" s="8" t="s">
        <v>49</v>
      </c>
      <c r="AC256" s="8" t="s">
        <v>44</v>
      </c>
      <c r="AD256" s="8" t="s">
        <v>45</v>
      </c>
      <c r="AE256" s="8">
        <v>38.597912600000001</v>
      </c>
      <c r="AF256" s="8">
        <v>-90.590612100000001</v>
      </c>
      <c r="AG256" s="8" t="b">
        <v>0</v>
      </c>
    </row>
    <row r="257" spans="1:33" s="8" customFormat="1" ht="13.2" x14ac:dyDescent="0.25">
      <c r="A257" s="8" t="s">
        <v>33</v>
      </c>
      <c r="B257" s="8" t="s">
        <v>34</v>
      </c>
      <c r="C257" s="8" t="s">
        <v>549</v>
      </c>
      <c r="D257" s="8" t="s">
        <v>66</v>
      </c>
      <c r="E257" s="8" t="s">
        <v>37</v>
      </c>
      <c r="F257" s="8">
        <v>63017</v>
      </c>
      <c r="G257" s="8">
        <v>789000</v>
      </c>
      <c r="H257" s="8">
        <v>5</v>
      </c>
      <c r="I257" s="8">
        <v>6</v>
      </c>
      <c r="J257" s="8" t="s">
        <v>47</v>
      </c>
      <c r="K257" s="8">
        <v>4451</v>
      </c>
      <c r="L257" s="8">
        <v>21344</v>
      </c>
      <c r="M257" s="8">
        <v>1993</v>
      </c>
      <c r="N257" s="8">
        <v>3</v>
      </c>
      <c r="O257" s="8">
        <v>1</v>
      </c>
      <c r="P257" s="8">
        <v>71</v>
      </c>
      <c r="Q257" s="8" t="s">
        <v>40</v>
      </c>
      <c r="U257" s="8">
        <v>42517</v>
      </c>
      <c r="V257" s="8">
        <v>819000</v>
      </c>
      <c r="Y257" s="8" t="s">
        <v>550</v>
      </c>
      <c r="Z257" s="8" t="s">
        <v>42</v>
      </c>
      <c r="AA257" s="8">
        <v>16025380</v>
      </c>
      <c r="AB257" s="8" t="s">
        <v>49</v>
      </c>
      <c r="AC257" s="8" t="s">
        <v>44</v>
      </c>
      <c r="AD257" s="8" t="s">
        <v>45</v>
      </c>
      <c r="AE257" s="8">
        <v>38.627401900000002</v>
      </c>
      <c r="AF257" s="8">
        <v>-90.532820999999998</v>
      </c>
      <c r="AG257" s="8" t="b">
        <v>0</v>
      </c>
    </row>
    <row r="258" spans="1:33" s="8" customFormat="1" ht="13.2" x14ac:dyDescent="0.25">
      <c r="A258" s="8" t="s">
        <v>33</v>
      </c>
      <c r="B258" s="8" t="s">
        <v>34</v>
      </c>
      <c r="C258" s="8" t="s">
        <v>270</v>
      </c>
      <c r="D258" s="8" t="s">
        <v>71</v>
      </c>
      <c r="E258" s="8" t="s">
        <v>37</v>
      </c>
      <c r="F258" s="8">
        <v>63011</v>
      </c>
      <c r="G258" s="8">
        <v>449990</v>
      </c>
      <c r="H258" s="8">
        <v>3</v>
      </c>
      <c r="I258" s="8">
        <v>2</v>
      </c>
      <c r="J258" s="8" t="s">
        <v>38</v>
      </c>
      <c r="K258" s="8">
        <v>1800</v>
      </c>
      <c r="L258" s="8">
        <v>21519</v>
      </c>
      <c r="N258" s="8">
        <v>3</v>
      </c>
      <c r="O258" s="8">
        <v>1</v>
      </c>
      <c r="P258" s="8">
        <v>116</v>
      </c>
      <c r="Q258" s="8" t="s">
        <v>40</v>
      </c>
      <c r="V258" s="8">
        <v>449990</v>
      </c>
      <c r="Y258" s="8" t="s">
        <v>271</v>
      </c>
      <c r="Z258" s="8" t="s">
        <v>42</v>
      </c>
      <c r="AA258" s="8">
        <v>16006549</v>
      </c>
      <c r="AB258" s="8" t="s">
        <v>269</v>
      </c>
      <c r="AC258" s="8" t="s">
        <v>44</v>
      </c>
      <c r="AD258" s="8" t="s">
        <v>45</v>
      </c>
      <c r="AE258" s="8">
        <v>38.597797</v>
      </c>
      <c r="AF258" s="8">
        <v>-90.590271000000001</v>
      </c>
      <c r="AG258" s="8" t="b">
        <v>0</v>
      </c>
    </row>
    <row r="259" spans="1:33" s="8" customFormat="1" ht="13.2" x14ac:dyDescent="0.25">
      <c r="A259" s="8" t="s">
        <v>33</v>
      </c>
      <c r="B259" s="8" t="s">
        <v>34</v>
      </c>
      <c r="C259" s="8" t="s">
        <v>276</v>
      </c>
      <c r="D259" s="8" t="s">
        <v>71</v>
      </c>
      <c r="E259" s="8" t="s">
        <v>37</v>
      </c>
      <c r="F259" s="8">
        <v>63011</v>
      </c>
      <c r="G259" s="8">
        <v>499990</v>
      </c>
      <c r="H259" s="8">
        <v>3</v>
      </c>
      <c r="I259" s="8">
        <v>3</v>
      </c>
      <c r="J259" s="8" t="s">
        <v>38</v>
      </c>
      <c r="K259" s="8">
        <v>2400</v>
      </c>
      <c r="L259" s="8">
        <v>21519</v>
      </c>
      <c r="N259" s="8">
        <v>3</v>
      </c>
      <c r="O259" s="8">
        <v>1</v>
      </c>
      <c r="P259" s="8">
        <v>116</v>
      </c>
      <c r="Q259" s="8" t="s">
        <v>40</v>
      </c>
      <c r="V259" s="8">
        <v>499990</v>
      </c>
      <c r="Y259" s="8" t="s">
        <v>277</v>
      </c>
      <c r="Z259" s="8" t="s">
        <v>42</v>
      </c>
      <c r="AA259" s="8">
        <v>16006545</v>
      </c>
      <c r="AB259" s="8" t="s">
        <v>269</v>
      </c>
      <c r="AC259" s="8" t="s">
        <v>44</v>
      </c>
      <c r="AD259" s="8" t="s">
        <v>45</v>
      </c>
      <c r="AE259" s="8">
        <v>38.597797</v>
      </c>
      <c r="AF259" s="8">
        <v>-90.590271000000001</v>
      </c>
      <c r="AG259" s="8" t="b">
        <v>0</v>
      </c>
    </row>
    <row r="260" spans="1:33" s="8" customFormat="1" ht="13.2" x14ac:dyDescent="0.25">
      <c r="A260" s="8" t="s">
        <v>33</v>
      </c>
      <c r="B260" s="8" t="s">
        <v>34</v>
      </c>
      <c r="C260" s="8" t="s">
        <v>278</v>
      </c>
      <c r="D260" s="8" t="s">
        <v>71</v>
      </c>
      <c r="E260" s="8" t="s">
        <v>37</v>
      </c>
      <c r="F260" s="8">
        <v>63011</v>
      </c>
      <c r="G260" s="8">
        <v>519990</v>
      </c>
      <c r="H260" s="8">
        <v>5</v>
      </c>
      <c r="I260" s="8">
        <v>4</v>
      </c>
      <c r="J260" s="8" t="s">
        <v>38</v>
      </c>
      <c r="K260" s="8">
        <v>3200</v>
      </c>
      <c r="L260" s="8">
        <v>21519</v>
      </c>
      <c r="N260" s="8">
        <v>3</v>
      </c>
      <c r="O260" s="8">
        <v>1</v>
      </c>
      <c r="P260" s="8">
        <v>116</v>
      </c>
      <c r="Q260" s="8" t="s">
        <v>40</v>
      </c>
      <c r="V260" s="8">
        <v>519990</v>
      </c>
      <c r="Y260" s="8" t="s">
        <v>279</v>
      </c>
      <c r="Z260" s="8" t="s">
        <v>42</v>
      </c>
      <c r="AA260" s="8">
        <v>16006544</v>
      </c>
      <c r="AB260" s="8" t="s">
        <v>269</v>
      </c>
      <c r="AC260" s="8" t="s">
        <v>44</v>
      </c>
      <c r="AD260" s="8" t="s">
        <v>45</v>
      </c>
      <c r="AE260" s="8">
        <v>38.597797</v>
      </c>
      <c r="AF260" s="8">
        <v>-90.590271000000001</v>
      </c>
      <c r="AG260" s="8" t="b">
        <v>0</v>
      </c>
    </row>
    <row r="261" spans="1:33" s="8" customFormat="1" ht="13.2" x14ac:dyDescent="0.25">
      <c r="A261" s="8" t="s">
        <v>33</v>
      </c>
      <c r="B261" s="8" t="s">
        <v>34</v>
      </c>
      <c r="C261" s="8" t="s">
        <v>267</v>
      </c>
      <c r="D261" s="8" t="s">
        <v>71</v>
      </c>
      <c r="E261" s="8" t="s">
        <v>37</v>
      </c>
      <c r="F261" s="8">
        <v>63011</v>
      </c>
      <c r="G261" s="8">
        <v>469990</v>
      </c>
      <c r="H261" s="8">
        <v>4</v>
      </c>
      <c r="I261" s="8">
        <v>4</v>
      </c>
      <c r="J261" s="8" t="s">
        <v>38</v>
      </c>
      <c r="K261" s="8">
        <v>3282</v>
      </c>
      <c r="L261" s="8">
        <v>21519</v>
      </c>
      <c r="N261" s="8">
        <v>3</v>
      </c>
      <c r="O261" s="8">
        <v>1</v>
      </c>
      <c r="P261" s="8">
        <v>116</v>
      </c>
      <c r="Q261" s="8" t="s">
        <v>40</v>
      </c>
      <c r="V261" s="8">
        <v>469990</v>
      </c>
      <c r="Y261" s="8" t="s">
        <v>268</v>
      </c>
      <c r="Z261" s="8" t="s">
        <v>42</v>
      </c>
      <c r="AA261" s="8">
        <v>16011588</v>
      </c>
      <c r="AB261" s="8" t="s">
        <v>269</v>
      </c>
      <c r="AC261" s="8" t="s">
        <v>44</v>
      </c>
      <c r="AD261" s="8" t="s">
        <v>45</v>
      </c>
      <c r="AE261" s="8">
        <v>38.597797</v>
      </c>
      <c r="AF261" s="8">
        <v>-90.590271000000001</v>
      </c>
      <c r="AG261" s="8" t="b">
        <v>0</v>
      </c>
    </row>
    <row r="262" spans="1:33" s="8" customFormat="1" ht="13.2" x14ac:dyDescent="0.25">
      <c r="A262" s="8" t="s">
        <v>33</v>
      </c>
      <c r="B262" s="8" t="s">
        <v>34</v>
      </c>
      <c r="C262" s="8" t="s">
        <v>274</v>
      </c>
      <c r="D262" s="8" t="s">
        <v>71</v>
      </c>
      <c r="E262" s="8" t="s">
        <v>37</v>
      </c>
      <c r="F262" s="8">
        <v>63011</v>
      </c>
      <c r="G262" s="8">
        <v>534990</v>
      </c>
      <c r="H262" s="8">
        <v>4</v>
      </c>
      <c r="I262" s="8">
        <v>4</v>
      </c>
      <c r="J262" s="8" t="s">
        <v>38</v>
      </c>
      <c r="K262" s="8">
        <v>3282</v>
      </c>
      <c r="L262" s="8">
        <v>21519</v>
      </c>
      <c r="N262" s="8">
        <v>3</v>
      </c>
      <c r="O262" s="8">
        <v>1</v>
      </c>
      <c r="P262" s="8">
        <v>116</v>
      </c>
      <c r="Q262" s="8" t="s">
        <v>40</v>
      </c>
      <c r="V262" s="8">
        <v>534990</v>
      </c>
      <c r="Y262" s="8" t="s">
        <v>275</v>
      </c>
      <c r="Z262" s="8" t="s">
        <v>42</v>
      </c>
      <c r="AA262" s="8">
        <v>16006547</v>
      </c>
      <c r="AB262" s="8" t="s">
        <v>269</v>
      </c>
      <c r="AC262" s="8" t="s">
        <v>44</v>
      </c>
      <c r="AD262" s="8" t="s">
        <v>45</v>
      </c>
      <c r="AE262" s="8">
        <v>38.597797</v>
      </c>
      <c r="AF262" s="8">
        <v>-90.590271000000001</v>
      </c>
      <c r="AG262" s="8" t="b">
        <v>0</v>
      </c>
    </row>
    <row r="263" spans="1:33" s="8" customFormat="1" ht="13.2" x14ac:dyDescent="0.25">
      <c r="A263" s="8" t="s">
        <v>33</v>
      </c>
      <c r="B263" s="8" t="s">
        <v>34</v>
      </c>
      <c r="C263" s="8" t="s">
        <v>272</v>
      </c>
      <c r="D263" s="8" t="s">
        <v>71</v>
      </c>
      <c r="E263" s="8" t="s">
        <v>37</v>
      </c>
      <c r="F263" s="8">
        <v>63011</v>
      </c>
      <c r="G263" s="8">
        <v>609990</v>
      </c>
      <c r="H263" s="8">
        <v>6</v>
      </c>
      <c r="I263" s="8">
        <v>4</v>
      </c>
      <c r="J263" s="8" t="s">
        <v>38</v>
      </c>
      <c r="K263" s="8">
        <v>3800</v>
      </c>
      <c r="L263" s="8">
        <v>21519</v>
      </c>
      <c r="N263" s="8">
        <v>4</v>
      </c>
      <c r="O263" s="8">
        <v>1</v>
      </c>
      <c r="P263" s="8">
        <v>116</v>
      </c>
      <c r="Q263" s="8" t="s">
        <v>40</v>
      </c>
      <c r="V263" s="8">
        <v>609990</v>
      </c>
      <c r="Y263" s="8" t="s">
        <v>273</v>
      </c>
      <c r="Z263" s="8" t="s">
        <v>42</v>
      </c>
      <c r="AA263" s="8">
        <v>16006548</v>
      </c>
      <c r="AB263" s="8" t="s">
        <v>269</v>
      </c>
      <c r="AC263" s="8" t="s">
        <v>44</v>
      </c>
      <c r="AD263" s="8" t="s">
        <v>45</v>
      </c>
      <c r="AE263" s="8">
        <v>38.597797</v>
      </c>
      <c r="AF263" s="8">
        <v>-90.590271000000001</v>
      </c>
      <c r="AG263" s="8" t="b">
        <v>0</v>
      </c>
    </row>
    <row r="264" spans="1:33" s="8" customFormat="1" ht="13.2" x14ac:dyDescent="0.25">
      <c r="A264" s="8" t="s">
        <v>33</v>
      </c>
      <c r="B264" s="8" t="s">
        <v>34</v>
      </c>
      <c r="C264" s="8" t="s">
        <v>156</v>
      </c>
      <c r="D264" s="8" t="s">
        <v>75</v>
      </c>
      <c r="E264" s="8" t="s">
        <v>37</v>
      </c>
      <c r="F264" s="8">
        <v>63011</v>
      </c>
      <c r="G264" s="8">
        <v>329900</v>
      </c>
      <c r="H264" s="8">
        <v>4</v>
      </c>
      <c r="I264" s="8">
        <v>3</v>
      </c>
      <c r="J264" s="8" t="s">
        <v>38</v>
      </c>
      <c r="K264" s="8">
        <v>2520</v>
      </c>
      <c r="L264" s="8">
        <v>21780</v>
      </c>
      <c r="M264" s="8">
        <v>1982</v>
      </c>
      <c r="N264" s="8">
        <v>2</v>
      </c>
      <c r="O264" s="8">
        <v>1</v>
      </c>
      <c r="P264" s="8">
        <v>24</v>
      </c>
      <c r="Q264" s="8" t="s">
        <v>40</v>
      </c>
      <c r="U264" s="9">
        <v>42536</v>
      </c>
      <c r="V264" s="8">
        <v>340000</v>
      </c>
      <c r="W264" s="9">
        <v>40102</v>
      </c>
      <c r="X264" s="8">
        <v>270000</v>
      </c>
      <c r="Y264" s="8" t="s">
        <v>157</v>
      </c>
      <c r="Z264" s="8" t="s">
        <v>42</v>
      </c>
      <c r="AA264" s="8">
        <v>16037976</v>
      </c>
      <c r="AB264" s="8" t="s">
        <v>68</v>
      </c>
      <c r="AC264" s="8" t="s">
        <v>44</v>
      </c>
      <c r="AD264" s="8" t="s">
        <v>45</v>
      </c>
      <c r="AE264" s="8">
        <v>38.598827999999997</v>
      </c>
      <c r="AF264" s="8">
        <v>-90.622147999999996</v>
      </c>
      <c r="AG264" s="8" t="b">
        <v>0</v>
      </c>
    </row>
    <row r="265" spans="1:33" s="8" customFormat="1" ht="13.2" x14ac:dyDescent="0.25">
      <c r="A265" s="8" t="s">
        <v>33</v>
      </c>
      <c r="B265" s="8" t="s">
        <v>34</v>
      </c>
      <c r="C265" s="8" t="s">
        <v>624</v>
      </c>
      <c r="D265" s="8" t="s">
        <v>66</v>
      </c>
      <c r="E265" s="8" t="s">
        <v>37</v>
      </c>
      <c r="F265" s="8">
        <v>63017</v>
      </c>
      <c r="G265" s="8">
        <v>329000</v>
      </c>
      <c r="H265" s="8">
        <v>3</v>
      </c>
      <c r="I265" s="8">
        <v>3</v>
      </c>
      <c r="J265" s="8" t="s">
        <v>309</v>
      </c>
      <c r="K265" s="8">
        <v>2144</v>
      </c>
      <c r="L265" s="8">
        <v>21824</v>
      </c>
      <c r="M265" s="8">
        <v>1985</v>
      </c>
      <c r="N265" s="8">
        <v>2</v>
      </c>
      <c r="O265" s="8">
        <v>1</v>
      </c>
      <c r="P265" s="8">
        <v>130</v>
      </c>
      <c r="Q265" s="8" t="s">
        <v>40</v>
      </c>
      <c r="R265" s="8">
        <v>42547</v>
      </c>
      <c r="S265" s="8">
        <v>0.54166666666666663</v>
      </c>
      <c r="T265" s="8">
        <v>0.625</v>
      </c>
      <c r="U265" s="8">
        <v>42545</v>
      </c>
      <c r="V265" s="8">
        <v>339000</v>
      </c>
      <c r="Y265" s="8" t="s">
        <v>625</v>
      </c>
      <c r="Z265" s="8" t="s">
        <v>42</v>
      </c>
      <c r="AA265" s="8">
        <v>16008912</v>
      </c>
      <c r="AB265" s="8" t="s">
        <v>49</v>
      </c>
      <c r="AC265" s="8" t="s">
        <v>44</v>
      </c>
      <c r="AD265" s="8" t="s">
        <v>45</v>
      </c>
      <c r="AE265" s="8">
        <v>38.640743999999998</v>
      </c>
      <c r="AF265" s="8">
        <v>-90.536545000000004</v>
      </c>
      <c r="AG265" s="8" t="b">
        <v>0</v>
      </c>
    </row>
    <row r="266" spans="1:33" s="8" customFormat="1" ht="13.2" x14ac:dyDescent="0.25">
      <c r="A266" s="8" t="s">
        <v>33</v>
      </c>
      <c r="B266" s="8" t="s">
        <v>34</v>
      </c>
      <c r="C266" s="8" t="s">
        <v>567</v>
      </c>
      <c r="D266" s="8" t="s">
        <v>66</v>
      </c>
      <c r="E266" s="8" t="s">
        <v>37</v>
      </c>
      <c r="F266" s="8">
        <v>63017</v>
      </c>
      <c r="G266" s="8">
        <v>425000</v>
      </c>
      <c r="H266" s="8">
        <v>4</v>
      </c>
      <c r="I266" s="8">
        <v>4</v>
      </c>
      <c r="J266" s="8" t="s">
        <v>309</v>
      </c>
      <c r="K266" s="8">
        <v>2438</v>
      </c>
      <c r="L266" s="8">
        <v>22216</v>
      </c>
      <c r="M266" s="8">
        <v>1986</v>
      </c>
      <c r="N266" s="8">
        <v>2</v>
      </c>
      <c r="O266" s="8">
        <v>1</v>
      </c>
      <c r="P266" s="8">
        <v>73</v>
      </c>
      <c r="Q266" s="8" t="s">
        <v>40</v>
      </c>
      <c r="U266" s="8">
        <v>42527</v>
      </c>
      <c r="V266" s="8">
        <v>445000</v>
      </c>
      <c r="W266" s="8">
        <v>38903</v>
      </c>
      <c r="X266" s="8">
        <v>425000</v>
      </c>
      <c r="Y266" s="8" t="s">
        <v>568</v>
      </c>
      <c r="Z266" s="8" t="s">
        <v>42</v>
      </c>
      <c r="AA266" s="8">
        <v>16024330</v>
      </c>
      <c r="AB266" s="8" t="s">
        <v>111</v>
      </c>
      <c r="AC266" s="8" t="s">
        <v>44</v>
      </c>
      <c r="AD266" s="8" t="s">
        <v>45</v>
      </c>
      <c r="AE266" s="8">
        <v>38.649225000000001</v>
      </c>
      <c r="AF266" s="8">
        <v>-90.519284999999996</v>
      </c>
      <c r="AG266" s="8" t="b">
        <v>0</v>
      </c>
    </row>
    <row r="267" spans="1:33" s="8" customFormat="1" ht="13.2" x14ac:dyDescent="0.25">
      <c r="A267" s="8" t="s">
        <v>33</v>
      </c>
      <c r="B267" s="8" t="s">
        <v>34</v>
      </c>
      <c r="C267" s="8" t="s">
        <v>603</v>
      </c>
      <c r="D267" s="8" t="s">
        <v>66</v>
      </c>
      <c r="E267" s="8" t="s">
        <v>37</v>
      </c>
      <c r="F267" s="8">
        <v>63017</v>
      </c>
      <c r="G267" s="8">
        <v>450000</v>
      </c>
      <c r="H267" s="8">
        <v>3</v>
      </c>
      <c r="I267" s="8">
        <v>4</v>
      </c>
      <c r="J267" s="8" t="s">
        <v>57</v>
      </c>
      <c r="K267" s="8">
        <v>3044</v>
      </c>
      <c r="L267" s="8">
        <v>22216</v>
      </c>
      <c r="M267" s="8">
        <v>1981</v>
      </c>
      <c r="N267" s="8">
        <v>2</v>
      </c>
      <c r="O267" s="8">
        <v>1</v>
      </c>
      <c r="P267" s="8">
        <v>108</v>
      </c>
      <c r="Q267" s="8" t="s">
        <v>40</v>
      </c>
      <c r="R267" s="8">
        <v>42547</v>
      </c>
      <c r="S267" s="8">
        <v>0.54166666666666663</v>
      </c>
      <c r="T267" s="8">
        <v>0.625</v>
      </c>
      <c r="U267" s="8">
        <v>42510</v>
      </c>
      <c r="V267" s="8">
        <v>470000</v>
      </c>
      <c r="Y267" s="8" t="s">
        <v>604</v>
      </c>
      <c r="Z267" s="8" t="s">
        <v>42</v>
      </c>
      <c r="AA267" s="8">
        <v>16013806</v>
      </c>
      <c r="AB267" s="8" t="s">
        <v>68</v>
      </c>
      <c r="AC267" s="8" t="s">
        <v>44</v>
      </c>
      <c r="AD267" s="8" t="s">
        <v>45</v>
      </c>
      <c r="AE267" s="8">
        <v>38.633219500000003</v>
      </c>
      <c r="AF267" s="8">
        <v>-90.572380800000005</v>
      </c>
      <c r="AG267" s="8" t="b">
        <v>0</v>
      </c>
    </row>
    <row r="268" spans="1:33" s="8" customFormat="1" ht="13.2" x14ac:dyDescent="0.25">
      <c r="A268" s="8" t="s">
        <v>33</v>
      </c>
      <c r="B268" s="8" t="s">
        <v>34</v>
      </c>
      <c r="C268" s="8" t="s">
        <v>487</v>
      </c>
      <c r="D268" s="8" t="s">
        <v>66</v>
      </c>
      <c r="E268" s="8" t="s">
        <v>37</v>
      </c>
      <c r="F268" s="8">
        <v>63017</v>
      </c>
      <c r="G268" s="8">
        <v>774900</v>
      </c>
      <c r="H268" s="8">
        <v>4</v>
      </c>
      <c r="I268" s="8">
        <v>6</v>
      </c>
      <c r="J268" s="8" t="s">
        <v>47</v>
      </c>
      <c r="K268" s="8">
        <v>3703</v>
      </c>
      <c r="L268" s="8">
        <v>22651</v>
      </c>
      <c r="N268" s="8">
        <v>3</v>
      </c>
      <c r="O268" s="8">
        <v>1</v>
      </c>
      <c r="P268" s="8">
        <v>43</v>
      </c>
      <c r="Q268" s="8" t="s">
        <v>40</v>
      </c>
      <c r="U268" s="8">
        <v>42527</v>
      </c>
      <c r="V268" s="8">
        <v>787900</v>
      </c>
      <c r="Y268" s="8" t="s">
        <v>488</v>
      </c>
      <c r="Z268" s="8" t="s">
        <v>42</v>
      </c>
      <c r="AA268" s="8">
        <v>16026875</v>
      </c>
      <c r="AB268" s="8" t="s">
        <v>345</v>
      </c>
      <c r="AC268" s="8" t="s">
        <v>44</v>
      </c>
      <c r="AD268" s="8" t="s">
        <v>45</v>
      </c>
      <c r="AE268" s="8">
        <v>38.628909</v>
      </c>
      <c r="AF268" s="8">
        <v>-90.541820000000001</v>
      </c>
      <c r="AG268" s="8" t="b">
        <v>0</v>
      </c>
    </row>
    <row r="269" spans="1:33" s="8" customFormat="1" ht="13.2" x14ac:dyDescent="0.25">
      <c r="A269" s="8" t="s">
        <v>33</v>
      </c>
      <c r="B269" s="8" t="s">
        <v>34</v>
      </c>
      <c r="C269" s="8" t="s">
        <v>489</v>
      </c>
      <c r="D269" s="8" t="s">
        <v>66</v>
      </c>
      <c r="E269" s="8" t="s">
        <v>37</v>
      </c>
      <c r="F269" s="8">
        <v>63017</v>
      </c>
      <c r="G269" s="8">
        <v>479900</v>
      </c>
      <c r="H269" s="8">
        <v>4</v>
      </c>
      <c r="I269" s="8">
        <v>4</v>
      </c>
      <c r="J269" s="8" t="s">
        <v>309</v>
      </c>
      <c r="K269" s="8">
        <v>3110</v>
      </c>
      <c r="L269" s="8">
        <v>22695</v>
      </c>
      <c r="M269" s="8">
        <v>1978</v>
      </c>
      <c r="N269" s="8">
        <v>2</v>
      </c>
      <c r="O269" s="8">
        <v>1</v>
      </c>
      <c r="P269" s="8">
        <v>43</v>
      </c>
      <c r="Q269" s="8" t="s">
        <v>40</v>
      </c>
      <c r="U269" s="8">
        <v>42529</v>
      </c>
      <c r="V269" s="8">
        <v>499900</v>
      </c>
      <c r="W269" s="8">
        <v>42299</v>
      </c>
      <c r="X269" s="8">
        <v>265000</v>
      </c>
      <c r="Y269" s="8" t="s">
        <v>490</v>
      </c>
      <c r="Z269" s="8" t="s">
        <v>42</v>
      </c>
      <c r="AA269" s="8">
        <v>16033085</v>
      </c>
      <c r="AB269" s="8" t="s">
        <v>52</v>
      </c>
      <c r="AC269" s="8" t="s">
        <v>44</v>
      </c>
      <c r="AD269" s="8" t="s">
        <v>45</v>
      </c>
      <c r="AE269" s="8">
        <v>38.666358000000002</v>
      </c>
      <c r="AF269" s="8">
        <v>-90.522790999999998</v>
      </c>
      <c r="AG269" s="8" t="b">
        <v>0</v>
      </c>
    </row>
    <row r="270" spans="1:33" s="8" customFormat="1" ht="13.2" x14ac:dyDescent="0.25">
      <c r="A270" s="8" t="s">
        <v>33</v>
      </c>
      <c r="B270" s="8" t="s">
        <v>34</v>
      </c>
      <c r="C270" s="8" t="s">
        <v>390</v>
      </c>
      <c r="D270" s="8" t="s">
        <v>66</v>
      </c>
      <c r="E270" s="8" t="s">
        <v>37</v>
      </c>
      <c r="F270" s="8">
        <v>63017</v>
      </c>
      <c r="G270" s="8">
        <v>669000</v>
      </c>
      <c r="H270" s="8">
        <v>6</v>
      </c>
      <c r="I270" s="8">
        <v>5</v>
      </c>
      <c r="J270" s="8" t="s">
        <v>57</v>
      </c>
      <c r="K270" s="8">
        <v>4182</v>
      </c>
      <c r="L270" s="8">
        <v>23522</v>
      </c>
      <c r="M270" s="8">
        <v>1990</v>
      </c>
      <c r="N270" s="8">
        <v>3</v>
      </c>
      <c r="O270" s="8">
        <v>1</v>
      </c>
      <c r="P270" s="8">
        <v>15</v>
      </c>
      <c r="Q270" s="8" t="s">
        <v>40</v>
      </c>
      <c r="V270" s="8">
        <v>669000</v>
      </c>
      <c r="Y270" s="8" t="s">
        <v>391</v>
      </c>
      <c r="Z270" s="8" t="s">
        <v>42</v>
      </c>
      <c r="AA270" s="8">
        <v>16036278</v>
      </c>
      <c r="AB270" s="8" t="s">
        <v>59</v>
      </c>
      <c r="AC270" s="8" t="s">
        <v>44</v>
      </c>
      <c r="AD270" s="8" t="s">
        <v>45</v>
      </c>
      <c r="AE270" s="8">
        <v>38.622233999999999</v>
      </c>
      <c r="AF270" s="8">
        <v>-90.572838000000004</v>
      </c>
      <c r="AG270" s="8" t="b">
        <v>0</v>
      </c>
    </row>
    <row r="271" spans="1:33" s="8" customFormat="1" ht="13.2" x14ac:dyDescent="0.25">
      <c r="A271" s="8" t="s">
        <v>33</v>
      </c>
      <c r="B271" s="8" t="s">
        <v>34</v>
      </c>
      <c r="C271" s="8" t="s">
        <v>96</v>
      </c>
      <c r="D271" s="8" t="s">
        <v>36</v>
      </c>
      <c r="E271" s="8" t="s">
        <v>37</v>
      </c>
      <c r="F271" s="8">
        <v>63011</v>
      </c>
      <c r="G271" s="8">
        <v>205000</v>
      </c>
      <c r="H271" s="8">
        <v>4</v>
      </c>
      <c r="I271" s="8">
        <v>2</v>
      </c>
      <c r="J271" s="8" t="s">
        <v>47</v>
      </c>
      <c r="K271" s="8">
        <v>1451</v>
      </c>
      <c r="L271" s="8">
        <v>24481</v>
      </c>
      <c r="M271" s="8">
        <v>1966</v>
      </c>
      <c r="N271" s="8">
        <v>2</v>
      </c>
      <c r="O271" s="8">
        <v>1</v>
      </c>
      <c r="P271" s="8">
        <v>8</v>
      </c>
      <c r="Q271" s="8" t="s">
        <v>40</v>
      </c>
      <c r="V271" s="8">
        <v>205000</v>
      </c>
      <c r="W271" s="9">
        <v>40396</v>
      </c>
      <c r="X271" s="8">
        <v>188250</v>
      </c>
      <c r="Y271" s="8" t="s">
        <v>97</v>
      </c>
      <c r="Z271" s="8" t="s">
        <v>42</v>
      </c>
      <c r="AA271" s="8">
        <v>16042599</v>
      </c>
      <c r="AB271" s="8" t="s">
        <v>49</v>
      </c>
      <c r="AC271" s="8" t="s">
        <v>44</v>
      </c>
      <c r="AD271" s="8" t="s">
        <v>45</v>
      </c>
      <c r="AE271" s="8">
        <v>38.601480000000002</v>
      </c>
      <c r="AF271" s="8">
        <v>-90.5003569</v>
      </c>
      <c r="AG271" s="8" t="b">
        <v>0</v>
      </c>
    </row>
    <row r="272" spans="1:33" s="8" customFormat="1" ht="13.2" x14ac:dyDescent="0.25">
      <c r="A272" s="8" t="s">
        <v>33</v>
      </c>
      <c r="B272" s="8" t="s">
        <v>34</v>
      </c>
      <c r="C272" s="8" t="s">
        <v>803</v>
      </c>
      <c r="D272" s="8" t="s">
        <v>82</v>
      </c>
      <c r="E272" s="8" t="s">
        <v>37</v>
      </c>
      <c r="F272" s="8">
        <v>63123</v>
      </c>
      <c r="G272" s="8">
        <v>379900</v>
      </c>
      <c r="H272" s="8">
        <v>3</v>
      </c>
      <c r="I272" s="8">
        <v>2</v>
      </c>
      <c r="J272" s="8" t="s">
        <v>726</v>
      </c>
      <c r="K272" s="8">
        <v>2462</v>
      </c>
      <c r="L272" s="8">
        <v>24786</v>
      </c>
      <c r="M272" s="8">
        <v>1957</v>
      </c>
      <c r="N272" s="8">
        <v>2</v>
      </c>
      <c r="O272" s="8">
        <v>1</v>
      </c>
      <c r="P272" s="8">
        <v>8</v>
      </c>
      <c r="Q272" s="8" t="s">
        <v>40</v>
      </c>
      <c r="V272" s="8">
        <v>379900</v>
      </c>
      <c r="W272" s="8">
        <v>40023</v>
      </c>
      <c r="X272" s="8">
        <v>247500</v>
      </c>
      <c r="Y272" s="8" t="s">
        <v>804</v>
      </c>
      <c r="Z272" s="8" t="s">
        <v>42</v>
      </c>
      <c r="AA272" s="8">
        <v>16042854</v>
      </c>
      <c r="AB272" s="8" t="s">
        <v>64</v>
      </c>
      <c r="AC272" s="8" t="s">
        <v>44</v>
      </c>
      <c r="AD272" s="8" t="s">
        <v>45</v>
      </c>
      <c r="AE272" s="8">
        <v>38.552667999999997</v>
      </c>
      <c r="AF272" s="8">
        <v>-90.346829</v>
      </c>
      <c r="AG272" s="8" t="b">
        <v>0</v>
      </c>
    </row>
    <row r="273" spans="1:33" s="8" customFormat="1" ht="13.2" x14ac:dyDescent="0.25">
      <c r="A273" s="8" t="s">
        <v>33</v>
      </c>
      <c r="B273" s="8" t="s">
        <v>34</v>
      </c>
      <c r="C273" s="8" t="s">
        <v>609</v>
      </c>
      <c r="D273" s="8" t="s">
        <v>66</v>
      </c>
      <c r="E273" s="8" t="s">
        <v>37</v>
      </c>
      <c r="F273" s="8">
        <v>63017</v>
      </c>
      <c r="G273" s="8">
        <v>399000</v>
      </c>
      <c r="H273" s="8">
        <v>4</v>
      </c>
      <c r="I273" s="8">
        <v>3</v>
      </c>
      <c r="J273" s="8" t="s">
        <v>57</v>
      </c>
      <c r="K273" s="8">
        <v>3084</v>
      </c>
      <c r="L273" s="8">
        <v>24829</v>
      </c>
      <c r="M273" s="8">
        <v>1975</v>
      </c>
      <c r="N273" s="8">
        <v>2</v>
      </c>
      <c r="O273" s="8">
        <v>1</v>
      </c>
      <c r="P273" s="8">
        <v>113</v>
      </c>
      <c r="Q273" s="8" t="s">
        <v>40</v>
      </c>
      <c r="R273" s="8">
        <v>42546</v>
      </c>
      <c r="S273" s="8">
        <v>0.54166666666666663</v>
      </c>
      <c r="T273" s="8">
        <v>0.625</v>
      </c>
      <c r="U273" s="8">
        <v>42528</v>
      </c>
      <c r="V273" s="8">
        <v>425000</v>
      </c>
      <c r="W273" s="8">
        <v>40638</v>
      </c>
      <c r="X273" s="8">
        <v>385000</v>
      </c>
      <c r="Y273" s="8" t="s">
        <v>610</v>
      </c>
      <c r="Z273" s="8" t="s">
        <v>42</v>
      </c>
      <c r="AA273" s="8">
        <v>16011679</v>
      </c>
      <c r="AB273" s="8" t="s">
        <v>49</v>
      </c>
      <c r="AC273" s="8" t="s">
        <v>44</v>
      </c>
      <c r="AD273" s="8" t="s">
        <v>45</v>
      </c>
      <c r="AE273" s="8">
        <v>38.634827999999999</v>
      </c>
      <c r="AF273" s="8">
        <v>-90.568022999999997</v>
      </c>
      <c r="AG273" s="8" t="b">
        <v>0</v>
      </c>
    </row>
    <row r="274" spans="1:33" s="8" customFormat="1" ht="13.2" x14ac:dyDescent="0.25">
      <c r="A274" s="8" t="s">
        <v>33</v>
      </c>
      <c r="B274" s="8" t="s">
        <v>34</v>
      </c>
      <c r="C274" s="8" t="s">
        <v>218</v>
      </c>
      <c r="D274" s="8" t="s">
        <v>36</v>
      </c>
      <c r="E274" s="8" t="s">
        <v>37</v>
      </c>
      <c r="F274" s="8">
        <v>63011</v>
      </c>
      <c r="G274" s="8">
        <v>329900</v>
      </c>
      <c r="H274" s="8">
        <v>4</v>
      </c>
      <c r="I274" s="8">
        <v>3</v>
      </c>
      <c r="J274" s="8" t="s">
        <v>47</v>
      </c>
      <c r="K274" s="8">
        <v>2280</v>
      </c>
      <c r="L274" s="8">
        <v>24873</v>
      </c>
      <c r="M274" s="8">
        <v>1950</v>
      </c>
      <c r="N274" s="8">
        <v>2</v>
      </c>
      <c r="O274" s="8">
        <v>1</v>
      </c>
      <c r="P274" s="8">
        <v>53</v>
      </c>
      <c r="Q274" s="8" t="s">
        <v>40</v>
      </c>
      <c r="V274" s="8">
        <v>329900</v>
      </c>
      <c r="Y274" s="8" t="s">
        <v>219</v>
      </c>
      <c r="Z274" s="8" t="s">
        <v>42</v>
      </c>
      <c r="AA274" s="8">
        <v>16028825</v>
      </c>
      <c r="AB274" s="8" t="s">
        <v>49</v>
      </c>
      <c r="AC274" s="8" t="s">
        <v>44</v>
      </c>
      <c r="AD274" s="8" t="s">
        <v>45</v>
      </c>
      <c r="AE274" s="8">
        <v>38.607863000000002</v>
      </c>
      <c r="AF274" s="8">
        <v>-90.523812000000007</v>
      </c>
      <c r="AG274" s="8" t="b">
        <v>0</v>
      </c>
    </row>
    <row r="275" spans="1:33" s="8" customFormat="1" ht="13.2" x14ac:dyDescent="0.25">
      <c r="A275" s="8" t="s">
        <v>33</v>
      </c>
      <c r="B275" s="8" t="s">
        <v>34</v>
      </c>
      <c r="C275" s="8" t="s">
        <v>626</v>
      </c>
      <c r="D275" s="8" t="s">
        <v>66</v>
      </c>
      <c r="E275" s="8" t="s">
        <v>37</v>
      </c>
      <c r="F275" s="8">
        <v>63017</v>
      </c>
      <c r="G275" s="8">
        <v>799000</v>
      </c>
      <c r="H275" s="8">
        <v>5</v>
      </c>
      <c r="I275" s="8">
        <v>7</v>
      </c>
      <c r="J275" s="8" t="s">
        <v>47</v>
      </c>
      <c r="K275" s="8">
        <v>4254</v>
      </c>
      <c r="L275" s="8">
        <v>26136</v>
      </c>
      <c r="M275" s="8">
        <v>1991</v>
      </c>
      <c r="N275" s="8">
        <v>3</v>
      </c>
      <c r="O275" s="8">
        <v>1</v>
      </c>
      <c r="P275" s="8">
        <v>134</v>
      </c>
      <c r="Q275" s="8" t="s">
        <v>40</v>
      </c>
      <c r="U275" s="8">
        <v>42492</v>
      </c>
      <c r="V275" s="8">
        <v>830000</v>
      </c>
      <c r="Y275" s="8" t="s">
        <v>627</v>
      </c>
      <c r="Z275" s="8" t="s">
        <v>42</v>
      </c>
      <c r="AA275" s="8">
        <v>16006955</v>
      </c>
      <c r="AB275" s="8" t="s">
        <v>49</v>
      </c>
      <c r="AC275" s="8" t="s">
        <v>44</v>
      </c>
      <c r="AD275" s="8" t="s">
        <v>45</v>
      </c>
      <c r="AE275" s="8">
        <v>38.628672999999999</v>
      </c>
      <c r="AF275" s="8">
        <v>-90.540885000000003</v>
      </c>
      <c r="AG275" s="8" t="b">
        <v>0</v>
      </c>
    </row>
    <row r="276" spans="1:33" s="8" customFormat="1" ht="13.2" x14ac:dyDescent="0.25">
      <c r="A276" s="8" t="s">
        <v>33</v>
      </c>
      <c r="B276" s="8" t="s">
        <v>34</v>
      </c>
      <c r="C276" s="8" t="s">
        <v>562</v>
      </c>
      <c r="D276" s="8" t="s">
        <v>66</v>
      </c>
      <c r="E276" s="8" t="s">
        <v>37</v>
      </c>
      <c r="F276" s="8">
        <v>63017</v>
      </c>
      <c r="G276" s="8">
        <v>474900</v>
      </c>
      <c r="H276" s="8">
        <v>4</v>
      </c>
      <c r="I276" s="8">
        <v>4</v>
      </c>
      <c r="J276" s="8" t="s">
        <v>57</v>
      </c>
      <c r="K276" s="8">
        <v>2957</v>
      </c>
      <c r="L276" s="8">
        <v>26572</v>
      </c>
      <c r="M276" s="8">
        <v>1975</v>
      </c>
      <c r="N276" s="8">
        <v>2</v>
      </c>
      <c r="O276" s="8">
        <v>1</v>
      </c>
      <c r="P276" s="8">
        <v>72</v>
      </c>
      <c r="Q276" s="8" t="s">
        <v>40</v>
      </c>
      <c r="U276" s="8">
        <v>42544</v>
      </c>
      <c r="V276" s="8">
        <v>480000</v>
      </c>
      <c r="Y276" s="8" t="s">
        <v>563</v>
      </c>
      <c r="Z276" s="8" t="s">
        <v>42</v>
      </c>
      <c r="AA276" s="8">
        <v>16024525</v>
      </c>
      <c r="AB276" s="8" t="s">
        <v>564</v>
      </c>
      <c r="AC276" s="8" t="s">
        <v>44</v>
      </c>
      <c r="AD276" s="8" t="s">
        <v>45</v>
      </c>
      <c r="AE276" s="8">
        <v>38.636167</v>
      </c>
      <c r="AF276" s="8">
        <v>-90.567261999999999</v>
      </c>
      <c r="AG276" s="8" t="b">
        <v>0</v>
      </c>
    </row>
    <row r="277" spans="1:33" s="8" customFormat="1" ht="13.2" x14ac:dyDescent="0.25">
      <c r="A277" s="8" t="s">
        <v>33</v>
      </c>
      <c r="B277" s="8" t="s">
        <v>34</v>
      </c>
      <c r="C277" s="8" t="s">
        <v>90</v>
      </c>
      <c r="D277" s="8" t="s">
        <v>36</v>
      </c>
      <c r="E277" s="8" t="s">
        <v>37</v>
      </c>
      <c r="F277" s="8">
        <v>63011</v>
      </c>
      <c r="G277" s="8">
        <v>639900</v>
      </c>
      <c r="H277" s="8">
        <v>4</v>
      </c>
      <c r="I277" s="8">
        <v>5</v>
      </c>
      <c r="J277" s="8" t="s">
        <v>47</v>
      </c>
      <c r="K277" s="8">
        <v>2770</v>
      </c>
      <c r="L277" s="8">
        <v>27007</v>
      </c>
      <c r="M277" s="8">
        <v>1994</v>
      </c>
      <c r="N277" s="8">
        <v>3</v>
      </c>
      <c r="O277" s="8">
        <v>1</v>
      </c>
      <c r="P277" s="8">
        <v>4</v>
      </c>
      <c r="Q277" s="8" t="s">
        <v>40</v>
      </c>
      <c r="V277" s="8">
        <v>639900</v>
      </c>
      <c r="W277" s="9">
        <v>41831</v>
      </c>
      <c r="X277" s="8">
        <v>475000</v>
      </c>
      <c r="Y277" s="8" t="s">
        <v>91</v>
      </c>
      <c r="Z277" s="8" t="s">
        <v>42</v>
      </c>
      <c r="AA277" s="8">
        <v>16043566</v>
      </c>
      <c r="AB277" s="8" t="s">
        <v>49</v>
      </c>
      <c r="AC277" s="8" t="s">
        <v>44</v>
      </c>
      <c r="AD277" s="8" t="s">
        <v>45</v>
      </c>
      <c r="AE277" s="8">
        <v>38.619363</v>
      </c>
      <c r="AF277" s="8">
        <v>-90.509568999999999</v>
      </c>
      <c r="AG277" s="8" t="b">
        <v>0</v>
      </c>
    </row>
    <row r="278" spans="1:33" s="8" customFormat="1" ht="13.2" x14ac:dyDescent="0.25">
      <c r="A278" s="8" t="s">
        <v>33</v>
      </c>
      <c r="B278" s="8" t="s">
        <v>34</v>
      </c>
      <c r="C278" s="8" t="s">
        <v>198</v>
      </c>
      <c r="D278" s="8" t="s">
        <v>71</v>
      </c>
      <c r="E278" s="8" t="s">
        <v>37</v>
      </c>
      <c r="F278" s="8">
        <v>63011</v>
      </c>
      <c r="G278" s="8">
        <v>375000</v>
      </c>
      <c r="H278" s="8">
        <v>4</v>
      </c>
      <c r="I278" s="8">
        <v>3</v>
      </c>
      <c r="J278" s="8" t="s">
        <v>38</v>
      </c>
      <c r="K278" s="8">
        <v>2995</v>
      </c>
      <c r="L278" s="8">
        <v>27007</v>
      </c>
      <c r="M278" s="8">
        <v>1994</v>
      </c>
      <c r="N278" s="8">
        <v>3</v>
      </c>
      <c r="O278" s="8">
        <v>1</v>
      </c>
      <c r="P278" s="8">
        <v>46</v>
      </c>
      <c r="Q278" s="8" t="s">
        <v>40</v>
      </c>
      <c r="R278" s="9">
        <v>42547</v>
      </c>
      <c r="S278" s="10">
        <v>0.54166666666666663</v>
      </c>
      <c r="T278" s="10">
        <v>0.625</v>
      </c>
      <c r="U278" s="9">
        <v>42516</v>
      </c>
      <c r="V278" s="8">
        <v>379000</v>
      </c>
      <c r="Y278" s="8" t="s">
        <v>199</v>
      </c>
      <c r="Z278" s="8" t="s">
        <v>42</v>
      </c>
      <c r="AA278" s="8">
        <v>16031611</v>
      </c>
      <c r="AB278" s="8" t="s">
        <v>200</v>
      </c>
      <c r="AC278" s="8" t="s">
        <v>44</v>
      </c>
      <c r="AD278" s="8" t="s">
        <v>45</v>
      </c>
      <c r="AE278" s="8">
        <v>38.590515000000003</v>
      </c>
      <c r="AF278" s="8">
        <v>-90.614407</v>
      </c>
      <c r="AG278" s="8" t="b">
        <v>0</v>
      </c>
    </row>
    <row r="279" spans="1:33" s="8" customFormat="1" ht="13.2" x14ac:dyDescent="0.25">
      <c r="A279" s="8" t="s">
        <v>33</v>
      </c>
      <c r="B279" s="8" t="s">
        <v>34</v>
      </c>
      <c r="C279" s="8" t="s">
        <v>241</v>
      </c>
      <c r="D279" s="8" t="s">
        <v>36</v>
      </c>
      <c r="E279" s="8" t="s">
        <v>37</v>
      </c>
      <c r="F279" s="8">
        <v>63011</v>
      </c>
      <c r="G279" s="8">
        <v>369900</v>
      </c>
      <c r="H279" s="8">
        <v>3</v>
      </c>
      <c r="I279" s="8">
        <v>3</v>
      </c>
      <c r="J279" s="8" t="s">
        <v>38</v>
      </c>
      <c r="K279" s="8">
        <v>2427</v>
      </c>
      <c r="L279" s="8">
        <v>27878</v>
      </c>
      <c r="M279" s="8">
        <v>1983</v>
      </c>
      <c r="N279" s="8">
        <v>2</v>
      </c>
      <c r="O279" s="8">
        <v>1</v>
      </c>
      <c r="P279" s="8">
        <v>71</v>
      </c>
      <c r="Q279" s="8" t="s">
        <v>40</v>
      </c>
      <c r="R279" s="9">
        <v>42547</v>
      </c>
      <c r="S279" s="10">
        <v>0.54166666666666663</v>
      </c>
      <c r="T279" s="10">
        <v>0.625</v>
      </c>
      <c r="U279" s="9">
        <v>42531</v>
      </c>
      <c r="V279" s="8">
        <v>399900</v>
      </c>
      <c r="Y279" s="8" t="s">
        <v>242</v>
      </c>
      <c r="Z279" s="8" t="s">
        <v>42</v>
      </c>
      <c r="AA279" s="8">
        <v>16024995</v>
      </c>
      <c r="AB279" s="8" t="s">
        <v>68</v>
      </c>
      <c r="AC279" s="8" t="s">
        <v>44</v>
      </c>
      <c r="AD279" s="8" t="s">
        <v>45</v>
      </c>
      <c r="AE279" s="8">
        <v>38.599193</v>
      </c>
      <c r="AF279" s="8">
        <v>-90.622264999999999</v>
      </c>
      <c r="AG279" s="8" t="b">
        <v>0</v>
      </c>
    </row>
    <row r="280" spans="1:33" s="8" customFormat="1" ht="13.2" x14ac:dyDescent="0.25">
      <c r="A280" s="8" t="s">
        <v>33</v>
      </c>
      <c r="B280" s="8" t="s">
        <v>34</v>
      </c>
      <c r="C280" s="8" t="s">
        <v>158</v>
      </c>
      <c r="D280" s="8" t="s">
        <v>75</v>
      </c>
      <c r="E280" s="8" t="s">
        <v>37</v>
      </c>
      <c r="F280" s="8">
        <v>63011</v>
      </c>
      <c r="G280" s="8">
        <v>337900</v>
      </c>
      <c r="H280" s="8">
        <v>4</v>
      </c>
      <c r="I280" s="8">
        <v>3</v>
      </c>
      <c r="J280" s="8" t="s">
        <v>38</v>
      </c>
      <c r="K280" s="8">
        <v>2578</v>
      </c>
      <c r="L280" s="8">
        <v>28750</v>
      </c>
      <c r="M280" s="8">
        <v>1994</v>
      </c>
      <c r="N280" s="8">
        <v>2</v>
      </c>
      <c r="O280" s="8">
        <v>1</v>
      </c>
      <c r="P280" s="8">
        <v>24</v>
      </c>
      <c r="Q280" s="8" t="s">
        <v>40</v>
      </c>
      <c r="U280" s="9">
        <v>42534</v>
      </c>
      <c r="V280" s="8">
        <v>350000</v>
      </c>
      <c r="Y280" s="8" t="s">
        <v>159</v>
      </c>
      <c r="Z280" s="8" t="s">
        <v>42</v>
      </c>
      <c r="AA280" s="8">
        <v>16037952</v>
      </c>
      <c r="AB280" s="8" t="s">
        <v>160</v>
      </c>
      <c r="AC280" s="8" t="s">
        <v>44</v>
      </c>
      <c r="AD280" s="8" t="s">
        <v>45</v>
      </c>
      <c r="AE280" s="8">
        <v>38.596794000000003</v>
      </c>
      <c r="AF280" s="8">
        <v>-90.608896000000001</v>
      </c>
      <c r="AG280" s="8" t="b">
        <v>0</v>
      </c>
    </row>
    <row r="281" spans="1:33" s="8" customFormat="1" ht="13.2" x14ac:dyDescent="0.25">
      <c r="A281" s="8" t="s">
        <v>33</v>
      </c>
      <c r="B281" s="8" t="s">
        <v>34</v>
      </c>
      <c r="C281" s="8" t="s">
        <v>665</v>
      </c>
      <c r="D281" s="8" t="s">
        <v>290</v>
      </c>
      <c r="E281" s="8" t="s">
        <v>37</v>
      </c>
      <c r="F281" s="8">
        <v>63017</v>
      </c>
      <c r="G281" s="8">
        <v>999000</v>
      </c>
      <c r="H281" s="8">
        <v>5</v>
      </c>
      <c r="I281" s="8">
        <v>6</v>
      </c>
      <c r="J281" s="8" t="s">
        <v>47</v>
      </c>
      <c r="K281" s="8">
        <v>4600</v>
      </c>
      <c r="L281" s="8">
        <v>28750</v>
      </c>
      <c r="M281" s="8">
        <v>1995</v>
      </c>
      <c r="N281" s="8">
        <v>3</v>
      </c>
      <c r="O281" s="8">
        <v>1</v>
      </c>
      <c r="P281" s="8">
        <v>285</v>
      </c>
      <c r="Q281" s="8" t="s">
        <v>40</v>
      </c>
      <c r="U281" s="8">
        <v>42502</v>
      </c>
      <c r="V281" s="8">
        <v>1097000</v>
      </c>
      <c r="Y281" s="8" t="s">
        <v>666</v>
      </c>
      <c r="Z281" s="8" t="s">
        <v>42</v>
      </c>
      <c r="AA281" s="8">
        <v>15052759</v>
      </c>
      <c r="AB281" s="8" t="s">
        <v>619</v>
      </c>
      <c r="AC281" s="8" t="s">
        <v>44</v>
      </c>
      <c r="AD281" s="8" t="s">
        <v>45</v>
      </c>
      <c r="AE281" s="8">
        <v>38.628177000000001</v>
      </c>
      <c r="AF281" s="8">
        <v>-90.512884999999997</v>
      </c>
      <c r="AG281" s="8" t="b">
        <v>0</v>
      </c>
    </row>
    <row r="282" spans="1:33" s="8" customFormat="1" ht="13.2" x14ac:dyDescent="0.25">
      <c r="A282" s="8" t="s">
        <v>33</v>
      </c>
      <c r="B282" s="8" t="s">
        <v>34</v>
      </c>
      <c r="C282" s="8" t="s">
        <v>231</v>
      </c>
      <c r="D282" s="8" t="s">
        <v>36</v>
      </c>
      <c r="E282" s="8" t="s">
        <v>37</v>
      </c>
      <c r="F282" s="8">
        <v>63011</v>
      </c>
      <c r="G282" s="8">
        <v>410000</v>
      </c>
      <c r="H282" s="8">
        <v>3</v>
      </c>
      <c r="I282" s="8">
        <v>3</v>
      </c>
      <c r="J282" s="8" t="s">
        <v>38</v>
      </c>
      <c r="K282" s="8">
        <v>2525</v>
      </c>
      <c r="L282" s="8">
        <v>29185</v>
      </c>
      <c r="M282" s="8">
        <v>1990</v>
      </c>
      <c r="N282" s="8">
        <v>3</v>
      </c>
      <c r="O282" s="8">
        <v>1</v>
      </c>
      <c r="P282" s="8">
        <v>58</v>
      </c>
      <c r="Q282" s="8" t="s">
        <v>40</v>
      </c>
      <c r="R282" s="9">
        <v>42547</v>
      </c>
      <c r="S282" s="10">
        <v>0.54166666666666663</v>
      </c>
      <c r="T282" s="10">
        <v>0.625</v>
      </c>
      <c r="U282" s="9">
        <v>42544</v>
      </c>
      <c r="V282" s="8">
        <v>429000</v>
      </c>
      <c r="Y282" s="8" t="s">
        <v>232</v>
      </c>
      <c r="Z282" s="8" t="s">
        <v>42</v>
      </c>
      <c r="AA282" s="8">
        <v>16028889</v>
      </c>
      <c r="AB282" s="8" t="s">
        <v>233</v>
      </c>
      <c r="AC282" s="8" t="s">
        <v>44</v>
      </c>
      <c r="AD282" s="8" t="s">
        <v>45</v>
      </c>
      <c r="AE282" s="8">
        <v>38.603507</v>
      </c>
      <c r="AF282" s="8">
        <v>-90.6140829</v>
      </c>
      <c r="AG282" s="8" t="b">
        <v>0</v>
      </c>
    </row>
    <row r="283" spans="1:33" s="8" customFormat="1" ht="13.2" x14ac:dyDescent="0.25">
      <c r="A283" s="8" t="s">
        <v>33</v>
      </c>
      <c r="B283" s="8" t="s">
        <v>34</v>
      </c>
      <c r="C283" s="8" t="s">
        <v>107</v>
      </c>
      <c r="D283" s="8" t="s">
        <v>36</v>
      </c>
      <c r="E283" s="8" t="s">
        <v>37</v>
      </c>
      <c r="F283" s="8">
        <v>63011</v>
      </c>
      <c r="G283" s="8">
        <v>375000</v>
      </c>
      <c r="H283" s="8">
        <v>4</v>
      </c>
      <c r="I283" s="8">
        <v>4</v>
      </c>
      <c r="J283" s="8" t="s">
        <v>38</v>
      </c>
      <c r="K283" s="8">
        <v>2608</v>
      </c>
      <c r="L283" s="8">
        <v>31102</v>
      </c>
      <c r="M283" s="8">
        <v>1980</v>
      </c>
      <c r="N283" s="8">
        <v>2</v>
      </c>
      <c r="O283" s="8">
        <v>1</v>
      </c>
      <c r="P283" s="8">
        <v>14</v>
      </c>
      <c r="Q283" s="8" t="s">
        <v>40</v>
      </c>
      <c r="R283" s="9">
        <v>42547</v>
      </c>
      <c r="S283" s="10">
        <v>0.54166666666666663</v>
      </c>
      <c r="T283" s="10">
        <v>0.625</v>
      </c>
      <c r="V283" s="8">
        <v>375000</v>
      </c>
      <c r="Y283" s="8" t="s">
        <v>108</v>
      </c>
      <c r="Z283" s="8" t="s">
        <v>42</v>
      </c>
      <c r="AA283" s="8">
        <v>16041045</v>
      </c>
      <c r="AB283" s="8" t="s">
        <v>49</v>
      </c>
      <c r="AC283" s="8" t="s">
        <v>44</v>
      </c>
      <c r="AD283" s="8" t="s">
        <v>45</v>
      </c>
      <c r="AE283" s="8">
        <v>38.598252000000002</v>
      </c>
      <c r="AF283" s="8">
        <v>-90.622844999999998</v>
      </c>
      <c r="AG283" s="8" t="b">
        <v>0</v>
      </c>
    </row>
    <row r="284" spans="1:33" s="8" customFormat="1" ht="13.2" x14ac:dyDescent="0.25">
      <c r="A284" s="8" t="s">
        <v>33</v>
      </c>
      <c r="B284" s="8" t="s">
        <v>34</v>
      </c>
      <c r="C284" s="8" t="s">
        <v>462</v>
      </c>
      <c r="D284" s="8" t="s">
        <v>290</v>
      </c>
      <c r="E284" s="8" t="s">
        <v>37</v>
      </c>
      <c r="F284" s="8">
        <v>63017</v>
      </c>
      <c r="G284" s="8">
        <v>575000</v>
      </c>
      <c r="H284" s="8">
        <v>4</v>
      </c>
      <c r="I284" s="8">
        <v>4</v>
      </c>
      <c r="J284" s="8" t="s">
        <v>47</v>
      </c>
      <c r="K284" s="8">
        <v>2930</v>
      </c>
      <c r="L284" s="8">
        <v>31712</v>
      </c>
      <c r="M284" s="8">
        <v>1968</v>
      </c>
      <c r="N284" s="8">
        <v>2</v>
      </c>
      <c r="O284" s="8">
        <v>1</v>
      </c>
      <c r="P284" s="8">
        <v>37</v>
      </c>
      <c r="Q284" s="8" t="s">
        <v>40</v>
      </c>
      <c r="U284" s="8">
        <v>42543</v>
      </c>
      <c r="V284" s="8">
        <v>615000</v>
      </c>
      <c r="Y284" s="8" t="s">
        <v>463</v>
      </c>
      <c r="Z284" s="8" t="s">
        <v>42</v>
      </c>
      <c r="AA284" s="8">
        <v>16028877</v>
      </c>
      <c r="AB284" s="8" t="s">
        <v>43</v>
      </c>
      <c r="AC284" s="8" t="s">
        <v>44</v>
      </c>
      <c r="AD284" s="8" t="s">
        <v>45</v>
      </c>
      <c r="AE284" s="8">
        <v>38.633713999999998</v>
      </c>
      <c r="AF284" s="8">
        <v>-90.503870000000006</v>
      </c>
      <c r="AG284" s="8" t="b">
        <v>0</v>
      </c>
    </row>
    <row r="285" spans="1:33" s="8" customFormat="1" ht="13.2" x14ac:dyDescent="0.25">
      <c r="A285" s="8" t="s">
        <v>33</v>
      </c>
      <c r="B285" s="8" t="s">
        <v>34</v>
      </c>
      <c r="C285" s="8" t="s">
        <v>615</v>
      </c>
      <c r="D285" s="8" t="s">
        <v>290</v>
      </c>
      <c r="E285" s="8" t="s">
        <v>37</v>
      </c>
      <c r="F285" s="8">
        <v>63017</v>
      </c>
      <c r="G285" s="8">
        <v>1450000</v>
      </c>
      <c r="H285" s="8">
        <v>5</v>
      </c>
      <c r="I285" s="8">
        <v>5</v>
      </c>
      <c r="J285" s="8" t="s">
        <v>47</v>
      </c>
      <c r="K285" s="8">
        <v>4576</v>
      </c>
      <c r="L285" s="8">
        <v>33236</v>
      </c>
      <c r="M285" s="8">
        <v>2013</v>
      </c>
      <c r="N285" s="8">
        <v>3</v>
      </c>
      <c r="O285" s="8">
        <v>1</v>
      </c>
      <c r="P285" s="8">
        <v>116</v>
      </c>
      <c r="Q285" s="8" t="s">
        <v>40</v>
      </c>
      <c r="V285" s="8">
        <v>1450000</v>
      </c>
      <c r="Y285" s="8" t="s">
        <v>616</v>
      </c>
      <c r="Z285" s="8" t="s">
        <v>42</v>
      </c>
      <c r="AA285" s="8">
        <v>16011670</v>
      </c>
      <c r="AB285" s="8" t="s">
        <v>68</v>
      </c>
      <c r="AC285" s="8" t="s">
        <v>44</v>
      </c>
      <c r="AD285" s="8" t="s">
        <v>45</v>
      </c>
      <c r="AE285" s="8">
        <v>38.624217899999998</v>
      </c>
      <c r="AF285" s="8">
        <v>-90.508614699999995</v>
      </c>
      <c r="AG285" s="8" t="b">
        <v>0</v>
      </c>
    </row>
    <row r="286" spans="1:33" s="8" customFormat="1" ht="13.2" x14ac:dyDescent="0.25">
      <c r="A286" s="8" t="s">
        <v>33</v>
      </c>
      <c r="B286" s="8" t="s">
        <v>34</v>
      </c>
      <c r="C286" s="8" t="s">
        <v>578</v>
      </c>
      <c r="D286" s="8" t="s">
        <v>66</v>
      </c>
      <c r="E286" s="8" t="s">
        <v>37</v>
      </c>
      <c r="F286" s="8">
        <v>63017</v>
      </c>
      <c r="G286" s="8">
        <v>362750</v>
      </c>
      <c r="H286" s="8">
        <v>3</v>
      </c>
      <c r="I286" s="8">
        <v>4</v>
      </c>
      <c r="J286" s="8" t="s">
        <v>57</v>
      </c>
      <c r="K286" s="8">
        <v>2128</v>
      </c>
      <c r="L286" s="8">
        <v>34412</v>
      </c>
      <c r="M286" s="8">
        <v>1974</v>
      </c>
      <c r="N286" s="8">
        <v>2</v>
      </c>
      <c r="O286" s="8">
        <v>1</v>
      </c>
      <c r="P286" s="8">
        <v>78</v>
      </c>
      <c r="Q286" s="8" t="s">
        <v>40</v>
      </c>
      <c r="U286" s="8">
        <v>42488</v>
      </c>
      <c r="V286" s="8">
        <v>375000</v>
      </c>
      <c r="W286" s="8">
        <v>39251</v>
      </c>
      <c r="X286" s="8">
        <v>350000</v>
      </c>
      <c r="Y286" s="8" t="s">
        <v>579</v>
      </c>
      <c r="Z286" s="8" t="s">
        <v>42</v>
      </c>
      <c r="AA286" s="8">
        <v>16023094</v>
      </c>
      <c r="AB286" s="8" t="s">
        <v>68</v>
      </c>
      <c r="AC286" s="8" t="s">
        <v>44</v>
      </c>
      <c r="AD286" s="8" t="s">
        <v>45</v>
      </c>
      <c r="AE286" s="8">
        <v>38.632821</v>
      </c>
      <c r="AF286" s="8">
        <v>-90.567914000000002</v>
      </c>
      <c r="AG286" s="8" t="b">
        <v>0</v>
      </c>
    </row>
    <row r="287" spans="1:33" s="8" customFormat="1" ht="13.2" x14ac:dyDescent="0.25">
      <c r="A287" s="8" t="s">
        <v>33</v>
      </c>
      <c r="B287" s="8" t="s">
        <v>34</v>
      </c>
      <c r="C287" s="8" t="s">
        <v>661</v>
      </c>
      <c r="D287" s="8" t="s">
        <v>66</v>
      </c>
      <c r="E287" s="8" t="s">
        <v>37</v>
      </c>
      <c r="F287" s="8">
        <v>63017</v>
      </c>
      <c r="G287" s="8">
        <v>279900</v>
      </c>
      <c r="H287" s="8">
        <v>5</v>
      </c>
      <c r="I287" s="8">
        <v>3</v>
      </c>
      <c r="J287" s="8" t="s">
        <v>309</v>
      </c>
      <c r="K287" s="8">
        <v>3086</v>
      </c>
      <c r="L287" s="8">
        <v>34412</v>
      </c>
      <c r="M287" s="8">
        <v>1930</v>
      </c>
      <c r="N287" s="8">
        <v>2</v>
      </c>
      <c r="O287" s="8">
        <v>1</v>
      </c>
      <c r="P287" s="8">
        <v>276</v>
      </c>
      <c r="Q287" s="8" t="s">
        <v>40</v>
      </c>
      <c r="U287" s="8">
        <v>42542</v>
      </c>
      <c r="V287" s="8">
        <v>549000</v>
      </c>
      <c r="Y287" s="8" t="s">
        <v>662</v>
      </c>
      <c r="Z287" s="8" t="s">
        <v>42</v>
      </c>
      <c r="AA287" s="8">
        <v>15054371</v>
      </c>
      <c r="AB287" s="8" t="s">
        <v>102</v>
      </c>
      <c r="AC287" s="8" t="s">
        <v>44</v>
      </c>
      <c r="AD287" s="8" t="s">
        <v>45</v>
      </c>
      <c r="AE287" s="8">
        <v>38.668737499999999</v>
      </c>
      <c r="AF287" s="8">
        <v>-90.535756800000001</v>
      </c>
      <c r="AG287" s="8" t="b">
        <v>1</v>
      </c>
    </row>
    <row r="288" spans="1:33" s="8" customFormat="1" ht="13.2" x14ac:dyDescent="0.25">
      <c r="A288" s="8" t="s">
        <v>33</v>
      </c>
      <c r="B288" s="8" t="s">
        <v>34</v>
      </c>
      <c r="C288" s="8" t="s">
        <v>481</v>
      </c>
      <c r="D288" s="8" t="s">
        <v>66</v>
      </c>
      <c r="E288" s="8" t="s">
        <v>37</v>
      </c>
      <c r="F288" s="8">
        <v>63017</v>
      </c>
      <c r="G288" s="8">
        <v>609000</v>
      </c>
      <c r="H288" s="8">
        <v>4</v>
      </c>
      <c r="I288" s="8">
        <v>4</v>
      </c>
      <c r="J288" s="8" t="s">
        <v>57</v>
      </c>
      <c r="K288" s="8">
        <v>3356</v>
      </c>
      <c r="L288" s="8">
        <v>35719</v>
      </c>
      <c r="M288" s="8">
        <v>1977</v>
      </c>
      <c r="N288" s="8">
        <v>2</v>
      </c>
      <c r="O288" s="8">
        <v>1</v>
      </c>
      <c r="P288" s="8">
        <v>42</v>
      </c>
      <c r="Q288" s="8" t="s">
        <v>40</v>
      </c>
      <c r="U288" s="8">
        <v>42528</v>
      </c>
      <c r="V288" s="8">
        <v>629000</v>
      </c>
      <c r="Y288" s="8" t="s">
        <v>482</v>
      </c>
      <c r="Z288" s="8" t="s">
        <v>42</v>
      </c>
      <c r="AA288" s="8">
        <v>16033137</v>
      </c>
      <c r="AB288" s="8" t="s">
        <v>111</v>
      </c>
      <c r="AC288" s="8" t="s">
        <v>44</v>
      </c>
      <c r="AD288" s="8" t="s">
        <v>45</v>
      </c>
      <c r="AE288" s="8">
        <v>38.610042</v>
      </c>
      <c r="AF288" s="8">
        <v>-90.576499999999996</v>
      </c>
      <c r="AG288" s="8" t="b">
        <v>0</v>
      </c>
    </row>
    <row r="289" spans="1:33" s="8" customFormat="1" ht="13.2" x14ac:dyDescent="0.25">
      <c r="A289" s="8" t="s">
        <v>33</v>
      </c>
      <c r="B289" s="8" t="s">
        <v>34</v>
      </c>
      <c r="C289" s="8" t="s">
        <v>441</v>
      </c>
      <c r="D289" s="8" t="s">
        <v>66</v>
      </c>
      <c r="E289" s="8" t="s">
        <v>37</v>
      </c>
      <c r="F289" s="8">
        <v>63017</v>
      </c>
      <c r="G289" s="8">
        <v>859900</v>
      </c>
      <c r="H289" s="8">
        <v>5</v>
      </c>
      <c r="I289" s="8">
        <v>6</v>
      </c>
      <c r="J289" s="8" t="s">
        <v>47</v>
      </c>
      <c r="K289" s="8">
        <v>2848</v>
      </c>
      <c r="L289" s="8">
        <v>37462</v>
      </c>
      <c r="M289" s="8">
        <v>1995</v>
      </c>
      <c r="N289" s="8">
        <v>3</v>
      </c>
      <c r="O289" s="8">
        <v>1</v>
      </c>
      <c r="P289" s="8">
        <v>28</v>
      </c>
      <c r="Q289" s="8" t="s">
        <v>40</v>
      </c>
      <c r="V289" s="8">
        <v>859900</v>
      </c>
      <c r="Y289" s="8" t="s">
        <v>442</v>
      </c>
      <c r="Z289" s="8" t="s">
        <v>42</v>
      </c>
      <c r="AA289" s="8">
        <v>16037235</v>
      </c>
      <c r="AB289" s="8" t="s">
        <v>145</v>
      </c>
      <c r="AC289" s="8" t="s">
        <v>44</v>
      </c>
      <c r="AD289" s="8" t="s">
        <v>45</v>
      </c>
      <c r="AE289" s="8">
        <v>38.627369999999999</v>
      </c>
      <c r="AF289" s="8">
        <v>-90.539074999999997</v>
      </c>
      <c r="AG289" s="8" t="b">
        <v>0</v>
      </c>
    </row>
    <row r="290" spans="1:33" s="8" customFormat="1" ht="13.2" x14ac:dyDescent="0.25">
      <c r="A290" s="8" t="s">
        <v>33</v>
      </c>
      <c r="B290" s="8" t="s">
        <v>34</v>
      </c>
      <c r="C290" s="8" t="s">
        <v>798</v>
      </c>
      <c r="D290" s="8" t="s">
        <v>82</v>
      </c>
      <c r="E290" s="8" t="s">
        <v>37</v>
      </c>
      <c r="F290" s="8">
        <v>63123</v>
      </c>
      <c r="G290" s="8">
        <v>150000</v>
      </c>
      <c r="H290" s="8">
        <v>3</v>
      </c>
      <c r="I290" s="8">
        <v>2</v>
      </c>
      <c r="J290" s="8" t="s">
        <v>726</v>
      </c>
      <c r="K290" s="8">
        <v>864</v>
      </c>
      <c r="L290" s="8">
        <v>40075</v>
      </c>
      <c r="M290" s="8">
        <v>1957</v>
      </c>
      <c r="N290" s="8">
        <v>1</v>
      </c>
      <c r="O290" s="8">
        <v>1</v>
      </c>
      <c r="P290" s="8">
        <v>8</v>
      </c>
      <c r="Q290" s="8" t="s">
        <v>40</v>
      </c>
      <c r="V290" s="8">
        <v>150000</v>
      </c>
      <c r="W290" s="8">
        <v>41164</v>
      </c>
      <c r="X290" s="8">
        <v>127000</v>
      </c>
      <c r="Y290" s="8" t="s">
        <v>799</v>
      </c>
      <c r="Z290" s="8" t="s">
        <v>42</v>
      </c>
      <c r="AA290" s="8">
        <v>16042692</v>
      </c>
      <c r="AB290" s="8" t="s">
        <v>564</v>
      </c>
      <c r="AC290" s="8" t="s">
        <v>44</v>
      </c>
      <c r="AD290" s="8" t="s">
        <v>45</v>
      </c>
      <c r="AE290" s="8">
        <v>38.535055999999997</v>
      </c>
      <c r="AF290" s="8">
        <v>-90.344830999999999</v>
      </c>
      <c r="AG290" s="8" t="b">
        <v>0</v>
      </c>
    </row>
    <row r="291" spans="1:33" s="8" customFormat="1" ht="13.2" x14ac:dyDescent="0.25">
      <c r="A291" s="8" t="s">
        <v>33</v>
      </c>
      <c r="B291" s="8" t="s">
        <v>34</v>
      </c>
      <c r="C291" s="8" t="s">
        <v>185</v>
      </c>
      <c r="D291" s="8" t="s">
        <v>71</v>
      </c>
      <c r="E291" s="8" t="s">
        <v>37</v>
      </c>
      <c r="F291" s="8">
        <v>63011</v>
      </c>
      <c r="G291" s="8">
        <v>249900</v>
      </c>
      <c r="H291" s="8">
        <v>4</v>
      </c>
      <c r="I291" s="8">
        <v>2</v>
      </c>
      <c r="J291" s="8" t="s">
        <v>57</v>
      </c>
      <c r="K291" s="8">
        <v>2080</v>
      </c>
      <c r="L291" s="8">
        <v>41992</v>
      </c>
      <c r="M291" s="8">
        <v>1960</v>
      </c>
      <c r="N291" s="8">
        <v>2</v>
      </c>
      <c r="O291" s="8">
        <v>0</v>
      </c>
      <c r="P291" s="8">
        <v>43</v>
      </c>
      <c r="Q291" s="8" t="s">
        <v>40</v>
      </c>
      <c r="U291" s="9">
        <v>42521</v>
      </c>
      <c r="V291" s="8">
        <v>289900</v>
      </c>
      <c r="Y291" s="8" t="s">
        <v>186</v>
      </c>
      <c r="Z291" s="8" t="s">
        <v>42</v>
      </c>
      <c r="AA291" s="8">
        <v>16032278</v>
      </c>
      <c r="AB291" s="8" t="s">
        <v>68</v>
      </c>
      <c r="AC291" s="8" t="s">
        <v>44</v>
      </c>
      <c r="AD291" s="8" t="s">
        <v>45</v>
      </c>
      <c r="AE291" s="8">
        <v>38.594394999999999</v>
      </c>
      <c r="AF291" s="8">
        <v>-90.573223999999996</v>
      </c>
      <c r="AG291" s="8" t="b">
        <v>0</v>
      </c>
    </row>
    <row r="292" spans="1:33" s="8" customFormat="1" ht="13.2" x14ac:dyDescent="0.25">
      <c r="A292" s="8" t="s">
        <v>33</v>
      </c>
      <c r="B292" s="8" t="s">
        <v>34</v>
      </c>
      <c r="C292" s="8" t="s">
        <v>414</v>
      </c>
      <c r="D292" s="8" t="s">
        <v>290</v>
      </c>
      <c r="E292" s="8" t="s">
        <v>37</v>
      </c>
      <c r="F292" s="8">
        <v>63017</v>
      </c>
      <c r="G292" s="8">
        <v>975000</v>
      </c>
      <c r="H292" s="8">
        <v>5</v>
      </c>
      <c r="I292" s="8">
        <v>6</v>
      </c>
      <c r="J292" s="8" t="s">
        <v>47</v>
      </c>
      <c r="K292" s="8">
        <v>4102</v>
      </c>
      <c r="L292" s="8">
        <v>43560</v>
      </c>
      <c r="M292" s="8">
        <v>1981</v>
      </c>
      <c r="N292" s="8">
        <v>3</v>
      </c>
      <c r="O292" s="8">
        <v>1</v>
      </c>
      <c r="P292" s="8">
        <v>18</v>
      </c>
      <c r="Q292" s="8" t="s">
        <v>40</v>
      </c>
      <c r="V292" s="8">
        <v>975000</v>
      </c>
      <c r="Y292" s="8" t="s">
        <v>415</v>
      </c>
      <c r="Z292" s="8" t="s">
        <v>42</v>
      </c>
      <c r="AA292" s="8">
        <v>16031734</v>
      </c>
      <c r="AB292" s="8" t="s">
        <v>111</v>
      </c>
      <c r="AC292" s="8" t="s">
        <v>44</v>
      </c>
      <c r="AD292" s="8" t="s">
        <v>45</v>
      </c>
      <c r="AE292" s="8">
        <v>38.631453</v>
      </c>
      <c r="AF292" s="8">
        <v>-90.503287</v>
      </c>
      <c r="AG292" s="8" t="b">
        <v>0</v>
      </c>
    </row>
    <row r="293" spans="1:33" s="8" customFormat="1" ht="13.2" x14ac:dyDescent="0.25">
      <c r="A293" s="8" t="s">
        <v>33</v>
      </c>
      <c r="B293" s="8" t="s">
        <v>34</v>
      </c>
      <c r="C293" s="8" t="s">
        <v>306</v>
      </c>
      <c r="D293" s="8" t="s">
        <v>290</v>
      </c>
      <c r="E293" s="8" t="s">
        <v>37</v>
      </c>
      <c r="F293" s="8">
        <v>63017</v>
      </c>
      <c r="G293" s="8">
        <v>449000</v>
      </c>
      <c r="H293" s="8">
        <v>3</v>
      </c>
      <c r="I293" s="8">
        <v>3</v>
      </c>
      <c r="J293" s="8" t="s">
        <v>47</v>
      </c>
      <c r="K293" s="8">
        <v>4258</v>
      </c>
      <c r="L293" s="8">
        <v>43691</v>
      </c>
      <c r="M293" s="8">
        <v>1964</v>
      </c>
      <c r="N293" s="8">
        <v>2</v>
      </c>
      <c r="O293" s="8">
        <v>0</v>
      </c>
      <c r="P293" s="8">
        <v>1</v>
      </c>
      <c r="Q293" s="8" t="s">
        <v>40</v>
      </c>
      <c r="V293" s="8">
        <v>449000</v>
      </c>
      <c r="Y293" s="8" t="s">
        <v>307</v>
      </c>
      <c r="Z293" s="8" t="s">
        <v>42</v>
      </c>
      <c r="AA293" s="8">
        <v>16044675</v>
      </c>
      <c r="AB293" s="8" t="s">
        <v>111</v>
      </c>
      <c r="AC293" s="8" t="s">
        <v>44</v>
      </c>
      <c r="AD293" s="8" t="s">
        <v>45</v>
      </c>
      <c r="AE293" s="8">
        <v>38.633567900000003</v>
      </c>
      <c r="AF293" s="8">
        <v>-90.511751000000004</v>
      </c>
      <c r="AG293" s="8" t="b">
        <v>0</v>
      </c>
    </row>
    <row r="294" spans="1:33" s="8" customFormat="1" ht="13.2" x14ac:dyDescent="0.25">
      <c r="A294" s="8" t="s">
        <v>33</v>
      </c>
      <c r="B294" s="8" t="s">
        <v>34</v>
      </c>
      <c r="C294" s="8" t="s">
        <v>190</v>
      </c>
      <c r="D294" s="8" t="s">
        <v>75</v>
      </c>
      <c r="E294" s="8" t="s">
        <v>37</v>
      </c>
      <c r="F294" s="8">
        <v>63011</v>
      </c>
      <c r="G294" s="8">
        <v>419000</v>
      </c>
      <c r="H294" s="8">
        <v>4</v>
      </c>
      <c r="I294" s="8">
        <v>4</v>
      </c>
      <c r="J294" s="8" t="s">
        <v>38</v>
      </c>
      <c r="K294" s="8">
        <v>3200</v>
      </c>
      <c r="L294" s="8">
        <v>44867</v>
      </c>
      <c r="M294" s="8">
        <v>1985</v>
      </c>
      <c r="N294" s="8">
        <v>4</v>
      </c>
      <c r="O294" s="8">
        <v>1</v>
      </c>
      <c r="P294" s="8">
        <v>44</v>
      </c>
      <c r="Q294" s="8" t="s">
        <v>40</v>
      </c>
      <c r="V294" s="8">
        <v>419000</v>
      </c>
      <c r="Y294" s="8" t="s">
        <v>191</v>
      </c>
      <c r="Z294" s="8" t="s">
        <v>42</v>
      </c>
      <c r="AA294" s="8">
        <v>16032787</v>
      </c>
      <c r="AB294" s="8" t="s">
        <v>68</v>
      </c>
      <c r="AC294" s="8" t="s">
        <v>44</v>
      </c>
      <c r="AD294" s="8" t="s">
        <v>45</v>
      </c>
      <c r="AE294" s="8">
        <v>38.607120000000002</v>
      </c>
      <c r="AF294" s="8">
        <v>-90.620502000000002</v>
      </c>
      <c r="AG294" s="8" t="b">
        <v>0</v>
      </c>
    </row>
    <row r="295" spans="1:33" s="8" customFormat="1" ht="13.2" x14ac:dyDescent="0.25">
      <c r="A295" s="8" t="s">
        <v>33</v>
      </c>
      <c r="B295" s="8" t="s">
        <v>34</v>
      </c>
      <c r="C295" s="8" t="s">
        <v>435</v>
      </c>
      <c r="D295" s="8" t="s">
        <v>66</v>
      </c>
      <c r="E295" s="8" t="s">
        <v>37</v>
      </c>
      <c r="F295" s="8">
        <v>63017</v>
      </c>
      <c r="G295" s="8">
        <v>529000</v>
      </c>
      <c r="H295" s="8">
        <v>4</v>
      </c>
      <c r="I295" s="8">
        <v>3</v>
      </c>
      <c r="J295" s="8" t="s">
        <v>309</v>
      </c>
      <c r="K295" s="8">
        <v>3101</v>
      </c>
      <c r="L295" s="8">
        <v>45302</v>
      </c>
      <c r="M295" s="8">
        <v>1963</v>
      </c>
      <c r="N295" s="8">
        <v>2</v>
      </c>
      <c r="O295" s="8">
        <v>1</v>
      </c>
      <c r="P295" s="8">
        <v>24</v>
      </c>
      <c r="Q295" s="8" t="s">
        <v>40</v>
      </c>
      <c r="R295" s="8">
        <v>42547</v>
      </c>
      <c r="S295" s="8">
        <v>0.58333333333333337</v>
      </c>
      <c r="T295" s="8">
        <v>0.66666666666666663</v>
      </c>
      <c r="V295" s="8">
        <v>529000</v>
      </c>
      <c r="Y295" s="8" t="s">
        <v>436</v>
      </c>
      <c r="Z295" s="8" t="s">
        <v>42</v>
      </c>
      <c r="AA295" s="8">
        <v>16031158</v>
      </c>
      <c r="AB295" s="8" t="s">
        <v>52</v>
      </c>
      <c r="AC295" s="8" t="s">
        <v>44</v>
      </c>
      <c r="AD295" s="8" t="s">
        <v>45</v>
      </c>
      <c r="AE295" s="8">
        <v>38.688110000000002</v>
      </c>
      <c r="AF295" s="8">
        <v>-90.509671999999995</v>
      </c>
      <c r="AG295" s="8" t="b">
        <v>0</v>
      </c>
    </row>
    <row r="296" spans="1:33" s="8" customFormat="1" ht="13.2" x14ac:dyDescent="0.25">
      <c r="A296" s="8" t="s">
        <v>33</v>
      </c>
      <c r="B296" s="8" t="s">
        <v>34</v>
      </c>
      <c r="C296" s="8" t="s">
        <v>335</v>
      </c>
      <c r="D296" s="8" t="s">
        <v>66</v>
      </c>
      <c r="E296" s="8" t="s">
        <v>37</v>
      </c>
      <c r="F296" s="8">
        <v>63017</v>
      </c>
      <c r="G296" s="8">
        <v>925000</v>
      </c>
      <c r="H296" s="8">
        <v>6</v>
      </c>
      <c r="I296" s="8">
        <v>4</v>
      </c>
      <c r="J296" s="8" t="s">
        <v>47</v>
      </c>
      <c r="K296" s="8">
        <v>3617</v>
      </c>
      <c r="L296" s="8">
        <v>46609</v>
      </c>
      <c r="M296" s="8">
        <v>1984</v>
      </c>
      <c r="N296" s="8">
        <v>3</v>
      </c>
      <c r="O296" s="8">
        <v>1</v>
      </c>
      <c r="P296" s="8">
        <v>2</v>
      </c>
      <c r="Q296" s="8" t="s">
        <v>40</v>
      </c>
      <c r="R296" s="8">
        <v>42547</v>
      </c>
      <c r="S296" s="8">
        <v>0.54166666666666663</v>
      </c>
      <c r="T296" s="8">
        <v>0.625</v>
      </c>
      <c r="V296" s="8">
        <v>925000</v>
      </c>
      <c r="Y296" s="8" t="s">
        <v>336</v>
      </c>
      <c r="Z296" s="8" t="s">
        <v>42</v>
      </c>
      <c r="AA296" s="8">
        <v>16043404</v>
      </c>
      <c r="AB296" s="8" t="s">
        <v>49</v>
      </c>
      <c r="AC296" s="8" t="s">
        <v>44</v>
      </c>
      <c r="AD296" s="8" t="s">
        <v>45</v>
      </c>
      <c r="AE296" s="8">
        <v>38.630934000000003</v>
      </c>
      <c r="AF296" s="8">
        <v>-90.502133000000001</v>
      </c>
      <c r="AG296" s="8" t="b">
        <v>0</v>
      </c>
    </row>
    <row r="297" spans="1:33" s="8" customFormat="1" ht="13.2" x14ac:dyDescent="0.25">
      <c r="A297" s="8" t="s">
        <v>33</v>
      </c>
      <c r="B297" s="8" t="s">
        <v>34</v>
      </c>
      <c r="C297" s="8" t="s">
        <v>92</v>
      </c>
      <c r="D297" s="8" t="s">
        <v>36</v>
      </c>
      <c r="E297" s="8" t="s">
        <v>37</v>
      </c>
      <c r="F297" s="8">
        <v>63011</v>
      </c>
      <c r="G297" s="8">
        <v>204900</v>
      </c>
      <c r="H297" s="8">
        <v>3</v>
      </c>
      <c r="I297" s="8">
        <v>2</v>
      </c>
      <c r="J297" s="8" t="s">
        <v>57</v>
      </c>
      <c r="K297" s="8">
        <v>1131</v>
      </c>
      <c r="L297" s="8">
        <v>48787</v>
      </c>
      <c r="M297" s="8">
        <v>1960</v>
      </c>
      <c r="N297" s="8">
        <v>2</v>
      </c>
      <c r="O297" s="8">
        <v>1</v>
      </c>
      <c r="P297" s="8">
        <v>5</v>
      </c>
      <c r="Q297" s="8" t="s">
        <v>40</v>
      </c>
      <c r="V297" s="8">
        <v>204900</v>
      </c>
      <c r="Y297" s="8" t="s">
        <v>93</v>
      </c>
      <c r="Z297" s="8" t="s">
        <v>42</v>
      </c>
      <c r="AA297" s="8">
        <v>16042876</v>
      </c>
      <c r="AB297" s="8" t="s">
        <v>49</v>
      </c>
      <c r="AC297" s="8" t="s">
        <v>44</v>
      </c>
      <c r="AD297" s="8" t="s">
        <v>45</v>
      </c>
      <c r="AE297" s="8">
        <v>38.597565000000003</v>
      </c>
      <c r="AF297" s="8">
        <v>-90.543946000000005</v>
      </c>
      <c r="AG297" s="8" t="b">
        <v>0</v>
      </c>
    </row>
    <row r="298" spans="1:33" s="8" customFormat="1" ht="13.2" x14ac:dyDescent="0.25">
      <c r="A298" s="8" t="s">
        <v>33</v>
      </c>
      <c r="B298" s="8" t="s">
        <v>34</v>
      </c>
      <c r="C298" s="8" t="s">
        <v>348</v>
      </c>
      <c r="D298" s="8" t="s">
        <v>66</v>
      </c>
      <c r="E298" s="8" t="s">
        <v>37</v>
      </c>
      <c r="F298" s="8">
        <v>63017</v>
      </c>
      <c r="G298" s="8">
        <v>1249900</v>
      </c>
      <c r="H298" s="8">
        <v>4</v>
      </c>
      <c r="I298" s="8">
        <v>4</v>
      </c>
      <c r="J298" s="8" t="s">
        <v>309</v>
      </c>
      <c r="K298" s="8">
        <v>3800</v>
      </c>
      <c r="L298" s="8">
        <v>49658</v>
      </c>
      <c r="N298" s="8">
        <v>3</v>
      </c>
      <c r="O298" s="8">
        <v>1</v>
      </c>
      <c r="P298" s="8">
        <v>8</v>
      </c>
      <c r="Q298" s="8" t="s">
        <v>40</v>
      </c>
      <c r="V298" s="8">
        <v>1249900</v>
      </c>
      <c r="Y298" s="8" t="s">
        <v>349</v>
      </c>
      <c r="Z298" s="8" t="s">
        <v>42</v>
      </c>
      <c r="AA298" s="8">
        <v>16042846</v>
      </c>
      <c r="AB298" s="8" t="s">
        <v>49</v>
      </c>
      <c r="AC298" s="8" t="s">
        <v>44</v>
      </c>
      <c r="AD298" s="8" t="s">
        <v>45</v>
      </c>
      <c r="AE298" s="8">
        <v>38.682613000000003</v>
      </c>
      <c r="AF298" s="8">
        <v>-90.510874000000001</v>
      </c>
      <c r="AG298" s="8" t="b">
        <v>0</v>
      </c>
    </row>
    <row r="299" spans="1:33" s="8" customFormat="1" ht="13.2" x14ac:dyDescent="0.25">
      <c r="A299" s="8" t="s">
        <v>33</v>
      </c>
      <c r="B299" s="8" t="s">
        <v>34</v>
      </c>
      <c r="C299" s="8" t="s">
        <v>502</v>
      </c>
      <c r="D299" s="8" t="s">
        <v>66</v>
      </c>
      <c r="E299" s="8" t="s">
        <v>37</v>
      </c>
      <c r="F299" s="8">
        <v>63017</v>
      </c>
      <c r="G299" s="8">
        <v>1725000</v>
      </c>
      <c r="H299" s="8">
        <v>5</v>
      </c>
      <c r="I299" s="8">
        <v>6</v>
      </c>
      <c r="J299" s="8" t="s">
        <v>47</v>
      </c>
      <c r="K299" s="8">
        <v>6512</v>
      </c>
      <c r="L299" s="8">
        <v>52272</v>
      </c>
      <c r="M299" s="8">
        <v>1991</v>
      </c>
      <c r="N299" s="8">
        <v>3</v>
      </c>
      <c r="O299" s="8">
        <v>1</v>
      </c>
      <c r="P299" s="8">
        <v>46</v>
      </c>
      <c r="Q299" s="8" t="s">
        <v>40</v>
      </c>
      <c r="V299" s="8">
        <v>1725000</v>
      </c>
      <c r="Y299" s="8" t="s">
        <v>503</v>
      </c>
      <c r="Z299" s="8" t="s">
        <v>42</v>
      </c>
      <c r="AA299" s="8">
        <v>16030762</v>
      </c>
      <c r="AB299" s="8" t="s">
        <v>504</v>
      </c>
      <c r="AC299" s="8" t="s">
        <v>44</v>
      </c>
      <c r="AD299" s="8" t="s">
        <v>45</v>
      </c>
      <c r="AE299" s="8">
        <v>38.634779000000002</v>
      </c>
      <c r="AF299" s="8">
        <v>-90.496825000000001</v>
      </c>
      <c r="AG299" s="8" t="b">
        <v>0</v>
      </c>
    </row>
    <row r="300" spans="1:33" s="8" customFormat="1" ht="13.2" x14ac:dyDescent="0.25">
      <c r="A300" s="8" t="s">
        <v>33</v>
      </c>
      <c r="B300" s="8" t="s">
        <v>34</v>
      </c>
      <c r="C300" s="8" t="s">
        <v>258</v>
      </c>
      <c r="D300" s="8" t="s">
        <v>36</v>
      </c>
      <c r="E300" s="8" t="s">
        <v>37</v>
      </c>
      <c r="F300" s="8">
        <v>63011</v>
      </c>
      <c r="G300" s="8">
        <v>519900</v>
      </c>
      <c r="H300" s="8">
        <v>4</v>
      </c>
      <c r="I300" s="8">
        <v>5</v>
      </c>
      <c r="J300" s="8" t="s">
        <v>38</v>
      </c>
      <c r="K300" s="8">
        <v>3272</v>
      </c>
      <c r="L300" s="8">
        <v>60113</v>
      </c>
      <c r="M300" s="8">
        <v>1997</v>
      </c>
      <c r="N300" s="8">
        <v>3</v>
      </c>
      <c r="O300" s="8">
        <v>1</v>
      </c>
      <c r="P300" s="8">
        <v>106</v>
      </c>
      <c r="Q300" s="8" t="s">
        <v>40</v>
      </c>
      <c r="U300" s="9">
        <v>42516</v>
      </c>
      <c r="V300" s="8">
        <v>541900</v>
      </c>
      <c r="W300" s="9">
        <v>40610</v>
      </c>
      <c r="X300" s="8">
        <v>457000</v>
      </c>
      <c r="Y300" s="8" t="s">
        <v>259</v>
      </c>
      <c r="Z300" s="8" t="s">
        <v>42</v>
      </c>
      <c r="AA300" s="8">
        <v>16014617</v>
      </c>
      <c r="AB300" s="8" t="s">
        <v>260</v>
      </c>
      <c r="AC300" s="8" t="s">
        <v>44</v>
      </c>
      <c r="AD300" s="8" t="s">
        <v>45</v>
      </c>
      <c r="AE300" s="8">
        <v>38.626147099999997</v>
      </c>
      <c r="AF300" s="8">
        <v>-90.625322199999999</v>
      </c>
      <c r="AG300" s="8" t="b">
        <v>0</v>
      </c>
    </row>
    <row r="301" spans="1:33" s="8" customFormat="1" ht="13.2" x14ac:dyDescent="0.25">
      <c r="A301" s="8" t="s">
        <v>33</v>
      </c>
      <c r="B301" s="8" t="s">
        <v>34</v>
      </c>
      <c r="C301" s="8" t="s">
        <v>554</v>
      </c>
      <c r="D301" s="8" t="s">
        <v>66</v>
      </c>
      <c r="E301" s="8" t="s">
        <v>37</v>
      </c>
      <c r="F301" s="8">
        <v>63017</v>
      </c>
      <c r="G301" s="8">
        <v>579900</v>
      </c>
      <c r="H301" s="8">
        <v>5</v>
      </c>
      <c r="I301" s="8">
        <v>5</v>
      </c>
      <c r="J301" s="8" t="s">
        <v>57</v>
      </c>
      <c r="K301" s="8">
        <v>3378</v>
      </c>
      <c r="L301" s="8">
        <v>66560</v>
      </c>
      <c r="M301" s="8">
        <v>1970</v>
      </c>
      <c r="N301" s="8">
        <v>2</v>
      </c>
      <c r="O301" s="8">
        <v>1</v>
      </c>
      <c r="P301" s="8">
        <v>72</v>
      </c>
      <c r="Q301" s="8" t="s">
        <v>40</v>
      </c>
      <c r="U301" s="8">
        <v>42506</v>
      </c>
      <c r="V301" s="8">
        <v>599900</v>
      </c>
      <c r="Y301" s="8" t="s">
        <v>555</v>
      </c>
      <c r="Z301" s="8" t="s">
        <v>42</v>
      </c>
      <c r="AA301" s="8">
        <v>16023119</v>
      </c>
      <c r="AB301" s="8" t="s">
        <v>556</v>
      </c>
      <c r="AC301" s="8" t="s">
        <v>44</v>
      </c>
      <c r="AD301" s="8" t="s">
        <v>45</v>
      </c>
      <c r="AE301" s="8">
        <v>38.611897900000002</v>
      </c>
      <c r="AF301" s="8">
        <v>-90.582541000000006</v>
      </c>
      <c r="AG301" s="8" t="b">
        <v>0</v>
      </c>
    </row>
    <row r="302" spans="1:33" s="8" customFormat="1" ht="13.2" x14ac:dyDescent="0.25">
      <c r="A302" s="8" t="s">
        <v>33</v>
      </c>
      <c r="B302" s="8" t="s">
        <v>34</v>
      </c>
      <c r="C302" s="8" t="s">
        <v>439</v>
      </c>
      <c r="D302" s="8" t="s">
        <v>290</v>
      </c>
      <c r="E302" s="8" t="s">
        <v>37</v>
      </c>
      <c r="F302" s="8">
        <v>63017</v>
      </c>
      <c r="G302" s="8">
        <v>800000</v>
      </c>
      <c r="H302" s="8">
        <v>5</v>
      </c>
      <c r="I302" s="8">
        <v>5</v>
      </c>
      <c r="J302" s="8" t="s">
        <v>47</v>
      </c>
      <c r="K302" s="8">
        <v>5248</v>
      </c>
      <c r="L302" s="8">
        <v>66647</v>
      </c>
      <c r="M302" s="8">
        <v>1950</v>
      </c>
      <c r="N302" s="8">
        <v>3</v>
      </c>
      <c r="O302" s="8">
        <v>1</v>
      </c>
      <c r="P302" s="8">
        <v>24</v>
      </c>
      <c r="Q302" s="8" t="s">
        <v>40</v>
      </c>
      <c r="V302" s="8">
        <v>800000</v>
      </c>
      <c r="Y302" s="8" t="s">
        <v>440</v>
      </c>
      <c r="Z302" s="8" t="s">
        <v>42</v>
      </c>
      <c r="AA302" s="8">
        <v>16037918</v>
      </c>
      <c r="AB302" s="8" t="s">
        <v>233</v>
      </c>
      <c r="AC302" s="8" t="s">
        <v>44</v>
      </c>
      <c r="AD302" s="8" t="s">
        <v>45</v>
      </c>
      <c r="AE302" s="8">
        <v>38.630209000000001</v>
      </c>
      <c r="AF302" s="8">
        <v>-90.491861999999998</v>
      </c>
      <c r="AG302" s="8" t="b">
        <v>0</v>
      </c>
    </row>
    <row r="303" spans="1:33" s="8" customFormat="1" ht="13.2" x14ac:dyDescent="0.25">
      <c r="A303" s="8" t="s">
        <v>33</v>
      </c>
      <c r="B303" s="8" t="s">
        <v>34</v>
      </c>
      <c r="C303" s="8" t="s">
        <v>455</v>
      </c>
      <c r="D303" s="8" t="s">
        <v>66</v>
      </c>
      <c r="E303" s="8" t="s">
        <v>37</v>
      </c>
      <c r="F303" s="8">
        <v>63017</v>
      </c>
      <c r="G303" s="8">
        <v>749900</v>
      </c>
      <c r="H303" s="8">
        <v>4</v>
      </c>
      <c r="I303" s="8">
        <v>7</v>
      </c>
      <c r="J303" s="8" t="s">
        <v>47</v>
      </c>
      <c r="K303" s="8">
        <v>3932</v>
      </c>
      <c r="L303" s="8">
        <v>73181</v>
      </c>
      <c r="M303" s="8">
        <v>1990</v>
      </c>
      <c r="N303" s="8">
        <v>2</v>
      </c>
      <c r="O303" s="8">
        <v>1</v>
      </c>
      <c r="P303" s="8">
        <v>32</v>
      </c>
      <c r="Q303" s="8" t="s">
        <v>40</v>
      </c>
      <c r="U303" s="8">
        <v>42541</v>
      </c>
      <c r="V303" s="8">
        <v>799900</v>
      </c>
      <c r="Y303" s="8" t="s">
        <v>456</v>
      </c>
      <c r="Z303" s="8" t="s">
        <v>42</v>
      </c>
      <c r="AA303" s="8">
        <v>16035691</v>
      </c>
      <c r="AB303" s="8" t="s">
        <v>68</v>
      </c>
      <c r="AC303" s="8" t="s">
        <v>44</v>
      </c>
      <c r="AD303" s="8" t="s">
        <v>45</v>
      </c>
      <c r="AE303" s="8">
        <v>38.618453000000002</v>
      </c>
      <c r="AF303" s="8">
        <v>-90.546401000000003</v>
      </c>
      <c r="AG303" s="8" t="b">
        <v>0</v>
      </c>
    </row>
    <row r="304" spans="1:33" s="8" customFormat="1" ht="13.2" x14ac:dyDescent="0.25">
      <c r="A304" s="8" t="s">
        <v>33</v>
      </c>
      <c r="B304" s="8" t="s">
        <v>34</v>
      </c>
      <c r="C304" s="8" t="s">
        <v>451</v>
      </c>
      <c r="D304" s="8" t="s">
        <v>66</v>
      </c>
      <c r="E304" s="8" t="s">
        <v>37</v>
      </c>
      <c r="F304" s="8">
        <v>63017</v>
      </c>
      <c r="G304" s="8">
        <v>849000</v>
      </c>
      <c r="H304" s="8">
        <v>4</v>
      </c>
      <c r="I304" s="8">
        <v>5</v>
      </c>
      <c r="J304" s="8" t="s">
        <v>47</v>
      </c>
      <c r="K304" s="8">
        <v>4298</v>
      </c>
      <c r="L304" s="8">
        <v>75794</v>
      </c>
      <c r="M304" s="8">
        <v>1975</v>
      </c>
      <c r="N304" s="8">
        <v>2</v>
      </c>
      <c r="O304" s="8">
        <v>1</v>
      </c>
      <c r="P304" s="8">
        <v>31</v>
      </c>
      <c r="Q304" s="8" t="s">
        <v>40</v>
      </c>
      <c r="V304" s="8">
        <v>849000</v>
      </c>
      <c r="Y304" s="8" t="s">
        <v>452</v>
      </c>
      <c r="Z304" s="8" t="s">
        <v>42</v>
      </c>
      <c r="AA304" s="8">
        <v>16028447</v>
      </c>
      <c r="AB304" s="8" t="s">
        <v>171</v>
      </c>
      <c r="AC304" s="8" t="s">
        <v>44</v>
      </c>
      <c r="AD304" s="8" t="s">
        <v>45</v>
      </c>
      <c r="AE304" s="8">
        <v>38.630577000000002</v>
      </c>
      <c r="AF304" s="8">
        <v>-90.497179000000003</v>
      </c>
      <c r="AG304" s="8" t="b">
        <v>0</v>
      </c>
    </row>
    <row r="305" spans="1:33" s="8" customFormat="1" ht="13.2" x14ac:dyDescent="0.25">
      <c r="A305" s="8" t="s">
        <v>33</v>
      </c>
      <c r="B305" s="8" t="s">
        <v>34</v>
      </c>
      <c r="C305" s="8" t="s">
        <v>593</v>
      </c>
      <c r="D305" s="8" t="s">
        <v>66</v>
      </c>
      <c r="E305" s="8" t="s">
        <v>37</v>
      </c>
      <c r="F305" s="8">
        <v>63017</v>
      </c>
      <c r="G305" s="8">
        <v>594900</v>
      </c>
      <c r="H305" s="8">
        <v>4</v>
      </c>
      <c r="I305" s="8">
        <v>3</v>
      </c>
      <c r="J305" s="8" t="s">
        <v>309</v>
      </c>
      <c r="K305" s="8">
        <v>2670</v>
      </c>
      <c r="L305" s="8">
        <v>88122</v>
      </c>
      <c r="M305" s="8">
        <v>1965</v>
      </c>
      <c r="N305" s="8">
        <v>2</v>
      </c>
      <c r="O305" s="8">
        <v>1</v>
      </c>
      <c r="P305" s="8">
        <v>93</v>
      </c>
      <c r="Q305" s="8" t="s">
        <v>40</v>
      </c>
      <c r="U305" s="8">
        <v>42532</v>
      </c>
      <c r="V305" s="8">
        <v>699900</v>
      </c>
      <c r="Y305" s="8" t="s">
        <v>594</v>
      </c>
      <c r="Z305" s="8" t="s">
        <v>42</v>
      </c>
      <c r="AA305" s="8">
        <v>16018885</v>
      </c>
      <c r="AB305" s="8" t="s">
        <v>332</v>
      </c>
      <c r="AC305" s="8" t="s">
        <v>44</v>
      </c>
      <c r="AD305" s="8" t="s">
        <v>45</v>
      </c>
      <c r="AE305" s="8">
        <v>38.668979999999998</v>
      </c>
      <c r="AF305" s="8">
        <v>-90.548471000000006</v>
      </c>
      <c r="AG305" s="8" t="b">
        <v>0</v>
      </c>
    </row>
    <row r="306" spans="1:33" s="8" customFormat="1" ht="13.2" x14ac:dyDescent="0.25">
      <c r="A306" s="8" t="s">
        <v>33</v>
      </c>
      <c r="B306" s="8" t="s">
        <v>34</v>
      </c>
      <c r="C306" s="8" t="s">
        <v>283</v>
      </c>
      <c r="D306" s="8" t="s">
        <v>36</v>
      </c>
      <c r="E306" s="8" t="s">
        <v>37</v>
      </c>
      <c r="F306" s="8">
        <v>63011</v>
      </c>
      <c r="G306" s="8">
        <v>275000</v>
      </c>
      <c r="H306" s="8">
        <v>3</v>
      </c>
      <c r="I306" s="8">
        <v>3</v>
      </c>
      <c r="J306" s="8" t="s">
        <v>57</v>
      </c>
      <c r="K306" s="8">
        <v>1472</v>
      </c>
      <c r="L306" s="8">
        <v>117612</v>
      </c>
      <c r="M306" s="8">
        <v>1975</v>
      </c>
      <c r="N306" s="8">
        <v>2</v>
      </c>
      <c r="O306" s="8">
        <v>1</v>
      </c>
      <c r="P306" s="8">
        <v>142</v>
      </c>
      <c r="Q306" s="8" t="s">
        <v>40</v>
      </c>
      <c r="U306" s="9">
        <v>42501</v>
      </c>
      <c r="V306" s="8">
        <v>300000</v>
      </c>
      <c r="Y306" s="8" t="s">
        <v>284</v>
      </c>
      <c r="Z306" s="8" t="s">
        <v>42</v>
      </c>
      <c r="AA306" s="8">
        <v>16005754</v>
      </c>
      <c r="AB306" s="8" t="s">
        <v>285</v>
      </c>
      <c r="AC306" s="8" t="s">
        <v>44</v>
      </c>
      <c r="AD306" s="8" t="s">
        <v>45</v>
      </c>
      <c r="AE306" s="8">
        <v>38.598044999999999</v>
      </c>
      <c r="AF306" s="8">
        <v>-90.608103</v>
      </c>
      <c r="AG306" s="8" t="b">
        <v>0</v>
      </c>
    </row>
    <row r="307" spans="1:33" s="8" customFormat="1" ht="13.2" x14ac:dyDescent="0.25">
      <c r="A307" s="8" t="s">
        <v>33</v>
      </c>
      <c r="B307" s="8" t="s">
        <v>34</v>
      </c>
      <c r="C307" s="8" t="s">
        <v>252</v>
      </c>
      <c r="D307" s="8" t="s">
        <v>36</v>
      </c>
      <c r="E307" s="8" t="s">
        <v>37</v>
      </c>
      <c r="F307" s="8">
        <v>63011</v>
      </c>
      <c r="G307" s="8">
        <v>249900</v>
      </c>
      <c r="H307" s="8">
        <v>4</v>
      </c>
      <c r="I307" s="8">
        <v>3</v>
      </c>
      <c r="J307" s="8" t="s">
        <v>38</v>
      </c>
      <c r="K307" s="8">
        <v>2160</v>
      </c>
      <c r="L307" s="8">
        <v>130724</v>
      </c>
      <c r="M307" s="8">
        <v>1975</v>
      </c>
      <c r="N307" s="8">
        <v>2</v>
      </c>
      <c r="O307" s="8">
        <v>1</v>
      </c>
      <c r="P307" s="8">
        <v>94</v>
      </c>
      <c r="Q307" s="8" t="s">
        <v>40</v>
      </c>
      <c r="V307" s="8">
        <v>249900</v>
      </c>
      <c r="Y307" s="8" t="s">
        <v>253</v>
      </c>
      <c r="Z307" s="8" t="s">
        <v>42</v>
      </c>
      <c r="AA307" s="8">
        <v>16017508</v>
      </c>
      <c r="AB307" s="8" t="s">
        <v>64</v>
      </c>
      <c r="AC307" s="8" t="s">
        <v>44</v>
      </c>
      <c r="AD307" s="8" t="s">
        <v>45</v>
      </c>
      <c r="AE307" s="8">
        <v>38.614586000000003</v>
      </c>
      <c r="AF307" s="8">
        <v>-90.614064999999997</v>
      </c>
      <c r="AG307" s="8" t="b">
        <v>0</v>
      </c>
    </row>
    <row r="308" spans="1:33" s="8" customFormat="1" ht="13.2" x14ac:dyDescent="0.25">
      <c r="A308" s="8" t="s">
        <v>33</v>
      </c>
      <c r="B308" s="8" t="s">
        <v>34</v>
      </c>
      <c r="C308" s="8" t="s">
        <v>667</v>
      </c>
      <c r="D308" s="8" t="s">
        <v>290</v>
      </c>
      <c r="E308" s="8" t="s">
        <v>37</v>
      </c>
      <c r="F308" s="8">
        <v>63017</v>
      </c>
      <c r="G308" s="8">
        <v>1295000</v>
      </c>
      <c r="H308" s="8">
        <v>4</v>
      </c>
      <c r="I308" s="8">
        <v>7</v>
      </c>
      <c r="J308" s="8" t="s">
        <v>47</v>
      </c>
      <c r="K308" s="8">
        <v>5316</v>
      </c>
      <c r="L308" s="8">
        <v>148104</v>
      </c>
      <c r="M308" s="8">
        <v>1993</v>
      </c>
      <c r="N308" s="8">
        <v>3</v>
      </c>
      <c r="O308" s="8">
        <v>1</v>
      </c>
      <c r="P308" s="8">
        <v>378</v>
      </c>
      <c r="Q308" s="8" t="s">
        <v>40</v>
      </c>
      <c r="U308" s="8">
        <v>42527</v>
      </c>
      <c r="V308" s="8">
        <v>1565000</v>
      </c>
      <c r="Y308" s="8" t="s">
        <v>668</v>
      </c>
      <c r="Z308" s="8" t="s">
        <v>42</v>
      </c>
      <c r="AA308" s="8">
        <v>15034008</v>
      </c>
      <c r="AB308" s="8" t="s">
        <v>200</v>
      </c>
      <c r="AC308" s="8" t="s">
        <v>44</v>
      </c>
      <c r="AD308" s="8" t="s">
        <v>45</v>
      </c>
      <c r="AE308" s="8">
        <v>38.627397999999999</v>
      </c>
      <c r="AF308" s="8">
        <v>-90.4985839</v>
      </c>
      <c r="AG308" s="8" t="b">
        <v>0</v>
      </c>
    </row>
    <row r="309" spans="1:33" s="8" customFormat="1" ht="13.2" x14ac:dyDescent="0.25">
      <c r="A309" s="8" t="s">
        <v>33</v>
      </c>
      <c r="B309" s="8" t="s">
        <v>34</v>
      </c>
      <c r="C309" s="8" t="s">
        <v>669</v>
      </c>
      <c r="D309" s="8" t="s">
        <v>66</v>
      </c>
      <c r="E309" s="8" t="s">
        <v>37</v>
      </c>
      <c r="F309" s="8">
        <v>63017</v>
      </c>
      <c r="G309" s="8">
        <v>1195000</v>
      </c>
      <c r="H309" s="8">
        <v>5</v>
      </c>
      <c r="I309" s="8">
        <v>6</v>
      </c>
      <c r="J309" s="8" t="s">
        <v>309</v>
      </c>
      <c r="K309" s="8">
        <v>5372</v>
      </c>
      <c r="L309" s="8">
        <v>152024</v>
      </c>
      <c r="M309" s="8">
        <v>1986</v>
      </c>
      <c r="N309" s="8">
        <v>3</v>
      </c>
      <c r="O309" s="8">
        <v>1</v>
      </c>
      <c r="P309" s="8">
        <v>456</v>
      </c>
      <c r="Q309" s="8" t="s">
        <v>40</v>
      </c>
      <c r="U309" s="8">
        <v>42461</v>
      </c>
      <c r="V309" s="8">
        <v>1295000</v>
      </c>
      <c r="Y309" s="8" t="s">
        <v>670</v>
      </c>
      <c r="Z309" s="8" t="s">
        <v>42</v>
      </c>
      <c r="AA309" s="8">
        <v>15016437</v>
      </c>
      <c r="AB309" s="8" t="s">
        <v>171</v>
      </c>
      <c r="AC309" s="8" t="s">
        <v>44</v>
      </c>
      <c r="AD309" s="8" t="s">
        <v>45</v>
      </c>
      <c r="AE309" s="8">
        <v>38.639733999999997</v>
      </c>
      <c r="AF309" s="8">
        <v>-90.533604999999994</v>
      </c>
      <c r="AG309" s="8" t="b">
        <v>0</v>
      </c>
    </row>
    <row r="310" spans="1:33" s="8" customFormat="1" ht="13.2" x14ac:dyDescent="0.25">
      <c r="A310" s="8" t="s">
        <v>33</v>
      </c>
      <c r="B310" s="8" t="s">
        <v>34</v>
      </c>
      <c r="C310" s="8" t="s">
        <v>551</v>
      </c>
      <c r="D310" s="8" t="s">
        <v>66</v>
      </c>
      <c r="E310" s="8" t="s">
        <v>37</v>
      </c>
      <c r="F310" s="8">
        <v>63017</v>
      </c>
      <c r="G310" s="8">
        <v>1149000</v>
      </c>
      <c r="H310" s="8">
        <v>5</v>
      </c>
      <c r="I310" s="8">
        <v>6</v>
      </c>
      <c r="J310" s="8" t="s">
        <v>309</v>
      </c>
      <c r="K310" s="8">
        <v>6014</v>
      </c>
      <c r="L310" s="8">
        <v>230868</v>
      </c>
      <c r="M310" s="8">
        <v>1976</v>
      </c>
      <c r="N310" s="8">
        <v>3</v>
      </c>
      <c r="O310" s="8">
        <v>1</v>
      </c>
      <c r="P310" s="8">
        <v>71</v>
      </c>
      <c r="Q310" s="8" t="s">
        <v>40</v>
      </c>
      <c r="V310" s="8">
        <v>1149000</v>
      </c>
      <c r="Y310" s="8" t="s">
        <v>552</v>
      </c>
      <c r="Z310" s="8" t="s">
        <v>42</v>
      </c>
      <c r="AA310" s="8">
        <v>16025182</v>
      </c>
      <c r="AB310" s="8" t="s">
        <v>553</v>
      </c>
      <c r="AC310" s="8" t="s">
        <v>44</v>
      </c>
      <c r="AD310" s="8" t="s">
        <v>45</v>
      </c>
      <c r="AE310" s="8">
        <v>38.640554999999999</v>
      </c>
      <c r="AF310" s="8">
        <v>-90.533503899999999</v>
      </c>
      <c r="AG310" s="8" t="b">
        <v>0</v>
      </c>
    </row>
    <row r="311" spans="1:33" s="8" customFormat="1" ht="13.2" x14ac:dyDescent="0.25">
      <c r="A311" s="8" t="s">
        <v>33</v>
      </c>
      <c r="B311" s="8" t="s">
        <v>34</v>
      </c>
      <c r="C311" s="8" t="s">
        <v>94</v>
      </c>
      <c r="D311" s="8" t="s">
        <v>75</v>
      </c>
      <c r="E311" s="8" t="s">
        <v>37</v>
      </c>
      <c r="F311" s="8">
        <v>63011</v>
      </c>
      <c r="G311" s="8">
        <v>549900</v>
      </c>
      <c r="H311" s="8">
        <v>4</v>
      </c>
      <c r="I311" s="8">
        <v>4</v>
      </c>
      <c r="J311" s="8" t="s">
        <v>38</v>
      </c>
      <c r="K311" s="8">
        <v>2828</v>
      </c>
      <c r="L311" s="8">
        <v>295772</v>
      </c>
      <c r="M311" s="8">
        <v>1971</v>
      </c>
      <c r="N311" s="8">
        <v>3</v>
      </c>
      <c r="O311" s="8">
        <v>0</v>
      </c>
      <c r="P311" s="8">
        <v>7</v>
      </c>
      <c r="Q311" s="8" t="s">
        <v>40</v>
      </c>
      <c r="V311" s="8">
        <v>549900</v>
      </c>
      <c r="Y311" s="8" t="s">
        <v>95</v>
      </c>
      <c r="Z311" s="8" t="s">
        <v>42</v>
      </c>
      <c r="AA311" s="8">
        <v>16039130</v>
      </c>
      <c r="AB311" s="8" t="s">
        <v>64</v>
      </c>
      <c r="AC311" s="8" t="s">
        <v>44</v>
      </c>
      <c r="AD311" s="8" t="s">
        <v>45</v>
      </c>
      <c r="AE311" s="8">
        <v>38.614587</v>
      </c>
      <c r="AF311" s="8">
        <v>-90.616045999999997</v>
      </c>
      <c r="AG311" s="8" t="b">
        <v>0</v>
      </c>
    </row>
    <row r="313" spans="1:33" x14ac:dyDescent="0.3">
      <c r="O313" s="3" t="s">
        <v>1107</v>
      </c>
    </row>
    <row r="314" spans="1:33" x14ac:dyDescent="0.3">
      <c r="O314" s="3" t="s">
        <v>1108</v>
      </c>
    </row>
    <row r="319" spans="1:33" ht="20.399999999999999" thickBot="1" x14ac:dyDescent="0.45">
      <c r="A319" s="12" t="s">
        <v>1109</v>
      </c>
      <c r="B319" s="12"/>
      <c r="C319" s="12"/>
      <c r="D319" s="12"/>
      <c r="E319" s="12"/>
      <c r="F319" s="12"/>
      <c r="G319" s="13"/>
      <c r="H319" s="13"/>
      <c r="I319" s="13"/>
      <c r="J319" s="12"/>
      <c r="K319" s="12"/>
      <c r="L319" s="12"/>
      <c r="M319" s="12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</row>
    <row r="320" spans="1:33" ht="13.8" thickTop="1" x14ac:dyDescent="0.25">
      <c r="A320" s="14" t="s">
        <v>0</v>
      </c>
      <c r="B320" s="15" t="s">
        <v>1</v>
      </c>
      <c r="C320" s="15" t="s">
        <v>2</v>
      </c>
      <c r="D320" s="15" t="s">
        <v>3</v>
      </c>
      <c r="E320" s="15" t="s">
        <v>4</v>
      </c>
      <c r="F320" s="15" t="s">
        <v>5</v>
      </c>
      <c r="G320" s="15" t="s">
        <v>6</v>
      </c>
      <c r="H320" s="15" t="s">
        <v>7</v>
      </c>
      <c r="I320" s="15" t="s">
        <v>8</v>
      </c>
      <c r="J320" s="15" t="s">
        <v>9</v>
      </c>
      <c r="K320" s="15" t="s">
        <v>10</v>
      </c>
      <c r="L320" s="15" t="s">
        <v>11</v>
      </c>
      <c r="M320" s="15" t="s">
        <v>12</v>
      </c>
      <c r="N320" s="15" t="s">
        <v>13</v>
      </c>
      <c r="O320" s="15" t="s">
        <v>14</v>
      </c>
      <c r="P320" s="15" t="s">
        <v>15</v>
      </c>
      <c r="Q320" s="15" t="s">
        <v>16</v>
      </c>
      <c r="R320" s="15" t="s">
        <v>17</v>
      </c>
      <c r="S320" s="15" t="s">
        <v>18</v>
      </c>
      <c r="T320" s="15" t="s">
        <v>19</v>
      </c>
      <c r="U320" s="15" t="s">
        <v>20</v>
      </c>
      <c r="V320" s="15" t="s">
        <v>21</v>
      </c>
      <c r="W320" s="15" t="s">
        <v>22</v>
      </c>
      <c r="X320" s="15" t="s">
        <v>23</v>
      </c>
      <c r="Y320" s="15" t="s">
        <v>24</v>
      </c>
      <c r="Z320" s="15" t="s">
        <v>25</v>
      </c>
      <c r="AA320" s="15" t="s">
        <v>26</v>
      </c>
      <c r="AB320" s="15" t="s">
        <v>27</v>
      </c>
      <c r="AC320" s="15" t="s">
        <v>28</v>
      </c>
      <c r="AD320" s="15" t="s">
        <v>29</v>
      </c>
      <c r="AE320" s="15" t="s">
        <v>30</v>
      </c>
      <c r="AF320" s="15" t="s">
        <v>31</v>
      </c>
      <c r="AG320" s="16" t="s">
        <v>32</v>
      </c>
    </row>
    <row r="321" spans="1:33" s="8" customFormat="1" ht="13.2" x14ac:dyDescent="0.25">
      <c r="A321" s="17" t="s">
        <v>33</v>
      </c>
      <c r="B321" s="18" t="s">
        <v>34</v>
      </c>
      <c r="C321" s="18" t="s">
        <v>294</v>
      </c>
      <c r="D321" s="18" t="s">
        <v>71</v>
      </c>
      <c r="E321" s="18" t="s">
        <v>37</v>
      </c>
      <c r="F321" s="18">
        <v>63011</v>
      </c>
      <c r="G321" s="18">
        <v>369900</v>
      </c>
      <c r="H321" s="18">
        <v>3</v>
      </c>
      <c r="I321" s="18">
        <v>3</v>
      </c>
      <c r="J321" s="18" t="s">
        <v>57</v>
      </c>
      <c r="K321" s="18">
        <v>2600</v>
      </c>
      <c r="L321" s="18"/>
      <c r="M321" s="18"/>
      <c r="N321" s="18">
        <v>20</v>
      </c>
      <c r="O321" s="18" t="s">
        <v>39</v>
      </c>
      <c r="P321" s="18">
        <v>200</v>
      </c>
      <c r="Q321" s="18" t="s">
        <v>40</v>
      </c>
      <c r="R321" s="18"/>
      <c r="S321" s="18"/>
      <c r="T321" s="18"/>
      <c r="U321" s="19">
        <v>42479</v>
      </c>
      <c r="V321" s="18">
        <v>461965</v>
      </c>
      <c r="W321" s="18"/>
      <c r="X321" s="18"/>
      <c r="Y321" s="18" t="s">
        <v>295</v>
      </c>
      <c r="Z321" s="18" t="s">
        <v>42</v>
      </c>
      <c r="AA321" s="18">
        <v>15066182</v>
      </c>
      <c r="AB321" s="18" t="s">
        <v>49</v>
      </c>
      <c r="AC321" s="18" t="s">
        <v>44</v>
      </c>
      <c r="AD321" s="18" t="s">
        <v>45</v>
      </c>
      <c r="AE321" s="18">
        <v>38.608131</v>
      </c>
      <c r="AF321" s="18">
        <v>-90.581619000000003</v>
      </c>
      <c r="AG321" s="20" t="b">
        <v>0</v>
      </c>
    </row>
    <row r="322" spans="1:33" s="8" customFormat="1" ht="13.2" x14ac:dyDescent="0.25">
      <c r="A322" s="17" t="s">
        <v>33</v>
      </c>
      <c r="B322" s="18" t="s">
        <v>34</v>
      </c>
      <c r="C322" s="18" t="s">
        <v>292</v>
      </c>
      <c r="D322" s="18" t="s">
        <v>71</v>
      </c>
      <c r="E322" s="18" t="s">
        <v>37</v>
      </c>
      <c r="F322" s="18">
        <v>63011</v>
      </c>
      <c r="G322" s="18">
        <v>464535</v>
      </c>
      <c r="H322" s="18">
        <v>3</v>
      </c>
      <c r="I322" s="18">
        <v>3</v>
      </c>
      <c r="J322" s="18" t="s">
        <v>57</v>
      </c>
      <c r="K322" s="18">
        <v>2800</v>
      </c>
      <c r="L322" s="18"/>
      <c r="M322" s="18"/>
      <c r="N322" s="18">
        <v>2</v>
      </c>
      <c r="O322" s="18" t="s">
        <v>39</v>
      </c>
      <c r="P322" s="18">
        <v>200</v>
      </c>
      <c r="Q322" s="18" t="s">
        <v>40</v>
      </c>
      <c r="R322" s="18"/>
      <c r="S322" s="18"/>
      <c r="T322" s="18"/>
      <c r="U322" s="18"/>
      <c r="V322" s="18">
        <v>464535</v>
      </c>
      <c r="W322" s="18"/>
      <c r="X322" s="18"/>
      <c r="Y322" s="18" t="s">
        <v>293</v>
      </c>
      <c r="Z322" s="18" t="s">
        <v>42</v>
      </c>
      <c r="AA322" s="18">
        <v>15066188</v>
      </c>
      <c r="AB322" s="18" t="s">
        <v>49</v>
      </c>
      <c r="AC322" s="18" t="s">
        <v>44</v>
      </c>
      <c r="AD322" s="18" t="s">
        <v>45</v>
      </c>
      <c r="AE322" s="18">
        <v>38.608131</v>
      </c>
      <c r="AF322" s="18">
        <v>-90.581619000000003</v>
      </c>
      <c r="AG322" s="20" t="b">
        <v>0</v>
      </c>
    </row>
    <row r="323" spans="1:33" s="8" customFormat="1" ht="13.2" x14ac:dyDescent="0.25">
      <c r="A323" s="17" t="s">
        <v>33</v>
      </c>
      <c r="B323" s="18" t="s">
        <v>34</v>
      </c>
      <c r="C323" s="18" t="s">
        <v>638</v>
      </c>
      <c r="D323" s="18" t="s">
        <v>290</v>
      </c>
      <c r="E323" s="18" t="s">
        <v>37</v>
      </c>
      <c r="F323" s="18">
        <v>63017</v>
      </c>
      <c r="G323" s="18">
        <v>634990</v>
      </c>
      <c r="H323" s="18">
        <v>3</v>
      </c>
      <c r="I323" s="18">
        <v>3</v>
      </c>
      <c r="J323" s="18" t="s">
        <v>47</v>
      </c>
      <c r="K323" s="18">
        <v>3147</v>
      </c>
      <c r="L323" s="18"/>
      <c r="M323" s="18"/>
      <c r="N323" s="18">
        <v>3</v>
      </c>
      <c r="O323" s="18" t="s">
        <v>39</v>
      </c>
      <c r="P323" s="18">
        <v>136</v>
      </c>
      <c r="Q323" s="18" t="s">
        <v>40</v>
      </c>
      <c r="R323" s="18"/>
      <c r="S323" s="18"/>
      <c r="T323" s="18"/>
      <c r="U323" s="18"/>
      <c r="V323" s="18">
        <v>634990</v>
      </c>
      <c r="W323" s="18"/>
      <c r="X323" s="18"/>
      <c r="Y323" s="18" t="s">
        <v>639</v>
      </c>
      <c r="Z323" s="18" t="s">
        <v>42</v>
      </c>
      <c r="AA323" s="18">
        <v>16006864</v>
      </c>
      <c r="AB323" s="18" t="s">
        <v>68</v>
      </c>
      <c r="AC323" s="18" t="s">
        <v>44</v>
      </c>
      <c r="AD323" s="18" t="s">
        <v>45</v>
      </c>
      <c r="AE323" s="18">
        <v>38.621245000000002</v>
      </c>
      <c r="AF323" s="18">
        <v>-90.520308</v>
      </c>
      <c r="AG323" s="20" t="b">
        <v>0</v>
      </c>
    </row>
    <row r="324" spans="1:33" s="8" customFormat="1" ht="13.2" x14ac:dyDescent="0.25">
      <c r="A324" s="17" t="s">
        <v>33</v>
      </c>
      <c r="B324" s="18" t="s">
        <v>34</v>
      </c>
      <c r="C324" s="18" t="s">
        <v>634</v>
      </c>
      <c r="D324" s="18" t="s">
        <v>290</v>
      </c>
      <c r="E324" s="18" t="s">
        <v>37</v>
      </c>
      <c r="F324" s="18">
        <v>63017</v>
      </c>
      <c r="G324" s="18">
        <v>659990</v>
      </c>
      <c r="H324" s="18">
        <v>4</v>
      </c>
      <c r="I324" s="18">
        <v>4</v>
      </c>
      <c r="J324" s="18" t="s">
        <v>47</v>
      </c>
      <c r="K324" s="18">
        <v>3404</v>
      </c>
      <c r="L324" s="18"/>
      <c r="M324" s="18"/>
      <c r="N324" s="18">
        <v>3</v>
      </c>
      <c r="O324" s="18" t="s">
        <v>39</v>
      </c>
      <c r="P324" s="18">
        <v>136</v>
      </c>
      <c r="Q324" s="18" t="s">
        <v>40</v>
      </c>
      <c r="R324" s="18"/>
      <c r="S324" s="18"/>
      <c r="T324" s="18"/>
      <c r="U324" s="18"/>
      <c r="V324" s="18">
        <v>659990</v>
      </c>
      <c r="W324" s="18"/>
      <c r="X324" s="18"/>
      <c r="Y324" s="18" t="s">
        <v>635</v>
      </c>
      <c r="Z324" s="18" t="s">
        <v>42</v>
      </c>
      <c r="AA324" s="18">
        <v>16006866</v>
      </c>
      <c r="AB324" s="18" t="s">
        <v>68</v>
      </c>
      <c r="AC324" s="18" t="s">
        <v>44</v>
      </c>
      <c r="AD324" s="18" t="s">
        <v>45</v>
      </c>
      <c r="AE324" s="18">
        <v>38.621245000000002</v>
      </c>
      <c r="AF324" s="18">
        <v>-90.520308</v>
      </c>
      <c r="AG324" s="20" t="b">
        <v>0</v>
      </c>
    </row>
    <row r="325" spans="1:33" s="8" customFormat="1" ht="13.2" x14ac:dyDescent="0.25">
      <c r="A325" s="17" t="s">
        <v>33</v>
      </c>
      <c r="B325" s="18" t="s">
        <v>34</v>
      </c>
      <c r="C325" s="18" t="s">
        <v>636</v>
      </c>
      <c r="D325" s="18" t="s">
        <v>290</v>
      </c>
      <c r="E325" s="18" t="s">
        <v>37</v>
      </c>
      <c r="F325" s="18">
        <v>63017</v>
      </c>
      <c r="G325" s="18">
        <v>649990</v>
      </c>
      <c r="H325" s="18">
        <v>4</v>
      </c>
      <c r="I325" s="18">
        <v>4</v>
      </c>
      <c r="J325" s="18" t="s">
        <v>47</v>
      </c>
      <c r="K325" s="18">
        <v>3520</v>
      </c>
      <c r="L325" s="18"/>
      <c r="M325" s="18"/>
      <c r="N325" s="18">
        <v>3</v>
      </c>
      <c r="O325" s="18" t="s">
        <v>39</v>
      </c>
      <c r="P325" s="18">
        <v>136</v>
      </c>
      <c r="Q325" s="18" t="s">
        <v>40</v>
      </c>
      <c r="R325" s="18"/>
      <c r="S325" s="18"/>
      <c r="T325" s="18"/>
      <c r="U325" s="18"/>
      <c r="V325" s="18">
        <v>649990</v>
      </c>
      <c r="W325" s="18"/>
      <c r="X325" s="18"/>
      <c r="Y325" s="18" t="s">
        <v>637</v>
      </c>
      <c r="Z325" s="18" t="s">
        <v>42</v>
      </c>
      <c r="AA325" s="18">
        <v>16006865</v>
      </c>
      <c r="AB325" s="18" t="s">
        <v>68</v>
      </c>
      <c r="AC325" s="18" t="s">
        <v>44</v>
      </c>
      <c r="AD325" s="18" t="s">
        <v>45</v>
      </c>
      <c r="AE325" s="18">
        <v>38.621245000000002</v>
      </c>
      <c r="AF325" s="18">
        <v>-90.520308</v>
      </c>
      <c r="AG325" s="20" t="b">
        <v>0</v>
      </c>
    </row>
    <row r="326" spans="1:33" s="8" customFormat="1" ht="13.2" x14ac:dyDescent="0.25">
      <c r="A326" s="17" t="s">
        <v>33</v>
      </c>
      <c r="B326" s="18" t="s">
        <v>34</v>
      </c>
      <c r="C326" s="18" t="s">
        <v>632</v>
      </c>
      <c r="D326" s="18" t="s">
        <v>290</v>
      </c>
      <c r="E326" s="18" t="s">
        <v>37</v>
      </c>
      <c r="F326" s="18">
        <v>63017</v>
      </c>
      <c r="G326" s="18">
        <v>679990</v>
      </c>
      <c r="H326" s="18">
        <v>4</v>
      </c>
      <c r="I326" s="18">
        <v>4</v>
      </c>
      <c r="J326" s="18" t="s">
        <v>47</v>
      </c>
      <c r="K326" s="18">
        <v>3974</v>
      </c>
      <c r="L326" s="18"/>
      <c r="M326" s="18"/>
      <c r="N326" s="18">
        <v>4</v>
      </c>
      <c r="O326" s="18" t="s">
        <v>39</v>
      </c>
      <c r="P326" s="18">
        <v>136</v>
      </c>
      <c r="Q326" s="18" t="s">
        <v>40</v>
      </c>
      <c r="R326" s="18"/>
      <c r="S326" s="18"/>
      <c r="T326" s="18"/>
      <c r="U326" s="18"/>
      <c r="V326" s="18">
        <v>679990</v>
      </c>
      <c r="W326" s="18"/>
      <c r="X326" s="18"/>
      <c r="Y326" s="18" t="s">
        <v>633</v>
      </c>
      <c r="Z326" s="18" t="s">
        <v>42</v>
      </c>
      <c r="AA326" s="18">
        <v>16006867</v>
      </c>
      <c r="AB326" s="18" t="s">
        <v>68</v>
      </c>
      <c r="AC326" s="18" t="s">
        <v>44</v>
      </c>
      <c r="AD326" s="18" t="s">
        <v>45</v>
      </c>
      <c r="AE326" s="18">
        <v>38.621245000000002</v>
      </c>
      <c r="AF326" s="18">
        <v>-90.520308</v>
      </c>
      <c r="AG326" s="20" t="b">
        <v>0</v>
      </c>
    </row>
    <row r="327" spans="1:33" s="8" customFormat="1" ht="13.2" x14ac:dyDescent="0.25">
      <c r="A327" s="17" t="s">
        <v>33</v>
      </c>
      <c r="B327" s="18" t="s">
        <v>34</v>
      </c>
      <c r="C327" s="18" t="s">
        <v>630</v>
      </c>
      <c r="D327" s="18" t="s">
        <v>290</v>
      </c>
      <c r="E327" s="18" t="s">
        <v>37</v>
      </c>
      <c r="F327" s="18">
        <v>63017</v>
      </c>
      <c r="G327" s="18">
        <v>694990</v>
      </c>
      <c r="H327" s="18">
        <v>4</v>
      </c>
      <c r="I327" s="18">
        <v>4</v>
      </c>
      <c r="J327" s="18" t="s">
        <v>47</v>
      </c>
      <c r="K327" s="18">
        <v>3977</v>
      </c>
      <c r="L327" s="18"/>
      <c r="M327" s="18"/>
      <c r="N327" s="18">
        <v>3</v>
      </c>
      <c r="O327" s="18" t="s">
        <v>39</v>
      </c>
      <c r="P327" s="18">
        <v>136</v>
      </c>
      <c r="Q327" s="18" t="s">
        <v>40</v>
      </c>
      <c r="R327" s="18"/>
      <c r="S327" s="18"/>
      <c r="T327" s="18"/>
      <c r="U327" s="18"/>
      <c r="V327" s="18">
        <v>694990</v>
      </c>
      <c r="W327" s="18"/>
      <c r="X327" s="18"/>
      <c r="Y327" s="18" t="s">
        <v>631</v>
      </c>
      <c r="Z327" s="18" t="s">
        <v>42</v>
      </c>
      <c r="AA327" s="18">
        <v>16006868</v>
      </c>
      <c r="AB327" s="18" t="s">
        <v>68</v>
      </c>
      <c r="AC327" s="18" t="s">
        <v>44</v>
      </c>
      <c r="AD327" s="18" t="s">
        <v>45</v>
      </c>
      <c r="AE327" s="18">
        <v>38.621245000000002</v>
      </c>
      <c r="AF327" s="18">
        <v>-90.520308</v>
      </c>
      <c r="AG327" s="20" t="b">
        <v>0</v>
      </c>
    </row>
    <row r="329" spans="1:33" ht="13.2" x14ac:dyDescent="0.25">
      <c r="A329" s="14" t="s">
        <v>0</v>
      </c>
      <c r="B329" s="15" t="s">
        <v>1</v>
      </c>
      <c r="C329" s="15" t="s">
        <v>2</v>
      </c>
      <c r="D329" s="15" t="s">
        <v>3</v>
      </c>
      <c r="E329" s="15" t="s">
        <v>4</v>
      </c>
      <c r="F329" s="15" t="s">
        <v>5</v>
      </c>
      <c r="G329" s="15" t="s">
        <v>6</v>
      </c>
      <c r="H329" s="15" t="s">
        <v>7</v>
      </c>
      <c r="I329" s="15" t="s">
        <v>8</v>
      </c>
      <c r="J329" s="15" t="s">
        <v>9</v>
      </c>
      <c r="K329" s="15" t="s">
        <v>10</v>
      </c>
      <c r="L329" s="15" t="s">
        <v>11</v>
      </c>
      <c r="M329" s="15" t="s">
        <v>12</v>
      </c>
      <c r="N329" s="15" t="s">
        <v>13</v>
      </c>
      <c r="O329" s="15" t="s">
        <v>14</v>
      </c>
      <c r="P329" s="15" t="s">
        <v>15</v>
      </c>
      <c r="Q329" s="15" t="s">
        <v>16</v>
      </c>
      <c r="R329" s="15" t="s">
        <v>17</v>
      </c>
      <c r="S329" s="15" t="s">
        <v>18</v>
      </c>
      <c r="T329" s="15" t="s">
        <v>19</v>
      </c>
      <c r="U329" s="15" t="s">
        <v>20</v>
      </c>
      <c r="V329" s="15" t="s">
        <v>21</v>
      </c>
      <c r="W329" s="15" t="s">
        <v>22</v>
      </c>
      <c r="X329" s="15" t="s">
        <v>23</v>
      </c>
      <c r="Y329" s="15" t="s">
        <v>24</v>
      </c>
      <c r="Z329" s="15" t="s">
        <v>25</v>
      </c>
      <c r="AA329" s="15" t="s">
        <v>26</v>
      </c>
      <c r="AB329" s="15" t="s">
        <v>27</v>
      </c>
      <c r="AC329" s="15" t="s">
        <v>28</v>
      </c>
      <c r="AD329" s="15" t="s">
        <v>29</v>
      </c>
      <c r="AE329" s="15" t="s">
        <v>30</v>
      </c>
      <c r="AF329" s="15" t="s">
        <v>31</v>
      </c>
      <c r="AG329" s="16" t="s">
        <v>32</v>
      </c>
    </row>
    <row r="330" spans="1:33" s="8" customFormat="1" ht="13.2" x14ac:dyDescent="0.25">
      <c r="A330" s="17" t="s">
        <v>33</v>
      </c>
      <c r="B330" s="18" t="s">
        <v>34</v>
      </c>
      <c r="C330" s="18" t="s">
        <v>998</v>
      </c>
      <c r="D330" s="18" t="s">
        <v>228</v>
      </c>
      <c r="E330" s="18" t="s">
        <v>37</v>
      </c>
      <c r="F330" s="18">
        <v>63123</v>
      </c>
      <c r="G330" s="18">
        <v>114900</v>
      </c>
      <c r="H330" s="18">
        <v>3</v>
      </c>
      <c r="I330" s="18">
        <v>1</v>
      </c>
      <c r="J330" s="18" t="s">
        <v>716</v>
      </c>
      <c r="K330" s="18">
        <v>1581</v>
      </c>
      <c r="L330" s="18">
        <v>6098</v>
      </c>
      <c r="M330" s="18">
        <v>1953</v>
      </c>
      <c r="N330" s="18">
        <v>1</v>
      </c>
      <c r="O330" s="18"/>
      <c r="P330" s="18">
        <v>68</v>
      </c>
      <c r="Q330" s="18" t="s">
        <v>40</v>
      </c>
      <c r="R330" s="18"/>
      <c r="S330" s="18"/>
      <c r="T330" s="18"/>
      <c r="U330" s="18"/>
      <c r="V330" s="18">
        <v>114900</v>
      </c>
      <c r="W330" s="18"/>
      <c r="X330" s="18"/>
      <c r="Y330" s="18" t="s">
        <v>999</v>
      </c>
      <c r="Z330" s="18" t="s">
        <v>42</v>
      </c>
      <c r="AA330" s="18">
        <v>16025173</v>
      </c>
      <c r="AB330" s="18" t="s">
        <v>52</v>
      </c>
      <c r="AC330" s="18" t="s">
        <v>44</v>
      </c>
      <c r="AD330" s="18" t="s">
        <v>45</v>
      </c>
      <c r="AE330" s="18">
        <v>38.554237000000001</v>
      </c>
      <c r="AF330" s="18">
        <v>-90.2877759</v>
      </c>
      <c r="AG330" s="20" t="b">
        <v>0</v>
      </c>
    </row>
    <row r="331" spans="1:33" s="8" customFormat="1" ht="13.2" x14ac:dyDescent="0.25">
      <c r="A331" s="17" t="s">
        <v>33</v>
      </c>
      <c r="B331" s="18" t="s">
        <v>34</v>
      </c>
      <c r="C331" s="18" t="s">
        <v>735</v>
      </c>
      <c r="D331" s="18" t="s">
        <v>228</v>
      </c>
      <c r="E331" s="18" t="s">
        <v>37</v>
      </c>
      <c r="F331" s="18">
        <v>63123</v>
      </c>
      <c r="G331" s="18">
        <v>109000</v>
      </c>
      <c r="H331" s="18">
        <v>2</v>
      </c>
      <c r="I331" s="18">
        <v>1</v>
      </c>
      <c r="J331" s="18" t="s">
        <v>720</v>
      </c>
      <c r="K331" s="18">
        <v>1080</v>
      </c>
      <c r="L331" s="18">
        <v>8276</v>
      </c>
      <c r="M331" s="18">
        <v>1950</v>
      </c>
      <c r="N331" s="18">
        <v>4</v>
      </c>
      <c r="O331" s="18" t="s">
        <v>39</v>
      </c>
      <c r="P331" s="18">
        <v>1</v>
      </c>
      <c r="Q331" s="18" t="s">
        <v>40</v>
      </c>
      <c r="R331" s="18"/>
      <c r="S331" s="18"/>
      <c r="T331" s="18"/>
      <c r="U331" s="18"/>
      <c r="V331" s="18">
        <v>109000</v>
      </c>
      <c r="W331" s="18"/>
      <c r="X331" s="18"/>
      <c r="Y331" s="18" t="s">
        <v>736</v>
      </c>
      <c r="Z331" s="18" t="s">
        <v>42</v>
      </c>
      <c r="AA331" s="18">
        <v>16044091</v>
      </c>
      <c r="AB331" s="18" t="s">
        <v>737</v>
      </c>
      <c r="AC331" s="18" t="s">
        <v>44</v>
      </c>
      <c r="AD331" s="18" t="s">
        <v>45</v>
      </c>
      <c r="AE331" s="18">
        <v>38.547241</v>
      </c>
      <c r="AF331" s="18">
        <v>-90.324145999999999</v>
      </c>
      <c r="AG331" s="20" t="b">
        <v>0</v>
      </c>
    </row>
    <row r="332" spans="1:33" s="8" customFormat="1" ht="13.2" x14ac:dyDescent="0.25">
      <c r="A332" s="17" t="s">
        <v>33</v>
      </c>
      <c r="B332" s="18" t="s">
        <v>34</v>
      </c>
      <c r="C332" s="18" t="s">
        <v>227</v>
      </c>
      <c r="D332" s="18" t="s">
        <v>228</v>
      </c>
      <c r="E332" s="18" t="s">
        <v>37</v>
      </c>
      <c r="F332" s="18">
        <v>63011</v>
      </c>
      <c r="G332" s="18">
        <v>256780</v>
      </c>
      <c r="H332" s="18">
        <v>3</v>
      </c>
      <c r="I332" s="18">
        <v>3</v>
      </c>
      <c r="J332" s="18" t="s">
        <v>47</v>
      </c>
      <c r="K332" s="18">
        <v>1872</v>
      </c>
      <c r="L332" s="18">
        <v>9148</v>
      </c>
      <c r="M332" s="18">
        <v>1970</v>
      </c>
      <c r="N332" s="18">
        <v>2</v>
      </c>
      <c r="O332" s="18" t="s">
        <v>39</v>
      </c>
      <c r="P332" s="18">
        <v>58</v>
      </c>
      <c r="Q332" s="18" t="s">
        <v>40</v>
      </c>
      <c r="R332" s="18"/>
      <c r="S332" s="18"/>
      <c r="T332" s="18"/>
      <c r="U332" s="19">
        <v>42541</v>
      </c>
      <c r="V332" s="18">
        <v>267800</v>
      </c>
      <c r="W332" s="18"/>
      <c r="X332" s="18"/>
      <c r="Y332" s="18" t="s">
        <v>229</v>
      </c>
      <c r="Z332" s="18" t="s">
        <v>42</v>
      </c>
      <c r="AA332" s="18">
        <v>16028749</v>
      </c>
      <c r="AB332" s="18" t="s">
        <v>230</v>
      </c>
      <c r="AC332" s="18" t="s">
        <v>44</v>
      </c>
      <c r="AD332" s="18" t="s">
        <v>45</v>
      </c>
      <c r="AE332" s="18">
        <v>38.612043999999997</v>
      </c>
      <c r="AF332" s="18">
        <v>-90.502865999999997</v>
      </c>
      <c r="AG332" s="20" t="b">
        <v>0</v>
      </c>
    </row>
    <row r="334" spans="1:33" ht="13.2" x14ac:dyDescent="0.25">
      <c r="A334" s="14" t="s">
        <v>0</v>
      </c>
      <c r="B334" s="15" t="s">
        <v>1</v>
      </c>
      <c r="C334" s="15" t="s">
        <v>2</v>
      </c>
      <c r="D334" s="15" t="s">
        <v>3</v>
      </c>
      <c r="E334" s="15" t="s">
        <v>4</v>
      </c>
      <c r="F334" s="15" t="s">
        <v>5</v>
      </c>
      <c r="G334" s="15" t="s">
        <v>6</v>
      </c>
      <c r="H334" s="15" t="s">
        <v>7</v>
      </c>
      <c r="I334" s="15" t="s">
        <v>8</v>
      </c>
      <c r="J334" s="15" t="s">
        <v>9</v>
      </c>
      <c r="K334" s="15" t="s">
        <v>10</v>
      </c>
      <c r="L334" s="15" t="s">
        <v>11</v>
      </c>
      <c r="M334" s="15" t="s">
        <v>12</v>
      </c>
      <c r="N334" s="15" t="s">
        <v>13</v>
      </c>
      <c r="O334" s="15" t="s">
        <v>14</v>
      </c>
      <c r="P334" s="15" t="s">
        <v>15</v>
      </c>
      <c r="Q334" s="15" t="s">
        <v>16</v>
      </c>
      <c r="R334" s="15" t="s">
        <v>17</v>
      </c>
      <c r="S334" s="15" t="s">
        <v>18</v>
      </c>
      <c r="T334" s="15" t="s">
        <v>19</v>
      </c>
      <c r="U334" s="15" t="s">
        <v>20</v>
      </c>
      <c r="V334" s="15" t="s">
        <v>21</v>
      </c>
      <c r="W334" s="15" t="s">
        <v>22</v>
      </c>
      <c r="X334" s="15" t="s">
        <v>23</v>
      </c>
      <c r="Y334" s="15" t="s">
        <v>24</v>
      </c>
      <c r="Z334" s="15" t="s">
        <v>25</v>
      </c>
      <c r="AA334" s="15" t="s">
        <v>26</v>
      </c>
      <c r="AB334" s="15" t="s">
        <v>27</v>
      </c>
      <c r="AC334" s="15" t="s">
        <v>28</v>
      </c>
      <c r="AD334" s="15" t="s">
        <v>29</v>
      </c>
      <c r="AE334" s="15" t="s">
        <v>30</v>
      </c>
      <c r="AF334" s="15" t="s">
        <v>31</v>
      </c>
      <c r="AG334" s="16" t="s">
        <v>32</v>
      </c>
    </row>
    <row r="335" spans="1:33" s="8" customFormat="1" ht="13.2" x14ac:dyDescent="0.25">
      <c r="A335" s="17" t="s">
        <v>33</v>
      </c>
      <c r="B335" s="18" t="s">
        <v>34</v>
      </c>
      <c r="C335" s="18" t="s">
        <v>523</v>
      </c>
      <c r="D335" s="18" t="s">
        <v>66</v>
      </c>
      <c r="E335" s="18" t="s">
        <v>37</v>
      </c>
      <c r="F335" s="18">
        <v>63005</v>
      </c>
      <c r="G335" s="18">
        <v>862000</v>
      </c>
      <c r="H335" s="18">
        <v>4</v>
      </c>
      <c r="I335" s="18">
        <v>4</v>
      </c>
      <c r="J335" s="18" t="s">
        <v>38</v>
      </c>
      <c r="K335" s="18">
        <v>3523</v>
      </c>
      <c r="L335" s="18">
        <v>14375</v>
      </c>
      <c r="M335" s="18"/>
      <c r="N335" s="18">
        <v>3</v>
      </c>
      <c r="O335" s="18" t="s">
        <v>39</v>
      </c>
      <c r="P335" s="18">
        <v>57</v>
      </c>
      <c r="Q335" s="18" t="s">
        <v>40</v>
      </c>
      <c r="R335" s="18"/>
      <c r="S335" s="18"/>
      <c r="T335" s="18"/>
      <c r="U335" s="18"/>
      <c r="V335" s="18">
        <v>862000</v>
      </c>
      <c r="W335" s="18"/>
      <c r="X335" s="18"/>
      <c r="Y335" s="18" t="s">
        <v>524</v>
      </c>
      <c r="Z335" s="18" t="s">
        <v>42</v>
      </c>
      <c r="AA335" s="18">
        <v>16029352</v>
      </c>
      <c r="AB335" s="18" t="s">
        <v>68</v>
      </c>
      <c r="AC335" s="18" t="s">
        <v>44</v>
      </c>
      <c r="AD335" s="18" t="s">
        <v>45</v>
      </c>
      <c r="AE335" s="18">
        <v>38.653300999999999</v>
      </c>
      <c r="AF335" s="18">
        <v>-90.554198999999997</v>
      </c>
      <c r="AG335" s="20" t="b">
        <v>0</v>
      </c>
    </row>
    <row r="336" spans="1:33" s="8" customFormat="1" ht="13.2" x14ac:dyDescent="0.25">
      <c r="A336" s="17" t="s">
        <v>33</v>
      </c>
      <c r="B336" s="18" t="s">
        <v>34</v>
      </c>
      <c r="C336" s="18" t="s">
        <v>483</v>
      </c>
      <c r="D336" s="18" t="s">
        <v>290</v>
      </c>
      <c r="E336" s="18" t="s">
        <v>37</v>
      </c>
      <c r="F336" s="18">
        <v>63141</v>
      </c>
      <c r="G336" s="18">
        <v>599900</v>
      </c>
      <c r="H336" s="18">
        <v>4</v>
      </c>
      <c r="I336" s="18">
        <v>3</v>
      </c>
      <c r="J336" s="18" t="s">
        <v>47</v>
      </c>
      <c r="K336" s="18">
        <v>2800</v>
      </c>
      <c r="L336" s="18">
        <v>43560</v>
      </c>
      <c r="M336" s="18"/>
      <c r="N336" s="18">
        <v>3</v>
      </c>
      <c r="O336" s="18" t="s">
        <v>39</v>
      </c>
      <c r="P336" s="18">
        <v>43</v>
      </c>
      <c r="Q336" s="18" t="s">
        <v>40</v>
      </c>
      <c r="R336" s="18">
        <v>42547</v>
      </c>
      <c r="S336" s="18">
        <v>0.54166666666666663</v>
      </c>
      <c r="T336" s="18">
        <v>0.625</v>
      </c>
      <c r="U336" s="18">
        <v>42537</v>
      </c>
      <c r="V336" s="18">
        <v>624900</v>
      </c>
      <c r="W336" s="18"/>
      <c r="X336" s="18"/>
      <c r="Y336" s="18" t="s">
        <v>484</v>
      </c>
      <c r="Z336" s="18" t="s">
        <v>42</v>
      </c>
      <c r="AA336" s="18">
        <v>16033312</v>
      </c>
      <c r="AB336" s="18" t="s">
        <v>68</v>
      </c>
      <c r="AC336" s="18" t="s">
        <v>44</v>
      </c>
      <c r="AD336" s="18" t="s">
        <v>45</v>
      </c>
      <c r="AE336" s="18">
        <v>38.637901399999997</v>
      </c>
      <c r="AF336" s="18">
        <v>-90.480950800000002</v>
      </c>
      <c r="AG336" s="20" t="b">
        <v>0</v>
      </c>
    </row>
    <row r="337" spans="1:33" s="8" customFormat="1" ht="13.2" x14ac:dyDescent="0.25">
      <c r="A337" s="17" t="s">
        <v>33</v>
      </c>
      <c r="B337" s="18" t="s">
        <v>34</v>
      </c>
      <c r="C337" s="18" t="s">
        <v>176</v>
      </c>
      <c r="D337" s="18" t="s">
        <v>177</v>
      </c>
      <c r="E337" s="18" t="s">
        <v>37</v>
      </c>
      <c r="F337" s="18">
        <v>63038</v>
      </c>
      <c r="G337" s="18">
        <v>385000</v>
      </c>
      <c r="H337" s="18">
        <v>4</v>
      </c>
      <c r="I337" s="18">
        <v>3</v>
      </c>
      <c r="J337" s="18" t="s">
        <v>38</v>
      </c>
      <c r="K337" s="18">
        <v>2436</v>
      </c>
      <c r="L337" s="18">
        <v>162479</v>
      </c>
      <c r="M337" s="18">
        <v>1978</v>
      </c>
      <c r="N337" s="18">
        <v>2</v>
      </c>
      <c r="O337" s="18" t="s">
        <v>39</v>
      </c>
      <c r="P337" s="18">
        <v>38</v>
      </c>
      <c r="Q337" s="18" t="s">
        <v>40</v>
      </c>
      <c r="R337" s="18"/>
      <c r="S337" s="18"/>
      <c r="T337" s="18"/>
      <c r="U337" s="19">
        <v>42528</v>
      </c>
      <c r="V337" s="18">
        <v>395000</v>
      </c>
      <c r="W337" s="18"/>
      <c r="X337" s="18"/>
      <c r="Y337" s="18" t="s">
        <v>178</v>
      </c>
      <c r="Z337" s="18" t="s">
        <v>42</v>
      </c>
      <c r="AA337" s="18">
        <v>16030412</v>
      </c>
      <c r="AB337" s="18" t="s">
        <v>102</v>
      </c>
      <c r="AC337" s="18" t="s">
        <v>44</v>
      </c>
      <c r="AD337" s="18" t="s">
        <v>45</v>
      </c>
      <c r="AE337" s="18">
        <v>38.613909999999997</v>
      </c>
      <c r="AF337" s="18">
        <v>-90.625345899999999</v>
      </c>
      <c r="AG337" s="20" t="b">
        <v>0</v>
      </c>
    </row>
    <row r="338" spans="1:33" s="8" customFormat="1" ht="13.2" x14ac:dyDescent="0.25">
      <c r="A338" s="17" t="s">
        <v>33</v>
      </c>
      <c r="B338" s="18" t="s">
        <v>34</v>
      </c>
      <c r="C338" s="18" t="s">
        <v>935</v>
      </c>
      <c r="D338" s="18" t="s">
        <v>936</v>
      </c>
      <c r="E338" s="18" t="s">
        <v>37</v>
      </c>
      <c r="F338" s="18">
        <v>63122</v>
      </c>
      <c r="G338" s="18">
        <v>116400</v>
      </c>
      <c r="H338" s="18">
        <v>2</v>
      </c>
      <c r="I338" s="18">
        <v>1</v>
      </c>
      <c r="J338" s="18" t="s">
        <v>720</v>
      </c>
      <c r="K338" s="18"/>
      <c r="L338" s="18"/>
      <c r="M338" s="18">
        <v>1957</v>
      </c>
      <c r="N338" s="18">
        <v>1</v>
      </c>
      <c r="O338" s="18"/>
      <c r="P338" s="18">
        <v>38</v>
      </c>
      <c r="Q338" s="18" t="s">
        <v>40</v>
      </c>
      <c r="R338" s="18"/>
      <c r="S338" s="18"/>
      <c r="T338" s="18"/>
      <c r="U338" s="18">
        <v>42537</v>
      </c>
      <c r="V338" s="18">
        <v>121500</v>
      </c>
      <c r="W338" s="18"/>
      <c r="X338" s="18"/>
      <c r="Y338" s="18" t="s">
        <v>937</v>
      </c>
      <c r="Z338" s="18" t="s">
        <v>42</v>
      </c>
      <c r="AA338" s="18">
        <v>16033439</v>
      </c>
      <c r="AB338" s="18" t="s">
        <v>938</v>
      </c>
      <c r="AC338" s="18" t="s">
        <v>44</v>
      </c>
      <c r="AD338" s="18" t="s">
        <v>45</v>
      </c>
      <c r="AE338" s="18">
        <v>38.568192000000003</v>
      </c>
      <c r="AF338" s="18">
        <v>-90.338500999999994</v>
      </c>
      <c r="AG338" s="20" t="b">
        <v>0</v>
      </c>
    </row>
    <row r="339" spans="1:33" s="8" customFormat="1" x14ac:dyDescent="0.3">
      <c r="G339" s="21"/>
    </row>
    <row r="341" spans="1:33" ht="13.2" x14ac:dyDescent="0.25">
      <c r="A341" s="14" t="s">
        <v>0</v>
      </c>
      <c r="B341" s="15" t="s">
        <v>1</v>
      </c>
      <c r="C341" s="15" t="s">
        <v>2</v>
      </c>
      <c r="D341" s="15" t="s">
        <v>3</v>
      </c>
      <c r="E341" s="15" t="s">
        <v>4</v>
      </c>
      <c r="F341" s="15" t="s">
        <v>5</v>
      </c>
      <c r="G341" s="15" t="s">
        <v>6</v>
      </c>
      <c r="H341" s="15" t="s">
        <v>7</v>
      </c>
      <c r="I341" s="15" t="s">
        <v>8</v>
      </c>
      <c r="J341" s="15" t="s">
        <v>9</v>
      </c>
      <c r="K341" s="15" t="s">
        <v>10</v>
      </c>
      <c r="L341" s="15" t="s">
        <v>11</v>
      </c>
      <c r="M341" s="15" t="s">
        <v>12</v>
      </c>
      <c r="N341" s="15" t="s">
        <v>13</v>
      </c>
      <c r="O341" s="15" t="s">
        <v>14</v>
      </c>
      <c r="P341" s="15" t="s">
        <v>15</v>
      </c>
      <c r="Q341" s="15" t="s">
        <v>16</v>
      </c>
      <c r="R341" s="15" t="s">
        <v>17</v>
      </c>
      <c r="S341" s="15" t="s">
        <v>18</v>
      </c>
      <c r="T341" s="15" t="s">
        <v>19</v>
      </c>
      <c r="U341" s="15" t="s">
        <v>20</v>
      </c>
      <c r="V341" s="15" t="s">
        <v>21</v>
      </c>
      <c r="W341" s="15" t="s">
        <v>22</v>
      </c>
      <c r="X341" s="15" t="s">
        <v>23</v>
      </c>
      <c r="Y341" s="15" t="s">
        <v>24</v>
      </c>
      <c r="Z341" s="15" t="s">
        <v>25</v>
      </c>
      <c r="AA341" s="15" t="s">
        <v>26</v>
      </c>
      <c r="AB341" s="15" t="s">
        <v>27</v>
      </c>
      <c r="AC341" s="15" t="s">
        <v>28</v>
      </c>
      <c r="AD341" s="15" t="s">
        <v>29</v>
      </c>
      <c r="AE341" s="15" t="s">
        <v>30</v>
      </c>
      <c r="AF341" s="15" t="s">
        <v>31</v>
      </c>
      <c r="AG341" s="16" t="s">
        <v>32</v>
      </c>
    </row>
    <row r="342" spans="1:33" s="8" customFormat="1" ht="13.2" x14ac:dyDescent="0.25">
      <c r="A342" s="17" t="s">
        <v>33</v>
      </c>
      <c r="B342" s="18" t="s">
        <v>34</v>
      </c>
      <c r="C342" s="18" t="s">
        <v>143</v>
      </c>
      <c r="D342" s="18" t="s">
        <v>36</v>
      </c>
      <c r="E342" s="18" t="s">
        <v>37</v>
      </c>
      <c r="F342" s="18">
        <v>63011</v>
      </c>
      <c r="G342" s="18">
        <v>339000</v>
      </c>
      <c r="H342" s="18">
        <v>0</v>
      </c>
      <c r="I342" s="18">
        <v>3</v>
      </c>
      <c r="J342" s="18" t="s">
        <v>47</v>
      </c>
      <c r="K342" s="18">
        <v>2339</v>
      </c>
      <c r="L342" s="18">
        <v>11151</v>
      </c>
      <c r="M342" s="18">
        <v>1969</v>
      </c>
      <c r="N342" s="18">
        <v>2</v>
      </c>
      <c r="O342" s="18" t="s">
        <v>39</v>
      </c>
      <c r="P342" s="18">
        <v>19</v>
      </c>
      <c r="Q342" s="18" t="s">
        <v>40</v>
      </c>
      <c r="R342" s="19">
        <v>42547</v>
      </c>
      <c r="S342" s="22">
        <v>0.54166666666666663</v>
      </c>
      <c r="T342" s="22">
        <v>0.625</v>
      </c>
      <c r="U342" s="19">
        <v>42545</v>
      </c>
      <c r="V342" s="18">
        <v>349000</v>
      </c>
      <c r="W342" s="18"/>
      <c r="X342" s="18"/>
      <c r="Y342" s="18" t="s">
        <v>144</v>
      </c>
      <c r="Z342" s="18" t="s">
        <v>42</v>
      </c>
      <c r="AA342" s="18">
        <v>16039523</v>
      </c>
      <c r="AB342" s="18" t="s">
        <v>145</v>
      </c>
      <c r="AC342" s="18" t="s">
        <v>44</v>
      </c>
      <c r="AD342" s="18" t="s">
        <v>45</v>
      </c>
      <c r="AE342" s="18">
        <v>38.613078000000002</v>
      </c>
      <c r="AF342" s="18">
        <v>-90.510048999999995</v>
      </c>
      <c r="AG342" s="20" t="b">
        <v>0</v>
      </c>
    </row>
    <row r="343" spans="1:33" ht="13.2" x14ac:dyDescent="0.25">
      <c r="A343" s="23" t="s">
        <v>33</v>
      </c>
      <c r="B343" s="24" t="s">
        <v>34</v>
      </c>
      <c r="C343" s="24" t="s">
        <v>511</v>
      </c>
      <c r="D343" s="24" t="s">
        <v>290</v>
      </c>
      <c r="E343" s="24" t="s">
        <v>37</v>
      </c>
      <c r="F343" s="24">
        <v>63017</v>
      </c>
      <c r="G343" s="24">
        <v>1999999</v>
      </c>
      <c r="H343" s="24">
        <v>0</v>
      </c>
      <c r="I343" s="24"/>
      <c r="J343" s="24" t="s">
        <v>47</v>
      </c>
      <c r="K343" s="24"/>
      <c r="L343" s="24">
        <v>100188</v>
      </c>
      <c r="M343" s="24"/>
      <c r="N343" s="24">
        <v>4</v>
      </c>
      <c r="O343" s="24"/>
      <c r="P343" s="24">
        <v>50</v>
      </c>
      <c r="Q343" s="24" t="s">
        <v>40</v>
      </c>
      <c r="R343" s="24"/>
      <c r="S343" s="24"/>
      <c r="T343" s="24"/>
      <c r="U343" s="24"/>
      <c r="V343" s="24">
        <v>1999999</v>
      </c>
      <c r="W343" s="24">
        <v>42440</v>
      </c>
      <c r="X343" s="24">
        <v>730000</v>
      </c>
      <c r="Y343" s="24" t="s">
        <v>512</v>
      </c>
      <c r="Z343" s="24" t="s">
        <v>42</v>
      </c>
      <c r="AA343" s="24">
        <v>16024429</v>
      </c>
      <c r="AB343" s="24" t="s">
        <v>64</v>
      </c>
      <c r="AC343" s="24" t="s">
        <v>44</v>
      </c>
      <c r="AD343" s="24" t="s">
        <v>45</v>
      </c>
      <c r="AE343" s="24">
        <v>38.628166999999998</v>
      </c>
      <c r="AF343" s="24">
        <v>-90.498921899999999</v>
      </c>
      <c r="AG343" s="25" t="b">
        <v>0</v>
      </c>
    </row>
    <row r="344" spans="1:33" s="8" customFormat="1" x14ac:dyDescent="0.3">
      <c r="A344" s="17"/>
      <c r="B344" s="18"/>
      <c r="C344" s="18"/>
      <c r="D344" s="18"/>
      <c r="E344" s="18"/>
      <c r="F344" s="18"/>
      <c r="G344" s="26"/>
      <c r="H344" s="17"/>
      <c r="I344" s="18"/>
      <c r="J344" s="18"/>
      <c r="K344" s="17"/>
      <c r="L344" s="18"/>
      <c r="M344" s="18"/>
      <c r="N344" s="18"/>
      <c r="O344" s="18"/>
      <c r="P344" s="18"/>
      <c r="Q344" s="18"/>
      <c r="R344" s="18"/>
      <c r="S344" s="18"/>
      <c r="T344" s="18"/>
      <c r="U344" s="17"/>
      <c r="V344" s="18"/>
      <c r="W344" s="17"/>
      <c r="X344" s="18"/>
      <c r="Y344" s="18"/>
      <c r="Z344" s="18"/>
      <c r="AA344" s="18"/>
      <c r="AB344" s="18"/>
      <c r="AC344" s="18"/>
      <c r="AD344" s="18"/>
      <c r="AE344" s="17"/>
      <c r="AF344" s="18"/>
      <c r="AG344" s="17"/>
    </row>
    <row r="345" spans="1:33" ht="13.2" x14ac:dyDescent="0.25">
      <c r="A345" s="14" t="s">
        <v>0</v>
      </c>
      <c r="B345" s="15" t="s">
        <v>1</v>
      </c>
      <c r="C345" s="15" t="s">
        <v>2</v>
      </c>
      <c r="D345" s="15" t="s">
        <v>3</v>
      </c>
      <c r="E345" s="15" t="s">
        <v>4</v>
      </c>
      <c r="F345" s="15" t="s">
        <v>5</v>
      </c>
      <c r="G345" s="15" t="s">
        <v>6</v>
      </c>
      <c r="H345" s="15" t="s">
        <v>7</v>
      </c>
      <c r="I345" s="15" t="s">
        <v>8</v>
      </c>
      <c r="J345" s="15" t="s">
        <v>9</v>
      </c>
      <c r="K345" s="15" t="s">
        <v>10</v>
      </c>
      <c r="L345" s="15" t="s">
        <v>11</v>
      </c>
      <c r="M345" s="15" t="s">
        <v>12</v>
      </c>
      <c r="N345" s="15" t="s">
        <v>13</v>
      </c>
      <c r="O345" s="15" t="s">
        <v>14</v>
      </c>
      <c r="P345" s="15" t="s">
        <v>15</v>
      </c>
      <c r="Q345" s="15" t="s">
        <v>16</v>
      </c>
      <c r="R345" s="15" t="s">
        <v>17</v>
      </c>
      <c r="S345" s="15" t="s">
        <v>18</v>
      </c>
      <c r="T345" s="15" t="s">
        <v>19</v>
      </c>
      <c r="U345" s="15" t="s">
        <v>20</v>
      </c>
      <c r="V345" s="15" t="s">
        <v>21</v>
      </c>
      <c r="W345" s="15" t="s">
        <v>22</v>
      </c>
      <c r="X345" s="15" t="s">
        <v>23</v>
      </c>
      <c r="Y345" s="15" t="s">
        <v>24</v>
      </c>
      <c r="Z345" s="15" t="s">
        <v>25</v>
      </c>
      <c r="AA345" s="15" t="s">
        <v>26</v>
      </c>
      <c r="AB345" s="15" t="s">
        <v>27</v>
      </c>
      <c r="AC345" s="15" t="s">
        <v>28</v>
      </c>
      <c r="AD345" s="15" t="s">
        <v>29</v>
      </c>
      <c r="AE345" s="15" t="s">
        <v>30</v>
      </c>
      <c r="AF345" s="15" t="s">
        <v>31</v>
      </c>
      <c r="AG345" s="16" t="s">
        <v>32</v>
      </c>
    </row>
    <row r="346" spans="1:33" s="8" customFormat="1" ht="13.2" x14ac:dyDescent="0.25">
      <c r="A346" s="17" t="s">
        <v>33</v>
      </c>
      <c r="B346" s="18" t="s">
        <v>34</v>
      </c>
      <c r="C346" s="18" t="s">
        <v>1081</v>
      </c>
      <c r="D346" s="18" t="s">
        <v>82</v>
      </c>
      <c r="E346" s="18" t="s">
        <v>37</v>
      </c>
      <c r="F346" s="18">
        <v>63123</v>
      </c>
      <c r="G346" s="18">
        <v>109900</v>
      </c>
      <c r="H346" s="18">
        <v>2</v>
      </c>
      <c r="I346" s="18">
        <v>12</v>
      </c>
      <c r="J346" s="18" t="s">
        <v>720</v>
      </c>
      <c r="K346" s="18">
        <v>816</v>
      </c>
      <c r="L346" s="18">
        <v>6752</v>
      </c>
      <c r="M346" s="18">
        <v>1955</v>
      </c>
      <c r="N346" s="18">
        <v>0</v>
      </c>
      <c r="O346" s="18"/>
      <c r="P346" s="18">
        <v>235</v>
      </c>
      <c r="Q346" s="18" t="s">
        <v>40</v>
      </c>
      <c r="R346" s="18"/>
      <c r="S346" s="18"/>
      <c r="T346" s="18"/>
      <c r="U346" s="18">
        <v>42344</v>
      </c>
      <c r="V346" s="18">
        <v>114900</v>
      </c>
      <c r="W346" s="18">
        <v>40869</v>
      </c>
      <c r="X346" s="18">
        <v>107000</v>
      </c>
      <c r="Y346" s="18" t="s">
        <v>1082</v>
      </c>
      <c r="Z346" s="18" t="s">
        <v>42</v>
      </c>
      <c r="AA346" s="18">
        <v>15061382</v>
      </c>
      <c r="AB346" s="18" t="s">
        <v>1018</v>
      </c>
      <c r="AC346" s="18" t="s">
        <v>44</v>
      </c>
      <c r="AD346" s="18" t="s">
        <v>45</v>
      </c>
      <c r="AE346" s="18">
        <v>38.566293000000002</v>
      </c>
      <c r="AF346" s="18">
        <v>-90.312314999999998</v>
      </c>
      <c r="AG346" s="20" t="b">
        <v>0</v>
      </c>
    </row>
    <row r="347" spans="1:33" s="8" customFormat="1" ht="13.2" x14ac:dyDescent="0.25">
      <c r="A347" s="17" t="s">
        <v>33</v>
      </c>
      <c r="B347" s="18" t="s">
        <v>34</v>
      </c>
      <c r="C347" s="18" t="s">
        <v>640</v>
      </c>
      <c r="D347" s="18" t="s">
        <v>66</v>
      </c>
      <c r="E347" s="18" t="s">
        <v>37</v>
      </c>
      <c r="F347" s="18">
        <v>63017</v>
      </c>
      <c r="G347" s="18">
        <v>1999999</v>
      </c>
      <c r="H347" s="18">
        <v>7</v>
      </c>
      <c r="I347" s="18">
        <v>10</v>
      </c>
      <c r="J347" s="18" t="s">
        <v>309</v>
      </c>
      <c r="K347" s="18">
        <v>11494</v>
      </c>
      <c r="L347" s="18">
        <v>43996</v>
      </c>
      <c r="M347" s="18">
        <v>2005</v>
      </c>
      <c r="N347" s="18">
        <v>4</v>
      </c>
      <c r="O347" s="18" t="s">
        <v>39</v>
      </c>
      <c r="P347" s="18">
        <v>137</v>
      </c>
      <c r="Q347" s="18" t="s">
        <v>40</v>
      </c>
      <c r="R347" s="18"/>
      <c r="S347" s="18"/>
      <c r="T347" s="18"/>
      <c r="U347" s="18"/>
      <c r="V347" s="18">
        <v>1999999</v>
      </c>
      <c r="W347" s="18"/>
      <c r="X347" s="18"/>
      <c r="Y347" s="18" t="s">
        <v>641</v>
      </c>
      <c r="Z347" s="18" t="s">
        <v>42</v>
      </c>
      <c r="AA347" s="18">
        <v>16001996</v>
      </c>
      <c r="AB347" s="18" t="s">
        <v>642</v>
      </c>
      <c r="AC347" s="18" t="s">
        <v>44</v>
      </c>
      <c r="AD347" s="18" t="s">
        <v>45</v>
      </c>
      <c r="AE347" s="18">
        <v>38.683590000000002</v>
      </c>
      <c r="AF347" s="18">
        <v>-90.510862000000003</v>
      </c>
      <c r="AG347" s="20" t="b">
        <v>0</v>
      </c>
    </row>
    <row r="348" spans="1:33" s="8" customFormat="1" ht="13.2" x14ac:dyDescent="0.25">
      <c r="A348" s="17" t="s">
        <v>33</v>
      </c>
      <c r="B348" s="18" t="s">
        <v>34</v>
      </c>
      <c r="C348" s="18" t="s">
        <v>611</v>
      </c>
      <c r="D348" s="18" t="s">
        <v>66</v>
      </c>
      <c r="E348" s="18" t="s">
        <v>37</v>
      </c>
      <c r="F348" s="18">
        <v>63017</v>
      </c>
      <c r="G348" s="18">
        <v>1700000</v>
      </c>
      <c r="H348" s="18">
        <v>6</v>
      </c>
      <c r="I348" s="18">
        <v>10</v>
      </c>
      <c r="J348" s="18" t="s">
        <v>309</v>
      </c>
      <c r="K348" s="18">
        <v>5700</v>
      </c>
      <c r="L348" s="18">
        <v>197327</v>
      </c>
      <c r="M348" s="18">
        <v>1968</v>
      </c>
      <c r="N348" s="18">
        <v>5</v>
      </c>
      <c r="O348" s="18" t="s">
        <v>39</v>
      </c>
      <c r="P348" s="18">
        <v>114</v>
      </c>
      <c r="Q348" s="18" t="s">
        <v>40</v>
      </c>
      <c r="R348" s="18"/>
      <c r="S348" s="18"/>
      <c r="T348" s="18"/>
      <c r="U348" s="18">
        <v>42447</v>
      </c>
      <c r="V348" s="18">
        <v>1900000</v>
      </c>
      <c r="W348" s="18"/>
      <c r="X348" s="18"/>
      <c r="Y348" s="18" t="s">
        <v>612</v>
      </c>
      <c r="Z348" s="18" t="s">
        <v>42</v>
      </c>
      <c r="AA348" s="18">
        <v>16012009</v>
      </c>
      <c r="AB348" s="18" t="s">
        <v>43</v>
      </c>
      <c r="AC348" s="18" t="s">
        <v>44</v>
      </c>
      <c r="AD348" s="18" t="s">
        <v>45</v>
      </c>
      <c r="AE348" s="18">
        <v>38.637915</v>
      </c>
      <c r="AF348" s="18">
        <v>-90.533759000000003</v>
      </c>
      <c r="AG348" s="20" t="b">
        <v>0</v>
      </c>
    </row>
    <row r="350" spans="1:33" ht="13.2" x14ac:dyDescent="0.25">
      <c r="A350" s="14" t="s">
        <v>0</v>
      </c>
      <c r="B350" s="15" t="s">
        <v>1</v>
      </c>
      <c r="C350" s="15" t="s">
        <v>2</v>
      </c>
      <c r="D350" s="15" t="s">
        <v>3</v>
      </c>
      <c r="E350" s="15" t="s">
        <v>4</v>
      </c>
      <c r="F350" s="15" t="s">
        <v>5</v>
      </c>
      <c r="G350" s="15" t="s">
        <v>6</v>
      </c>
      <c r="H350" s="15" t="s">
        <v>7</v>
      </c>
      <c r="I350" s="15" t="s">
        <v>8</v>
      </c>
      <c r="J350" s="15" t="s">
        <v>9</v>
      </c>
      <c r="K350" s="15" t="s">
        <v>10</v>
      </c>
      <c r="L350" s="15" t="s">
        <v>11</v>
      </c>
      <c r="M350" s="15" t="s">
        <v>12</v>
      </c>
      <c r="N350" s="15" t="s">
        <v>13</v>
      </c>
      <c r="O350" s="15" t="s">
        <v>14</v>
      </c>
      <c r="P350" s="15" t="s">
        <v>15</v>
      </c>
      <c r="Q350" s="15" t="s">
        <v>16</v>
      </c>
      <c r="R350" s="15" t="s">
        <v>17</v>
      </c>
      <c r="S350" s="15" t="s">
        <v>18</v>
      </c>
      <c r="T350" s="15" t="s">
        <v>19</v>
      </c>
      <c r="U350" s="15" t="s">
        <v>20</v>
      </c>
      <c r="V350" s="15" t="s">
        <v>21</v>
      </c>
      <c r="W350" s="15" t="s">
        <v>22</v>
      </c>
      <c r="X350" s="15" t="s">
        <v>23</v>
      </c>
      <c r="Y350" s="15" t="s">
        <v>24</v>
      </c>
      <c r="Z350" s="15" t="s">
        <v>25</v>
      </c>
      <c r="AA350" s="15" t="s">
        <v>26</v>
      </c>
      <c r="AB350" s="15" t="s">
        <v>27</v>
      </c>
      <c r="AC350" s="15" t="s">
        <v>28</v>
      </c>
      <c r="AD350" s="15" t="s">
        <v>29</v>
      </c>
      <c r="AE350" s="15" t="s">
        <v>30</v>
      </c>
      <c r="AF350" s="15" t="s">
        <v>31</v>
      </c>
      <c r="AG350" s="16" t="s">
        <v>32</v>
      </c>
    </row>
    <row r="351" spans="1:33" s="8" customFormat="1" ht="13.2" x14ac:dyDescent="0.25">
      <c r="A351" s="17" t="s">
        <v>33</v>
      </c>
      <c r="B351" s="18" t="s">
        <v>34</v>
      </c>
      <c r="C351" s="18" t="s">
        <v>992</v>
      </c>
      <c r="D351" s="18" t="s">
        <v>82</v>
      </c>
      <c r="E351" s="18" t="s">
        <v>37</v>
      </c>
      <c r="F351" s="18">
        <v>63123</v>
      </c>
      <c r="G351" s="18">
        <v>114900</v>
      </c>
      <c r="H351" s="18">
        <v>3</v>
      </c>
      <c r="I351" s="18">
        <v>2</v>
      </c>
      <c r="J351" s="18" t="s">
        <v>716</v>
      </c>
      <c r="K351" s="18"/>
      <c r="L351" s="18">
        <v>6011</v>
      </c>
      <c r="M351" s="18">
        <v>1954</v>
      </c>
      <c r="N351" s="18">
        <v>1</v>
      </c>
      <c r="O351" s="18"/>
      <c r="P351" s="18">
        <v>64</v>
      </c>
      <c r="Q351" s="18" t="s">
        <v>40</v>
      </c>
      <c r="R351" s="18">
        <v>42547</v>
      </c>
      <c r="S351" s="18">
        <v>0.58333333333333337</v>
      </c>
      <c r="T351" s="18">
        <v>0.66666666666666663</v>
      </c>
      <c r="U351" s="18">
        <v>42542</v>
      </c>
      <c r="V351" s="18">
        <v>125000</v>
      </c>
      <c r="W351" s="18">
        <v>42256</v>
      </c>
      <c r="X351" s="18">
        <v>120000</v>
      </c>
      <c r="Y351" s="18" t="s">
        <v>993</v>
      </c>
      <c r="Z351" s="18" t="s">
        <v>42</v>
      </c>
      <c r="AA351" s="18">
        <v>16027373</v>
      </c>
      <c r="AB351" s="18" t="s">
        <v>49</v>
      </c>
      <c r="AC351" s="18" t="s">
        <v>44</v>
      </c>
      <c r="AD351" s="18" t="s">
        <v>45</v>
      </c>
      <c r="AE351" s="18">
        <v>38.552556000000003</v>
      </c>
      <c r="AF351" s="18">
        <v>-90.285735000000003</v>
      </c>
      <c r="AG351" s="20" t="b">
        <v>0</v>
      </c>
    </row>
    <row r="352" spans="1:33" s="8" customFormat="1" ht="13.2" x14ac:dyDescent="0.25">
      <c r="A352" s="17" t="s">
        <v>33</v>
      </c>
      <c r="B352" s="18" t="s">
        <v>34</v>
      </c>
      <c r="C352" s="18" t="s">
        <v>1059</v>
      </c>
      <c r="D352" s="18" t="s">
        <v>82</v>
      </c>
      <c r="E352" s="18" t="s">
        <v>37</v>
      </c>
      <c r="F352" s="18">
        <v>63123</v>
      </c>
      <c r="G352" s="18">
        <v>132500</v>
      </c>
      <c r="H352" s="18">
        <v>3</v>
      </c>
      <c r="I352" s="18">
        <v>2</v>
      </c>
      <c r="J352" s="18" t="s">
        <v>716</v>
      </c>
      <c r="K352" s="18"/>
      <c r="L352" s="18">
        <v>6055</v>
      </c>
      <c r="M352" s="18"/>
      <c r="N352" s="18">
        <v>2</v>
      </c>
      <c r="O352" s="18" t="s">
        <v>39</v>
      </c>
      <c r="P352" s="18">
        <v>122</v>
      </c>
      <c r="Q352" s="18" t="s">
        <v>40</v>
      </c>
      <c r="R352" s="18"/>
      <c r="S352" s="18"/>
      <c r="T352" s="18"/>
      <c r="U352" s="18">
        <v>42543</v>
      </c>
      <c r="V352" s="18">
        <v>139000</v>
      </c>
      <c r="W352" s="18"/>
      <c r="X352" s="18"/>
      <c r="Y352" s="18" t="s">
        <v>1060</v>
      </c>
      <c r="Z352" s="18" t="s">
        <v>42</v>
      </c>
      <c r="AA352" s="18">
        <v>16009723</v>
      </c>
      <c r="AB352" s="18" t="s">
        <v>1061</v>
      </c>
      <c r="AC352" s="18" t="s">
        <v>44</v>
      </c>
      <c r="AD352" s="18" t="s">
        <v>45</v>
      </c>
      <c r="AE352" s="18">
        <v>38.542405500000001</v>
      </c>
      <c r="AF352" s="18">
        <v>-90.310080400000004</v>
      </c>
      <c r="AG352" s="20" t="b">
        <v>0</v>
      </c>
    </row>
    <row r="353" spans="1:33" s="8" customFormat="1" ht="13.2" x14ac:dyDescent="0.25">
      <c r="A353" s="17" t="s">
        <v>33</v>
      </c>
      <c r="B353" s="18" t="s">
        <v>34</v>
      </c>
      <c r="C353" s="18" t="s">
        <v>984</v>
      </c>
      <c r="D353" s="18" t="s">
        <v>82</v>
      </c>
      <c r="E353" s="18" t="s">
        <v>37</v>
      </c>
      <c r="F353" s="18">
        <v>63123</v>
      </c>
      <c r="G353" s="18">
        <v>134900</v>
      </c>
      <c r="H353" s="18">
        <v>3</v>
      </c>
      <c r="I353" s="18">
        <v>2</v>
      </c>
      <c r="J353" s="18" t="s">
        <v>716</v>
      </c>
      <c r="K353" s="18"/>
      <c r="L353" s="18">
        <v>6273</v>
      </c>
      <c r="M353" s="18">
        <v>1977</v>
      </c>
      <c r="N353" s="18">
        <v>2</v>
      </c>
      <c r="O353" s="18" t="s">
        <v>39</v>
      </c>
      <c r="P353" s="18">
        <v>61</v>
      </c>
      <c r="Q353" s="18" t="s">
        <v>40</v>
      </c>
      <c r="R353" s="18"/>
      <c r="S353" s="18"/>
      <c r="T353" s="18"/>
      <c r="U353" s="18">
        <v>42515</v>
      </c>
      <c r="V353" s="18">
        <v>139900</v>
      </c>
      <c r="W353" s="18"/>
      <c r="X353" s="18"/>
      <c r="Y353" s="18" t="s">
        <v>985</v>
      </c>
      <c r="Z353" s="18" t="s">
        <v>42</v>
      </c>
      <c r="AA353" s="18">
        <v>16027745</v>
      </c>
      <c r="AB353" s="18" t="s">
        <v>49</v>
      </c>
      <c r="AC353" s="18" t="s">
        <v>44</v>
      </c>
      <c r="AD353" s="18" t="s">
        <v>45</v>
      </c>
      <c r="AE353" s="18">
        <v>38.540494000000002</v>
      </c>
      <c r="AF353" s="18">
        <v>-90.309951999999996</v>
      </c>
      <c r="AG353" s="20" t="b">
        <v>0</v>
      </c>
    </row>
    <row r="354" spans="1:33" s="8" customFormat="1" ht="13.2" x14ac:dyDescent="0.25">
      <c r="A354" s="17" t="s">
        <v>33</v>
      </c>
      <c r="B354" s="18" t="s">
        <v>34</v>
      </c>
      <c r="C354" s="18" t="s">
        <v>873</v>
      </c>
      <c r="D354" s="18" t="s">
        <v>82</v>
      </c>
      <c r="E354" s="18" t="s">
        <v>37</v>
      </c>
      <c r="F354" s="18">
        <v>63123</v>
      </c>
      <c r="G354" s="18">
        <v>109900</v>
      </c>
      <c r="H354" s="18">
        <v>2</v>
      </c>
      <c r="I354" s="18">
        <v>1</v>
      </c>
      <c r="J354" s="18" t="s">
        <v>731</v>
      </c>
      <c r="K354" s="18"/>
      <c r="L354" s="18">
        <v>6316</v>
      </c>
      <c r="M354" s="18">
        <v>1950</v>
      </c>
      <c r="N354" s="18">
        <v>1</v>
      </c>
      <c r="O354" s="18"/>
      <c r="P354" s="18">
        <v>18</v>
      </c>
      <c r="Q354" s="18" t="s">
        <v>40</v>
      </c>
      <c r="R354" s="18"/>
      <c r="S354" s="18"/>
      <c r="T354" s="18"/>
      <c r="U354" s="18">
        <v>42542</v>
      </c>
      <c r="V354" s="18">
        <v>114900</v>
      </c>
      <c r="W354" s="18">
        <v>41513</v>
      </c>
      <c r="X354" s="18">
        <v>98000</v>
      </c>
      <c r="Y354" s="18" t="s">
        <v>874</v>
      </c>
      <c r="Z354" s="18" t="s">
        <v>42</v>
      </c>
      <c r="AA354" s="18">
        <v>16039485</v>
      </c>
      <c r="AB354" s="18" t="s">
        <v>875</v>
      </c>
      <c r="AC354" s="18" t="s">
        <v>44</v>
      </c>
      <c r="AD354" s="18" t="s">
        <v>45</v>
      </c>
      <c r="AE354" s="18">
        <v>38.554670999999999</v>
      </c>
      <c r="AF354" s="18">
        <v>-90.274935999999997</v>
      </c>
      <c r="AG354" s="20" t="b">
        <v>0</v>
      </c>
    </row>
    <row r="355" spans="1:33" s="8" customFormat="1" ht="13.2" x14ac:dyDescent="0.25">
      <c r="A355" s="17" t="s">
        <v>33</v>
      </c>
      <c r="B355" s="18" t="s">
        <v>34</v>
      </c>
      <c r="C355" s="18" t="s">
        <v>944</v>
      </c>
      <c r="D355" s="18" t="s">
        <v>82</v>
      </c>
      <c r="E355" s="18" t="s">
        <v>37</v>
      </c>
      <c r="F355" s="18">
        <v>63123</v>
      </c>
      <c r="G355" s="18">
        <v>142000</v>
      </c>
      <c r="H355" s="18">
        <v>2</v>
      </c>
      <c r="I355" s="18">
        <v>2</v>
      </c>
      <c r="J355" s="18" t="s">
        <v>720</v>
      </c>
      <c r="K355" s="18"/>
      <c r="L355" s="18">
        <v>6490</v>
      </c>
      <c r="M355" s="18">
        <v>1943</v>
      </c>
      <c r="N355" s="18">
        <v>1</v>
      </c>
      <c r="O355" s="18" t="s">
        <v>39</v>
      </c>
      <c r="P355" s="18">
        <v>43</v>
      </c>
      <c r="Q355" s="18" t="s">
        <v>40</v>
      </c>
      <c r="R355" s="18"/>
      <c r="S355" s="18"/>
      <c r="T355" s="18"/>
      <c r="U355" s="18"/>
      <c r="V355" s="18">
        <v>142000</v>
      </c>
      <c r="W355" s="18">
        <v>41992</v>
      </c>
      <c r="X355" s="18">
        <v>126000</v>
      </c>
      <c r="Y355" s="18" t="s">
        <v>945</v>
      </c>
      <c r="Z355" s="18" t="s">
        <v>42</v>
      </c>
      <c r="AA355" s="18">
        <v>16033256</v>
      </c>
      <c r="AB355" s="18" t="s">
        <v>233</v>
      </c>
      <c r="AC355" s="18" t="s">
        <v>44</v>
      </c>
      <c r="AD355" s="18" t="s">
        <v>45</v>
      </c>
      <c r="AE355" s="18">
        <v>38.581719</v>
      </c>
      <c r="AF355" s="18">
        <v>-90.317430000000002</v>
      </c>
      <c r="AG355" s="20" t="b">
        <v>0</v>
      </c>
    </row>
    <row r="356" spans="1:33" s="8" customFormat="1" ht="13.2" x14ac:dyDescent="0.25">
      <c r="A356" s="17" t="s">
        <v>33</v>
      </c>
      <c r="B356" s="18" t="s">
        <v>34</v>
      </c>
      <c r="C356" s="18" t="s">
        <v>969</v>
      </c>
      <c r="D356" s="18" t="s">
        <v>82</v>
      </c>
      <c r="E356" s="18" t="s">
        <v>37</v>
      </c>
      <c r="F356" s="18">
        <v>63123</v>
      </c>
      <c r="G356" s="18">
        <v>119900</v>
      </c>
      <c r="H356" s="18">
        <v>3</v>
      </c>
      <c r="I356" s="18">
        <v>1</v>
      </c>
      <c r="J356" s="18" t="s">
        <v>720</v>
      </c>
      <c r="K356" s="18"/>
      <c r="L356" s="18">
        <v>6621</v>
      </c>
      <c r="M356" s="18">
        <v>1952</v>
      </c>
      <c r="N356" s="18">
        <v>1</v>
      </c>
      <c r="O356" s="18" t="s">
        <v>39</v>
      </c>
      <c r="P356" s="18">
        <v>53</v>
      </c>
      <c r="Q356" s="18" t="s">
        <v>40</v>
      </c>
      <c r="R356" s="18"/>
      <c r="S356" s="18"/>
      <c r="T356" s="18"/>
      <c r="U356" s="18"/>
      <c r="V356" s="18">
        <v>119900</v>
      </c>
      <c r="W356" s="18">
        <v>39259</v>
      </c>
      <c r="X356" s="18">
        <v>124000</v>
      </c>
      <c r="Y356" s="18" t="s">
        <v>970</v>
      </c>
      <c r="Z356" s="18" t="s">
        <v>42</v>
      </c>
      <c r="AA356" s="18">
        <v>16029970</v>
      </c>
      <c r="AB356" s="18" t="s">
        <v>971</v>
      </c>
      <c r="AC356" s="18" t="s">
        <v>44</v>
      </c>
      <c r="AD356" s="18" t="s">
        <v>45</v>
      </c>
      <c r="AE356" s="18">
        <v>38.536555999999997</v>
      </c>
      <c r="AF356" s="18">
        <v>-90.322169000000002</v>
      </c>
      <c r="AG356" s="20" t="b">
        <v>0</v>
      </c>
    </row>
    <row r="357" spans="1:33" s="8" customFormat="1" ht="13.2" x14ac:dyDescent="0.25">
      <c r="A357" s="17" t="s">
        <v>33</v>
      </c>
      <c r="B357" s="18" t="s">
        <v>34</v>
      </c>
      <c r="C357" s="18" t="s">
        <v>1062</v>
      </c>
      <c r="D357" s="18" t="s">
        <v>82</v>
      </c>
      <c r="E357" s="18" t="s">
        <v>37</v>
      </c>
      <c r="F357" s="18">
        <v>63123</v>
      </c>
      <c r="G357" s="18">
        <v>104900</v>
      </c>
      <c r="H357" s="18">
        <v>2</v>
      </c>
      <c r="I357" s="18">
        <v>1</v>
      </c>
      <c r="J357" s="18" t="s">
        <v>716</v>
      </c>
      <c r="K357" s="18"/>
      <c r="L357" s="18">
        <v>6752</v>
      </c>
      <c r="M357" s="18">
        <v>1912</v>
      </c>
      <c r="N357" s="18">
        <v>0</v>
      </c>
      <c r="O357" s="18"/>
      <c r="P357" s="18">
        <v>134</v>
      </c>
      <c r="Q357" s="18" t="s">
        <v>40</v>
      </c>
      <c r="R357" s="18"/>
      <c r="S357" s="18"/>
      <c r="T357" s="18"/>
      <c r="U357" s="18">
        <v>42543</v>
      </c>
      <c r="V357" s="18">
        <v>124900</v>
      </c>
      <c r="W357" s="18">
        <v>42321</v>
      </c>
      <c r="X357" s="18">
        <v>42000</v>
      </c>
      <c r="Y357" s="18" t="s">
        <v>1063</v>
      </c>
      <c r="Z357" s="18" t="s">
        <v>42</v>
      </c>
      <c r="AA357" s="18">
        <v>16008382</v>
      </c>
      <c r="AB357" s="18" t="s">
        <v>740</v>
      </c>
      <c r="AC357" s="18" t="s">
        <v>44</v>
      </c>
      <c r="AD357" s="18" t="s">
        <v>45</v>
      </c>
      <c r="AE357" s="18">
        <v>38.5681832</v>
      </c>
      <c r="AF357" s="18">
        <v>-90.305104400000005</v>
      </c>
      <c r="AG357" s="20" t="b">
        <v>0</v>
      </c>
    </row>
    <row r="358" spans="1:33" s="8" customFormat="1" ht="13.2" x14ac:dyDescent="0.25">
      <c r="A358" s="17" t="s">
        <v>33</v>
      </c>
      <c r="B358" s="18" t="s">
        <v>34</v>
      </c>
      <c r="C358" s="18" t="s">
        <v>1072</v>
      </c>
      <c r="D358" s="18" t="s">
        <v>82</v>
      </c>
      <c r="E358" s="18" t="s">
        <v>37</v>
      </c>
      <c r="F358" s="18">
        <v>63123</v>
      </c>
      <c r="G358" s="18">
        <v>119500</v>
      </c>
      <c r="H358" s="18">
        <v>2</v>
      </c>
      <c r="I358" s="18">
        <v>1</v>
      </c>
      <c r="J358" s="18" t="s">
        <v>720</v>
      </c>
      <c r="K358" s="18"/>
      <c r="L358" s="18">
        <v>6752</v>
      </c>
      <c r="M358" s="18">
        <v>1951</v>
      </c>
      <c r="N358" s="18">
        <v>1</v>
      </c>
      <c r="O358" s="18"/>
      <c r="P358" s="18">
        <v>204</v>
      </c>
      <c r="Q358" s="18" t="s">
        <v>40</v>
      </c>
      <c r="R358" s="18"/>
      <c r="S358" s="18"/>
      <c r="T358" s="18"/>
      <c r="U358" s="18">
        <v>42405</v>
      </c>
      <c r="V358" s="18">
        <v>125000</v>
      </c>
      <c r="W358" s="18"/>
      <c r="X358" s="18"/>
      <c r="Y358" s="18" t="s">
        <v>1073</v>
      </c>
      <c r="Z358" s="18" t="s">
        <v>42</v>
      </c>
      <c r="AA358" s="18">
        <v>15065743</v>
      </c>
      <c r="AB358" s="18" t="s">
        <v>1074</v>
      </c>
      <c r="AC358" s="18" t="s">
        <v>44</v>
      </c>
      <c r="AD358" s="18" t="s">
        <v>45</v>
      </c>
      <c r="AE358" s="18">
        <v>38.569662000000001</v>
      </c>
      <c r="AF358" s="18">
        <v>-90.308251999999996</v>
      </c>
      <c r="AG358" s="20" t="b">
        <v>0</v>
      </c>
    </row>
    <row r="359" spans="1:33" s="8" customFormat="1" ht="13.2" x14ac:dyDescent="0.25">
      <c r="A359" s="17" t="s">
        <v>33</v>
      </c>
      <c r="B359" s="18" t="s">
        <v>34</v>
      </c>
      <c r="C359" s="18" t="s">
        <v>725</v>
      </c>
      <c r="D359" s="18" t="s">
        <v>82</v>
      </c>
      <c r="E359" s="18" t="s">
        <v>37</v>
      </c>
      <c r="F359" s="18">
        <v>63123</v>
      </c>
      <c r="G359" s="18">
        <v>216900</v>
      </c>
      <c r="H359" s="18">
        <v>3</v>
      </c>
      <c r="I359" s="18">
        <v>2</v>
      </c>
      <c r="J359" s="18" t="s">
        <v>726</v>
      </c>
      <c r="K359" s="18"/>
      <c r="L359" s="18">
        <v>6795</v>
      </c>
      <c r="M359" s="18">
        <v>1969</v>
      </c>
      <c r="N359" s="18">
        <v>2</v>
      </c>
      <c r="O359" s="18" t="s">
        <v>39</v>
      </c>
      <c r="P359" s="18">
        <v>1</v>
      </c>
      <c r="Q359" s="18" t="s">
        <v>40</v>
      </c>
      <c r="R359" s="18">
        <v>42547</v>
      </c>
      <c r="S359" s="18">
        <v>0.54166666666666663</v>
      </c>
      <c r="T359" s="18">
        <v>0.625</v>
      </c>
      <c r="U359" s="18"/>
      <c r="V359" s="18">
        <v>216900</v>
      </c>
      <c r="W359" s="18"/>
      <c r="X359" s="18"/>
      <c r="Y359" s="18" t="s">
        <v>727</v>
      </c>
      <c r="Z359" s="18" t="s">
        <v>42</v>
      </c>
      <c r="AA359" s="18">
        <v>16044352</v>
      </c>
      <c r="AB359" s="18" t="s">
        <v>332</v>
      </c>
      <c r="AC359" s="18" t="s">
        <v>44</v>
      </c>
      <c r="AD359" s="18" t="s">
        <v>45</v>
      </c>
      <c r="AE359" s="18">
        <v>38.544688000000001</v>
      </c>
      <c r="AF359" s="18">
        <v>-90.354208</v>
      </c>
      <c r="AG359" s="20" t="b">
        <v>0</v>
      </c>
    </row>
    <row r="360" spans="1:33" s="8" customFormat="1" ht="13.2" x14ac:dyDescent="0.25">
      <c r="A360" s="17" t="s">
        <v>33</v>
      </c>
      <c r="B360" s="18" t="s">
        <v>34</v>
      </c>
      <c r="C360" s="18" t="s">
        <v>1075</v>
      </c>
      <c r="D360" s="18" t="s">
        <v>82</v>
      </c>
      <c r="E360" s="18" t="s">
        <v>37</v>
      </c>
      <c r="F360" s="18">
        <v>63123</v>
      </c>
      <c r="G360" s="18">
        <v>319900</v>
      </c>
      <c r="H360" s="18">
        <v>4</v>
      </c>
      <c r="I360" s="18">
        <v>3</v>
      </c>
      <c r="J360" s="18" t="s">
        <v>765</v>
      </c>
      <c r="K360" s="18"/>
      <c r="L360" s="18">
        <v>6970</v>
      </c>
      <c r="M360" s="18"/>
      <c r="N360" s="18">
        <v>2</v>
      </c>
      <c r="O360" s="18" t="s">
        <v>39</v>
      </c>
      <c r="P360" s="18">
        <v>205</v>
      </c>
      <c r="Q360" s="18" t="s">
        <v>40</v>
      </c>
      <c r="R360" s="18"/>
      <c r="S360" s="18"/>
      <c r="T360" s="18"/>
      <c r="U360" s="18">
        <v>42431</v>
      </c>
      <c r="V360" s="18">
        <v>354825</v>
      </c>
      <c r="W360" s="18"/>
      <c r="X360" s="18"/>
      <c r="Y360" s="18" t="s">
        <v>1076</v>
      </c>
      <c r="Z360" s="18" t="s">
        <v>42</v>
      </c>
      <c r="AA360" s="18">
        <v>15065454</v>
      </c>
      <c r="AB360" s="18" t="s">
        <v>49</v>
      </c>
      <c r="AC360" s="18" t="s">
        <v>44</v>
      </c>
      <c r="AD360" s="18" t="s">
        <v>45</v>
      </c>
      <c r="AE360" s="18">
        <v>38.523949999999999</v>
      </c>
      <c r="AF360" s="18">
        <v>-90.335948999999999</v>
      </c>
      <c r="AG360" s="20" t="b">
        <v>0</v>
      </c>
    </row>
    <row r="361" spans="1:33" s="8" customFormat="1" ht="13.2" x14ac:dyDescent="0.25">
      <c r="A361" s="17" t="s">
        <v>33</v>
      </c>
      <c r="B361" s="18" t="s">
        <v>34</v>
      </c>
      <c r="C361" s="18" t="s">
        <v>982</v>
      </c>
      <c r="D361" s="18" t="s">
        <v>82</v>
      </c>
      <c r="E361" s="18" t="s">
        <v>37</v>
      </c>
      <c r="F361" s="18">
        <v>63123</v>
      </c>
      <c r="G361" s="18">
        <v>134500</v>
      </c>
      <c r="H361" s="18">
        <v>3</v>
      </c>
      <c r="I361" s="18">
        <v>2</v>
      </c>
      <c r="J361" s="18" t="s">
        <v>720</v>
      </c>
      <c r="K361" s="18"/>
      <c r="L361" s="18">
        <v>7187</v>
      </c>
      <c r="M361" s="18">
        <v>1961</v>
      </c>
      <c r="N361" s="18">
        <v>0</v>
      </c>
      <c r="O361" s="18"/>
      <c r="P361" s="18">
        <v>60</v>
      </c>
      <c r="Q361" s="18" t="s">
        <v>40</v>
      </c>
      <c r="R361" s="18"/>
      <c r="S361" s="18"/>
      <c r="T361" s="18"/>
      <c r="U361" s="18">
        <v>42514</v>
      </c>
      <c r="V361" s="18">
        <v>134900</v>
      </c>
      <c r="W361" s="18">
        <v>42282</v>
      </c>
      <c r="X361" s="18">
        <v>30000</v>
      </c>
      <c r="Y361" s="18" t="s">
        <v>983</v>
      </c>
      <c r="Z361" s="18" t="s">
        <v>42</v>
      </c>
      <c r="AA361" s="18">
        <v>16027784</v>
      </c>
      <c r="AB361" s="18" t="s">
        <v>839</v>
      </c>
      <c r="AC361" s="18" t="s">
        <v>44</v>
      </c>
      <c r="AD361" s="18" t="s">
        <v>45</v>
      </c>
      <c r="AE361" s="18">
        <v>38.557363500000001</v>
      </c>
      <c r="AF361" s="18">
        <v>-90.316934099999997</v>
      </c>
      <c r="AG361" s="20" t="b">
        <v>0</v>
      </c>
    </row>
    <row r="362" spans="1:33" s="8" customFormat="1" ht="13.2" x14ac:dyDescent="0.25">
      <c r="A362" s="17" t="s">
        <v>33</v>
      </c>
      <c r="B362" s="18" t="s">
        <v>34</v>
      </c>
      <c r="C362" s="18" t="s">
        <v>821</v>
      </c>
      <c r="D362" s="18" t="s">
        <v>82</v>
      </c>
      <c r="E362" s="18" t="s">
        <v>37</v>
      </c>
      <c r="F362" s="18">
        <v>63123</v>
      </c>
      <c r="G362" s="18">
        <v>144900</v>
      </c>
      <c r="H362" s="18">
        <v>2</v>
      </c>
      <c r="I362" s="18">
        <v>1</v>
      </c>
      <c r="J362" s="18" t="s">
        <v>720</v>
      </c>
      <c r="K362" s="18"/>
      <c r="L362" s="18">
        <v>7492</v>
      </c>
      <c r="M362" s="18">
        <v>1954</v>
      </c>
      <c r="N362" s="18">
        <v>1</v>
      </c>
      <c r="O362" s="18" t="s">
        <v>39</v>
      </c>
      <c r="P362" s="18">
        <v>9</v>
      </c>
      <c r="Q362" s="18" t="s">
        <v>40</v>
      </c>
      <c r="R362" s="18">
        <v>42547</v>
      </c>
      <c r="S362" s="18">
        <v>0.54166666666666663</v>
      </c>
      <c r="T362" s="18">
        <v>0.625</v>
      </c>
      <c r="U362" s="18">
        <v>42544</v>
      </c>
      <c r="V362" s="18">
        <v>149900</v>
      </c>
      <c r="W362" s="18"/>
      <c r="X362" s="18"/>
      <c r="Y362" s="18" t="s">
        <v>822</v>
      </c>
      <c r="Z362" s="18" t="s">
        <v>42</v>
      </c>
      <c r="AA362" s="18">
        <v>16042582</v>
      </c>
      <c r="AB362" s="18" t="s">
        <v>823</v>
      </c>
      <c r="AC362" s="18" t="s">
        <v>44</v>
      </c>
      <c r="AD362" s="18" t="s">
        <v>45</v>
      </c>
      <c r="AE362" s="18">
        <v>38.552925000000002</v>
      </c>
      <c r="AF362" s="18">
        <v>-90.312112999999997</v>
      </c>
      <c r="AG362" s="20" t="b">
        <v>0</v>
      </c>
    </row>
    <row r="363" spans="1:33" s="8" customFormat="1" ht="13.2" x14ac:dyDescent="0.25">
      <c r="A363" s="17" t="s">
        <v>33</v>
      </c>
      <c r="B363" s="18" t="s">
        <v>34</v>
      </c>
      <c r="C363" s="18" t="s">
        <v>901</v>
      </c>
      <c r="D363" s="18" t="s">
        <v>82</v>
      </c>
      <c r="E363" s="18" t="s">
        <v>37</v>
      </c>
      <c r="F363" s="18">
        <v>63123</v>
      </c>
      <c r="G363" s="18">
        <v>123900</v>
      </c>
      <c r="H363" s="18">
        <v>2</v>
      </c>
      <c r="I363" s="18">
        <v>1</v>
      </c>
      <c r="J363" s="18" t="s">
        <v>720</v>
      </c>
      <c r="K363" s="18"/>
      <c r="L363" s="18">
        <v>7492</v>
      </c>
      <c r="M363" s="18">
        <v>1953</v>
      </c>
      <c r="N363" s="18">
        <v>1</v>
      </c>
      <c r="O363" s="18" t="s">
        <v>39</v>
      </c>
      <c r="P363" s="18">
        <v>25</v>
      </c>
      <c r="Q363" s="18" t="s">
        <v>40</v>
      </c>
      <c r="R363" s="18"/>
      <c r="S363" s="18"/>
      <c r="T363" s="18"/>
      <c r="U363" s="18"/>
      <c r="V363" s="18">
        <v>123900</v>
      </c>
      <c r="W363" s="18">
        <v>40745</v>
      </c>
      <c r="X363" s="18">
        <v>131000</v>
      </c>
      <c r="Y363" s="18" t="s">
        <v>902</v>
      </c>
      <c r="Z363" s="18" t="s">
        <v>42</v>
      </c>
      <c r="AA363" s="18">
        <v>16024451</v>
      </c>
      <c r="AB363" s="18" t="s">
        <v>332</v>
      </c>
      <c r="AC363" s="18" t="s">
        <v>44</v>
      </c>
      <c r="AD363" s="18" t="s">
        <v>45</v>
      </c>
      <c r="AE363" s="18">
        <v>38.537906999999997</v>
      </c>
      <c r="AF363" s="18">
        <v>-90.321584999999999</v>
      </c>
      <c r="AG363" s="20" t="b">
        <v>0</v>
      </c>
    </row>
    <row r="364" spans="1:33" s="8" customFormat="1" ht="13.2" x14ac:dyDescent="0.25">
      <c r="A364" s="17" t="s">
        <v>33</v>
      </c>
      <c r="B364" s="18" t="s">
        <v>34</v>
      </c>
      <c r="C364" s="18" t="s">
        <v>876</v>
      </c>
      <c r="D364" s="18" t="s">
        <v>82</v>
      </c>
      <c r="E364" s="18" t="s">
        <v>37</v>
      </c>
      <c r="F364" s="18">
        <v>63123</v>
      </c>
      <c r="G364" s="18">
        <v>119900</v>
      </c>
      <c r="H364" s="18">
        <v>3</v>
      </c>
      <c r="I364" s="18">
        <v>1</v>
      </c>
      <c r="J364" s="18" t="s">
        <v>716</v>
      </c>
      <c r="K364" s="18"/>
      <c r="L364" s="18">
        <v>7536</v>
      </c>
      <c r="M364" s="18">
        <v>1955</v>
      </c>
      <c r="N364" s="18">
        <v>0</v>
      </c>
      <c r="O364" s="18"/>
      <c r="P364" s="18">
        <v>19</v>
      </c>
      <c r="Q364" s="18" t="s">
        <v>40</v>
      </c>
      <c r="R364" s="18"/>
      <c r="S364" s="18"/>
      <c r="T364" s="18"/>
      <c r="U364" s="18">
        <v>42545</v>
      </c>
      <c r="V364" s="18">
        <v>124900</v>
      </c>
      <c r="W364" s="18">
        <v>42216</v>
      </c>
      <c r="X364" s="18">
        <v>75000</v>
      </c>
      <c r="Y364" s="18" t="s">
        <v>877</v>
      </c>
      <c r="Z364" s="18" t="s">
        <v>42</v>
      </c>
      <c r="AA364" s="18">
        <v>16039260</v>
      </c>
      <c r="AB364" s="18" t="s">
        <v>878</v>
      </c>
      <c r="AC364" s="18" t="s">
        <v>44</v>
      </c>
      <c r="AD364" s="18" t="s">
        <v>45</v>
      </c>
      <c r="AE364" s="18">
        <v>38.5521739</v>
      </c>
      <c r="AF364" s="18">
        <v>-90.294858099999999</v>
      </c>
      <c r="AG364" s="20" t="b">
        <v>0</v>
      </c>
    </row>
    <row r="365" spans="1:33" s="8" customFormat="1" ht="13.2" x14ac:dyDescent="0.25">
      <c r="A365" s="17" t="s">
        <v>33</v>
      </c>
      <c r="B365" s="18" t="s">
        <v>34</v>
      </c>
      <c r="C365" s="18" t="s">
        <v>750</v>
      </c>
      <c r="D365" s="18" t="s">
        <v>82</v>
      </c>
      <c r="E365" s="18" t="s">
        <v>37</v>
      </c>
      <c r="F365" s="18">
        <v>63123</v>
      </c>
      <c r="G365" s="18">
        <v>164900</v>
      </c>
      <c r="H365" s="18">
        <v>2</v>
      </c>
      <c r="I365" s="18">
        <v>1</v>
      </c>
      <c r="J365" s="18" t="s">
        <v>720</v>
      </c>
      <c r="K365" s="18"/>
      <c r="L365" s="18">
        <v>8146</v>
      </c>
      <c r="M365" s="18">
        <v>1954</v>
      </c>
      <c r="N365" s="18">
        <v>1</v>
      </c>
      <c r="O365" s="18" t="s">
        <v>39</v>
      </c>
      <c r="P365" s="18">
        <v>2</v>
      </c>
      <c r="Q365" s="18" t="s">
        <v>40</v>
      </c>
      <c r="R365" s="18"/>
      <c r="S365" s="18"/>
      <c r="T365" s="18"/>
      <c r="U365" s="18"/>
      <c r="V365" s="18">
        <v>164900</v>
      </c>
      <c r="W365" s="18"/>
      <c r="X365" s="18"/>
      <c r="Y365" s="18" t="s">
        <v>751</v>
      </c>
      <c r="Z365" s="18" t="s">
        <v>42</v>
      </c>
      <c r="AA365" s="18">
        <v>16043969</v>
      </c>
      <c r="AB365" s="18" t="s">
        <v>740</v>
      </c>
      <c r="AC365" s="18" t="s">
        <v>44</v>
      </c>
      <c r="AD365" s="18" t="s">
        <v>45</v>
      </c>
      <c r="AE365" s="18">
        <v>38.565195000000003</v>
      </c>
      <c r="AF365" s="18">
        <v>-90.346530000000001</v>
      </c>
      <c r="AG365" s="20" t="b">
        <v>0</v>
      </c>
    </row>
    <row r="366" spans="1:33" s="8" customFormat="1" ht="13.2" x14ac:dyDescent="0.25">
      <c r="A366" s="17" t="s">
        <v>33</v>
      </c>
      <c r="B366" s="18" t="s">
        <v>34</v>
      </c>
      <c r="C366" s="18" t="s">
        <v>1002</v>
      </c>
      <c r="D366" s="18" t="s">
        <v>82</v>
      </c>
      <c r="E366" s="18" t="s">
        <v>37</v>
      </c>
      <c r="F366" s="18">
        <v>63123</v>
      </c>
      <c r="G366" s="18">
        <v>102000</v>
      </c>
      <c r="H366" s="18">
        <v>2</v>
      </c>
      <c r="I366" s="18">
        <v>1</v>
      </c>
      <c r="J366" s="18" t="s">
        <v>720</v>
      </c>
      <c r="K366" s="18"/>
      <c r="L366" s="18">
        <v>9322</v>
      </c>
      <c r="M366" s="18">
        <v>1952</v>
      </c>
      <c r="N366" s="18">
        <v>0</v>
      </c>
      <c r="O366" s="18"/>
      <c r="P366" s="18">
        <v>73</v>
      </c>
      <c r="Q366" s="18" t="s">
        <v>40</v>
      </c>
      <c r="R366" s="18"/>
      <c r="S366" s="18"/>
      <c r="T366" s="18"/>
      <c r="U366" s="18">
        <v>42522</v>
      </c>
      <c r="V366" s="18">
        <v>110000</v>
      </c>
      <c r="W366" s="18">
        <v>42307</v>
      </c>
      <c r="X366" s="18">
        <v>55000</v>
      </c>
      <c r="Y366" s="18" t="s">
        <v>1003</v>
      </c>
      <c r="Z366" s="18" t="s">
        <v>42</v>
      </c>
      <c r="AA366" s="18">
        <v>16024371</v>
      </c>
      <c r="AB366" s="18" t="s">
        <v>1004</v>
      </c>
      <c r="AC366" s="18" t="s">
        <v>44</v>
      </c>
      <c r="AD366" s="18" t="s">
        <v>45</v>
      </c>
      <c r="AE366" s="18">
        <v>38.557907</v>
      </c>
      <c r="AF366" s="18">
        <v>-90.326740000000001</v>
      </c>
      <c r="AG366" s="20" t="b">
        <v>0</v>
      </c>
    </row>
    <row r="367" spans="1:33" s="8" customFormat="1" ht="13.2" x14ac:dyDescent="0.25">
      <c r="A367" s="17" t="s">
        <v>33</v>
      </c>
      <c r="B367" s="18" t="s">
        <v>34</v>
      </c>
      <c r="C367" s="18" t="s">
        <v>784</v>
      </c>
      <c r="D367" s="18" t="s">
        <v>82</v>
      </c>
      <c r="E367" s="18" t="s">
        <v>37</v>
      </c>
      <c r="F367" s="18">
        <v>63123</v>
      </c>
      <c r="G367" s="18">
        <v>169900</v>
      </c>
      <c r="H367" s="18">
        <v>3</v>
      </c>
      <c r="I367" s="18">
        <v>2</v>
      </c>
      <c r="J367" s="18" t="s">
        <v>726</v>
      </c>
      <c r="K367" s="18"/>
      <c r="L367" s="18">
        <v>10149</v>
      </c>
      <c r="M367" s="18">
        <v>1960</v>
      </c>
      <c r="N367" s="18">
        <v>1</v>
      </c>
      <c r="O367" s="18" t="s">
        <v>39</v>
      </c>
      <c r="P367" s="18">
        <v>5</v>
      </c>
      <c r="Q367" s="18" t="s">
        <v>40</v>
      </c>
      <c r="R367" s="18">
        <v>42547</v>
      </c>
      <c r="S367" s="18">
        <v>0.58333333333333337</v>
      </c>
      <c r="T367" s="18">
        <v>0.66666666666666663</v>
      </c>
      <c r="U367" s="18"/>
      <c r="V367" s="18">
        <v>169900</v>
      </c>
      <c r="W367" s="18">
        <v>42445</v>
      </c>
      <c r="X367" s="18">
        <v>105000</v>
      </c>
      <c r="Y367" s="18" t="s">
        <v>785</v>
      </c>
      <c r="Z367" s="18" t="s">
        <v>42</v>
      </c>
      <c r="AA367" s="18">
        <v>16043515</v>
      </c>
      <c r="AB367" s="18" t="s">
        <v>49</v>
      </c>
      <c r="AC367" s="18" t="s">
        <v>44</v>
      </c>
      <c r="AD367" s="18" t="s">
        <v>45</v>
      </c>
      <c r="AE367" s="18">
        <v>38.535699000000001</v>
      </c>
      <c r="AF367" s="18">
        <v>-90.346682000000001</v>
      </c>
      <c r="AG367" s="20" t="b">
        <v>0</v>
      </c>
    </row>
    <row r="368" spans="1:33" s="8" customFormat="1" ht="13.2" x14ac:dyDescent="0.25">
      <c r="A368" s="17" t="s">
        <v>33</v>
      </c>
      <c r="B368" s="18" t="s">
        <v>34</v>
      </c>
      <c r="C368" s="18" t="s">
        <v>972</v>
      </c>
      <c r="D368" s="18" t="s">
        <v>82</v>
      </c>
      <c r="E368" s="18" t="s">
        <v>37</v>
      </c>
      <c r="F368" s="18">
        <v>63123</v>
      </c>
      <c r="G368" s="18">
        <v>149900</v>
      </c>
      <c r="H368" s="18">
        <v>2</v>
      </c>
      <c r="I368" s="18">
        <v>1</v>
      </c>
      <c r="J368" s="18" t="s">
        <v>720</v>
      </c>
      <c r="K368" s="18"/>
      <c r="L368" s="18">
        <v>10237</v>
      </c>
      <c r="M368" s="18">
        <v>1948</v>
      </c>
      <c r="N368" s="18">
        <v>2</v>
      </c>
      <c r="O368" s="18" t="s">
        <v>39</v>
      </c>
      <c r="P368" s="18">
        <v>56</v>
      </c>
      <c r="Q368" s="18" t="s">
        <v>40</v>
      </c>
      <c r="R368" s="18"/>
      <c r="S368" s="18"/>
      <c r="T368" s="18"/>
      <c r="U368" s="18"/>
      <c r="V368" s="18">
        <v>149900</v>
      </c>
      <c r="W368" s="18"/>
      <c r="X368" s="18"/>
      <c r="Y368" s="18" t="s">
        <v>973</v>
      </c>
      <c r="Z368" s="18" t="s">
        <v>42</v>
      </c>
      <c r="AA368" s="18">
        <v>16028347</v>
      </c>
      <c r="AB368" s="18" t="s">
        <v>233</v>
      </c>
      <c r="AC368" s="18" t="s">
        <v>44</v>
      </c>
      <c r="AD368" s="18" t="s">
        <v>45</v>
      </c>
      <c r="AE368" s="18">
        <v>38.536304000000001</v>
      </c>
      <c r="AF368" s="18">
        <v>-90.313596000000004</v>
      </c>
      <c r="AG368" s="20" t="b">
        <v>0</v>
      </c>
    </row>
    <row r="369" spans="1:33" s="8" customFormat="1" ht="13.2" x14ac:dyDescent="0.25">
      <c r="A369" s="17" t="s">
        <v>33</v>
      </c>
      <c r="B369" s="18" t="s">
        <v>34</v>
      </c>
      <c r="C369" s="18" t="s">
        <v>85</v>
      </c>
      <c r="D369" s="18" t="s">
        <v>36</v>
      </c>
      <c r="E369" s="18" t="s">
        <v>37</v>
      </c>
      <c r="F369" s="18">
        <v>63011</v>
      </c>
      <c r="G369" s="18">
        <v>255000</v>
      </c>
      <c r="H369" s="18">
        <v>3</v>
      </c>
      <c r="I369" s="18">
        <v>3</v>
      </c>
      <c r="J369" s="18" t="s">
        <v>47</v>
      </c>
      <c r="K369" s="18"/>
      <c r="L369" s="18">
        <v>10367</v>
      </c>
      <c r="M369" s="18">
        <v>1970</v>
      </c>
      <c r="N369" s="18">
        <v>2</v>
      </c>
      <c r="O369" s="18" t="s">
        <v>39</v>
      </c>
      <c r="P369" s="18">
        <v>3</v>
      </c>
      <c r="Q369" s="18" t="s">
        <v>40</v>
      </c>
      <c r="R369" s="19">
        <v>42547</v>
      </c>
      <c r="S369" s="22">
        <v>0.54166666666666663</v>
      </c>
      <c r="T369" s="22">
        <v>0.625</v>
      </c>
      <c r="U369" s="18"/>
      <c r="V369" s="18">
        <v>255000</v>
      </c>
      <c r="W369" s="19">
        <v>41736</v>
      </c>
      <c r="X369" s="18">
        <v>238000</v>
      </c>
      <c r="Y369" s="18" t="s">
        <v>86</v>
      </c>
      <c r="Z369" s="18" t="s">
        <v>42</v>
      </c>
      <c r="AA369" s="18">
        <v>16043842</v>
      </c>
      <c r="AB369" s="18" t="s">
        <v>87</v>
      </c>
      <c r="AC369" s="18" t="s">
        <v>44</v>
      </c>
      <c r="AD369" s="18" t="s">
        <v>45</v>
      </c>
      <c r="AE369" s="18">
        <v>38.610925999999999</v>
      </c>
      <c r="AF369" s="18">
        <v>-90.515319000000005</v>
      </c>
      <c r="AG369" s="20" t="b">
        <v>0</v>
      </c>
    </row>
    <row r="370" spans="1:33" s="8" customFormat="1" ht="13.2" x14ac:dyDescent="0.25">
      <c r="A370" s="17" t="s">
        <v>33</v>
      </c>
      <c r="B370" s="18" t="s">
        <v>34</v>
      </c>
      <c r="C370" s="18" t="s">
        <v>328</v>
      </c>
      <c r="D370" s="18" t="s">
        <v>66</v>
      </c>
      <c r="E370" s="18" t="s">
        <v>37</v>
      </c>
      <c r="F370" s="18">
        <v>63017</v>
      </c>
      <c r="G370" s="18">
        <v>409900</v>
      </c>
      <c r="H370" s="18">
        <v>4</v>
      </c>
      <c r="I370" s="18">
        <v>3</v>
      </c>
      <c r="J370" s="18" t="s">
        <v>309</v>
      </c>
      <c r="K370" s="18"/>
      <c r="L370" s="18">
        <v>10934</v>
      </c>
      <c r="M370" s="18">
        <v>1979</v>
      </c>
      <c r="N370" s="18">
        <v>2</v>
      </c>
      <c r="O370" s="18" t="s">
        <v>39</v>
      </c>
      <c r="P370" s="18">
        <v>2</v>
      </c>
      <c r="Q370" s="18" t="s">
        <v>40</v>
      </c>
      <c r="R370" s="18">
        <v>42547</v>
      </c>
      <c r="S370" s="18">
        <v>0.54166666666666663</v>
      </c>
      <c r="T370" s="18">
        <v>0.625</v>
      </c>
      <c r="U370" s="18"/>
      <c r="V370" s="18">
        <v>409900</v>
      </c>
      <c r="W370" s="18"/>
      <c r="X370" s="18"/>
      <c r="Y370" s="18" t="s">
        <v>329</v>
      </c>
      <c r="Z370" s="18" t="s">
        <v>42</v>
      </c>
      <c r="AA370" s="18">
        <v>16043605</v>
      </c>
      <c r="AB370" s="18" t="s">
        <v>43</v>
      </c>
      <c r="AC370" s="18" t="s">
        <v>44</v>
      </c>
      <c r="AD370" s="18" t="s">
        <v>45</v>
      </c>
      <c r="AE370" s="18">
        <v>38.658813500000001</v>
      </c>
      <c r="AF370" s="18">
        <v>-90.528737199999995</v>
      </c>
      <c r="AG370" s="20" t="b">
        <v>0</v>
      </c>
    </row>
    <row r="371" spans="1:33" s="8" customFormat="1" ht="13.2" x14ac:dyDescent="0.25">
      <c r="A371" s="17" t="s">
        <v>33</v>
      </c>
      <c r="B371" s="18" t="s">
        <v>34</v>
      </c>
      <c r="C371" s="18" t="s">
        <v>248</v>
      </c>
      <c r="D371" s="18" t="s">
        <v>75</v>
      </c>
      <c r="E371" s="18" t="s">
        <v>37</v>
      </c>
      <c r="F371" s="18">
        <v>63011</v>
      </c>
      <c r="G371" s="18">
        <v>370000</v>
      </c>
      <c r="H371" s="18">
        <v>3</v>
      </c>
      <c r="I371" s="18">
        <v>3</v>
      </c>
      <c r="J371" s="18" t="s">
        <v>38</v>
      </c>
      <c r="K371" s="18"/>
      <c r="L371" s="18">
        <v>11326</v>
      </c>
      <c r="M371" s="18">
        <v>1995</v>
      </c>
      <c r="N371" s="18">
        <v>2</v>
      </c>
      <c r="O371" s="18" t="s">
        <v>39</v>
      </c>
      <c r="P371" s="18">
        <v>80</v>
      </c>
      <c r="Q371" s="18" t="s">
        <v>40</v>
      </c>
      <c r="R371" s="18"/>
      <c r="S371" s="18"/>
      <c r="T371" s="18"/>
      <c r="U371" s="19">
        <v>42531</v>
      </c>
      <c r="V371" s="18">
        <v>375000</v>
      </c>
      <c r="W371" s="18"/>
      <c r="X371" s="18"/>
      <c r="Y371" s="18" t="s">
        <v>249</v>
      </c>
      <c r="Z371" s="18" t="s">
        <v>42</v>
      </c>
      <c r="AA371" s="18">
        <v>16022655</v>
      </c>
      <c r="AB371" s="18" t="s">
        <v>64</v>
      </c>
      <c r="AC371" s="18" t="s">
        <v>44</v>
      </c>
      <c r="AD371" s="18" t="s">
        <v>45</v>
      </c>
      <c r="AE371" s="18">
        <v>38.598973999999998</v>
      </c>
      <c r="AF371" s="18">
        <v>-90.607917999999998</v>
      </c>
      <c r="AG371" s="20" t="b">
        <v>0</v>
      </c>
    </row>
    <row r="372" spans="1:33" s="8" customFormat="1" ht="13.2" x14ac:dyDescent="0.25">
      <c r="A372" s="17" t="s">
        <v>33</v>
      </c>
      <c r="B372" s="18" t="s">
        <v>34</v>
      </c>
      <c r="C372" s="18" t="s">
        <v>994</v>
      </c>
      <c r="D372" s="18" t="s">
        <v>82</v>
      </c>
      <c r="E372" s="18" t="s">
        <v>37</v>
      </c>
      <c r="F372" s="18">
        <v>63123</v>
      </c>
      <c r="G372" s="18">
        <v>118000</v>
      </c>
      <c r="H372" s="18">
        <v>2</v>
      </c>
      <c r="I372" s="18">
        <v>2</v>
      </c>
      <c r="J372" s="18" t="s">
        <v>720</v>
      </c>
      <c r="K372" s="18"/>
      <c r="L372" s="18">
        <v>13809</v>
      </c>
      <c r="M372" s="18">
        <v>1948</v>
      </c>
      <c r="N372" s="18">
        <v>1</v>
      </c>
      <c r="O372" s="18" t="s">
        <v>39</v>
      </c>
      <c r="P372" s="18">
        <v>64</v>
      </c>
      <c r="Q372" s="18" t="s">
        <v>40</v>
      </c>
      <c r="R372" s="18"/>
      <c r="S372" s="18"/>
      <c r="T372" s="18"/>
      <c r="U372" s="18"/>
      <c r="V372" s="18">
        <v>118000</v>
      </c>
      <c r="W372" s="18">
        <v>41509</v>
      </c>
      <c r="X372" s="18">
        <v>63000</v>
      </c>
      <c r="Y372" s="18" t="s">
        <v>995</v>
      </c>
      <c r="Z372" s="18" t="s">
        <v>42</v>
      </c>
      <c r="AA372" s="18">
        <v>16027318</v>
      </c>
      <c r="AB372" s="18" t="s">
        <v>52</v>
      </c>
      <c r="AC372" s="18" t="s">
        <v>44</v>
      </c>
      <c r="AD372" s="18" t="s">
        <v>45</v>
      </c>
      <c r="AE372" s="18">
        <v>38.554704999999998</v>
      </c>
      <c r="AF372" s="18">
        <v>-90.328745999999995</v>
      </c>
      <c r="AG372" s="20" t="b">
        <v>0</v>
      </c>
    </row>
    <row r="373" spans="1:33" s="8" customFormat="1" ht="13.2" x14ac:dyDescent="0.25">
      <c r="A373" s="17" t="s">
        <v>33</v>
      </c>
      <c r="B373" s="18" t="s">
        <v>34</v>
      </c>
      <c r="C373" s="18" t="s">
        <v>356</v>
      </c>
      <c r="D373" s="18" t="s">
        <v>290</v>
      </c>
      <c r="E373" s="18" t="s">
        <v>37</v>
      </c>
      <c r="F373" s="18">
        <v>63017</v>
      </c>
      <c r="G373" s="18">
        <v>625000</v>
      </c>
      <c r="H373" s="18">
        <v>4</v>
      </c>
      <c r="I373" s="18">
        <v>4</v>
      </c>
      <c r="J373" s="18" t="s">
        <v>309</v>
      </c>
      <c r="K373" s="18"/>
      <c r="L373" s="18">
        <v>14375</v>
      </c>
      <c r="M373" s="18">
        <v>1987</v>
      </c>
      <c r="N373" s="18">
        <v>2</v>
      </c>
      <c r="O373" s="18" t="s">
        <v>39</v>
      </c>
      <c r="P373" s="18">
        <v>9</v>
      </c>
      <c r="Q373" s="18" t="s">
        <v>40</v>
      </c>
      <c r="R373" s="18">
        <v>42547</v>
      </c>
      <c r="S373" s="18">
        <v>0.58333333333333337</v>
      </c>
      <c r="T373" s="18">
        <v>0.66666666666666663</v>
      </c>
      <c r="U373" s="18"/>
      <c r="V373" s="18">
        <v>625000</v>
      </c>
      <c r="W373" s="18"/>
      <c r="X373" s="18"/>
      <c r="Y373" s="18" t="s">
        <v>357</v>
      </c>
      <c r="Z373" s="18" t="s">
        <v>42</v>
      </c>
      <c r="AA373" s="18">
        <v>16042450</v>
      </c>
      <c r="AB373" s="18" t="s">
        <v>68</v>
      </c>
      <c r="AC373" s="18" t="s">
        <v>44</v>
      </c>
      <c r="AD373" s="18" t="s">
        <v>45</v>
      </c>
      <c r="AE373" s="18">
        <v>38.639541999999999</v>
      </c>
      <c r="AF373" s="18">
        <v>-90.490532999999999</v>
      </c>
      <c r="AG373" s="20" t="b">
        <v>0</v>
      </c>
    </row>
    <row r="374" spans="1:33" s="8" customFormat="1" ht="13.2" x14ac:dyDescent="0.25">
      <c r="A374" s="17" t="s">
        <v>33</v>
      </c>
      <c r="B374" s="18" t="s">
        <v>34</v>
      </c>
      <c r="C374" s="18" t="s">
        <v>649</v>
      </c>
      <c r="D374" s="18" t="s">
        <v>66</v>
      </c>
      <c r="E374" s="18" t="s">
        <v>37</v>
      </c>
      <c r="F374" s="18">
        <v>63017</v>
      </c>
      <c r="G374" s="18">
        <v>890000</v>
      </c>
      <c r="H374" s="18">
        <v>4</v>
      </c>
      <c r="I374" s="18">
        <v>4</v>
      </c>
      <c r="J374" s="18" t="s">
        <v>309</v>
      </c>
      <c r="K374" s="18"/>
      <c r="L374" s="18">
        <v>20125</v>
      </c>
      <c r="M374" s="18"/>
      <c r="N374" s="18">
        <v>3</v>
      </c>
      <c r="O374" s="18" t="s">
        <v>39</v>
      </c>
      <c r="P374" s="18">
        <v>164</v>
      </c>
      <c r="Q374" s="18" t="s">
        <v>40</v>
      </c>
      <c r="R374" s="18"/>
      <c r="S374" s="18"/>
      <c r="T374" s="18"/>
      <c r="U374" s="18"/>
      <c r="V374" s="18">
        <v>890000</v>
      </c>
      <c r="W374" s="18"/>
      <c r="X374" s="18"/>
      <c r="Y374" s="18" t="s">
        <v>650</v>
      </c>
      <c r="Z374" s="18" t="s">
        <v>42</v>
      </c>
      <c r="AA374" s="18">
        <v>16001988</v>
      </c>
      <c r="AB374" s="18" t="s">
        <v>651</v>
      </c>
      <c r="AC374" s="18" t="s">
        <v>44</v>
      </c>
      <c r="AD374" s="18" t="s">
        <v>45</v>
      </c>
      <c r="AE374" s="18">
        <v>38.644696000000003</v>
      </c>
      <c r="AF374" s="18">
        <v>-90.558195999999995</v>
      </c>
      <c r="AG374" s="20" t="b">
        <v>0</v>
      </c>
    </row>
    <row r="375" spans="1:33" s="8" customFormat="1" ht="13.2" x14ac:dyDescent="0.25">
      <c r="A375" s="17" t="s">
        <v>33</v>
      </c>
      <c r="B375" s="18" t="s">
        <v>34</v>
      </c>
      <c r="C375" s="18" t="s">
        <v>887</v>
      </c>
      <c r="D375" s="18" t="s">
        <v>82</v>
      </c>
      <c r="E375" s="18" t="s">
        <v>37</v>
      </c>
      <c r="F375" s="18">
        <v>63123</v>
      </c>
      <c r="G375" s="18">
        <v>399900</v>
      </c>
      <c r="H375" s="18">
        <v>4</v>
      </c>
      <c r="I375" s="18">
        <v>2</v>
      </c>
      <c r="J375" s="18" t="s">
        <v>726</v>
      </c>
      <c r="K375" s="18"/>
      <c r="L375" s="18">
        <v>23087</v>
      </c>
      <c r="M375" s="18">
        <v>1962</v>
      </c>
      <c r="N375" s="18">
        <v>2</v>
      </c>
      <c r="O375" s="18" t="s">
        <v>39</v>
      </c>
      <c r="P375" s="18">
        <v>22</v>
      </c>
      <c r="Q375" s="18" t="s">
        <v>40</v>
      </c>
      <c r="R375" s="18">
        <v>42547</v>
      </c>
      <c r="S375" s="18">
        <v>0.54166666666666663</v>
      </c>
      <c r="T375" s="18">
        <v>0.625</v>
      </c>
      <c r="U375" s="18">
        <v>42535</v>
      </c>
      <c r="V375" s="18">
        <v>419900</v>
      </c>
      <c r="W375" s="18"/>
      <c r="X375" s="18"/>
      <c r="Y375" s="18" t="s">
        <v>888</v>
      </c>
      <c r="Z375" s="18" t="s">
        <v>42</v>
      </c>
      <c r="AA375" s="18">
        <v>16038863</v>
      </c>
      <c r="AB375" s="18" t="s">
        <v>332</v>
      </c>
      <c r="AC375" s="18" t="s">
        <v>44</v>
      </c>
      <c r="AD375" s="18" t="s">
        <v>45</v>
      </c>
      <c r="AE375" s="18">
        <v>38.549410999999999</v>
      </c>
      <c r="AF375" s="18">
        <v>-90.3451539</v>
      </c>
      <c r="AG375" s="20" t="b">
        <v>0</v>
      </c>
    </row>
    <row r="376" spans="1:33" s="8" customFormat="1" ht="13.2" x14ac:dyDescent="0.25">
      <c r="A376" s="17" t="s">
        <v>33</v>
      </c>
      <c r="B376" s="18" t="s">
        <v>34</v>
      </c>
      <c r="C376" s="18" t="s">
        <v>595</v>
      </c>
      <c r="D376" s="18" t="s">
        <v>66</v>
      </c>
      <c r="E376" s="18" t="s">
        <v>37</v>
      </c>
      <c r="F376" s="18">
        <v>63017</v>
      </c>
      <c r="G376" s="18">
        <v>552900</v>
      </c>
      <c r="H376" s="18">
        <v>4</v>
      </c>
      <c r="I376" s="18">
        <v>4</v>
      </c>
      <c r="J376" s="18" t="s">
        <v>57</v>
      </c>
      <c r="K376" s="18"/>
      <c r="L376" s="18">
        <v>33977</v>
      </c>
      <c r="M376" s="18">
        <v>1974</v>
      </c>
      <c r="N376" s="18">
        <v>2</v>
      </c>
      <c r="O376" s="18" t="s">
        <v>39</v>
      </c>
      <c r="P376" s="18">
        <v>95</v>
      </c>
      <c r="Q376" s="18" t="s">
        <v>40</v>
      </c>
      <c r="R376" s="18"/>
      <c r="S376" s="18"/>
      <c r="T376" s="18"/>
      <c r="U376" s="18">
        <v>42523</v>
      </c>
      <c r="V376" s="18">
        <v>584900</v>
      </c>
      <c r="W376" s="18"/>
      <c r="X376" s="18"/>
      <c r="Y376" s="18" t="s">
        <v>596</v>
      </c>
      <c r="Z376" s="18" t="s">
        <v>42</v>
      </c>
      <c r="AA376" s="18">
        <v>16017252</v>
      </c>
      <c r="AB376" s="18" t="s">
        <v>64</v>
      </c>
      <c r="AC376" s="18" t="s">
        <v>44</v>
      </c>
      <c r="AD376" s="18" t="s">
        <v>45</v>
      </c>
      <c r="AE376" s="18">
        <v>38.611784</v>
      </c>
      <c r="AF376" s="18">
        <v>-90.578926899999999</v>
      </c>
      <c r="AG376" s="20" t="b">
        <v>0</v>
      </c>
    </row>
    <row r="377" spans="1:33" s="8" customFormat="1" ht="13.2" x14ac:dyDescent="0.25">
      <c r="A377" s="17" t="s">
        <v>33</v>
      </c>
      <c r="B377" s="18" t="s">
        <v>34</v>
      </c>
      <c r="C377" s="18" t="s">
        <v>509</v>
      </c>
      <c r="D377" s="18" t="s">
        <v>66</v>
      </c>
      <c r="E377" s="18" t="s">
        <v>37</v>
      </c>
      <c r="F377" s="18">
        <v>63017</v>
      </c>
      <c r="G377" s="18">
        <v>999999</v>
      </c>
      <c r="H377" s="18">
        <v>4</v>
      </c>
      <c r="I377" s="18">
        <v>5</v>
      </c>
      <c r="J377" s="18" t="s">
        <v>309</v>
      </c>
      <c r="K377" s="18"/>
      <c r="L377" s="18">
        <v>175982</v>
      </c>
      <c r="M377" s="18">
        <v>1964</v>
      </c>
      <c r="N377" s="18">
        <v>2</v>
      </c>
      <c r="O377" s="18" t="s">
        <v>39</v>
      </c>
      <c r="P377" s="18">
        <v>48</v>
      </c>
      <c r="Q377" s="18" t="s">
        <v>40</v>
      </c>
      <c r="R377" s="18"/>
      <c r="S377" s="18"/>
      <c r="T377" s="18"/>
      <c r="U377" s="18">
        <v>42509</v>
      </c>
      <c r="V377" s="18">
        <v>1100000</v>
      </c>
      <c r="W377" s="18"/>
      <c r="X377" s="18"/>
      <c r="Y377" s="18" t="s">
        <v>510</v>
      </c>
      <c r="Z377" s="18" t="s">
        <v>42</v>
      </c>
      <c r="AA377" s="18">
        <v>16031402</v>
      </c>
      <c r="AB377" s="18" t="s">
        <v>373</v>
      </c>
      <c r="AC377" s="18" t="s">
        <v>44</v>
      </c>
      <c r="AD377" s="18" t="s">
        <v>45</v>
      </c>
      <c r="AE377" s="18">
        <v>38.664304999999999</v>
      </c>
      <c r="AF377" s="18">
        <v>-90.552076999999997</v>
      </c>
      <c r="AG377" s="20" t="b">
        <v>0</v>
      </c>
    </row>
    <row r="378" spans="1:33" s="8" customFormat="1" ht="13.2" x14ac:dyDescent="0.25">
      <c r="A378" s="17" t="s">
        <v>33</v>
      </c>
      <c r="B378" s="18" t="s">
        <v>34</v>
      </c>
      <c r="C378" s="18" t="s">
        <v>889</v>
      </c>
      <c r="D378" s="18" t="s">
        <v>82</v>
      </c>
      <c r="E378" s="18" t="s">
        <v>37</v>
      </c>
      <c r="F378" s="18">
        <v>63123</v>
      </c>
      <c r="G378" s="18">
        <v>298900</v>
      </c>
      <c r="H378" s="18">
        <v>2</v>
      </c>
      <c r="I378" s="18">
        <v>3</v>
      </c>
      <c r="J378" s="18" t="s">
        <v>726</v>
      </c>
      <c r="K378" s="18"/>
      <c r="L378" s="18"/>
      <c r="M378" s="18"/>
      <c r="N378" s="18">
        <v>2</v>
      </c>
      <c r="O378" s="18" t="s">
        <v>39</v>
      </c>
      <c r="P378" s="18">
        <v>22</v>
      </c>
      <c r="Q378" s="18" t="s">
        <v>40</v>
      </c>
      <c r="R378" s="18"/>
      <c r="S378" s="18"/>
      <c r="T378" s="18"/>
      <c r="U378" s="18"/>
      <c r="V378" s="18">
        <v>279900</v>
      </c>
      <c r="W378" s="18"/>
      <c r="X378" s="18"/>
      <c r="Y378" s="18" t="s">
        <v>890</v>
      </c>
      <c r="Z378" s="18" t="s">
        <v>42</v>
      </c>
      <c r="AA378" s="18">
        <v>16038930</v>
      </c>
      <c r="AB378" s="18" t="s">
        <v>49</v>
      </c>
      <c r="AC378" s="18" t="s">
        <v>44</v>
      </c>
      <c r="AD378" s="18" t="s">
        <v>45</v>
      </c>
      <c r="AE378" s="18">
        <v>38.545798099999999</v>
      </c>
      <c r="AF378" s="18">
        <v>-90.350099499999999</v>
      </c>
      <c r="AG378" s="20" t="b">
        <v>0</v>
      </c>
    </row>
    <row r="379" spans="1:33" s="8" customFormat="1" ht="13.2" x14ac:dyDescent="0.25">
      <c r="A379" s="17" t="s">
        <v>33</v>
      </c>
      <c r="B379" s="18" t="s">
        <v>34</v>
      </c>
      <c r="C379" s="18" t="s">
        <v>1054</v>
      </c>
      <c r="D379" s="18" t="s">
        <v>82</v>
      </c>
      <c r="E379" s="18" t="s">
        <v>37</v>
      </c>
      <c r="F379" s="18">
        <v>63123</v>
      </c>
      <c r="G379" s="18">
        <v>269900</v>
      </c>
      <c r="H379" s="18">
        <v>2</v>
      </c>
      <c r="I379" s="18">
        <v>3</v>
      </c>
      <c r="J379" s="18" t="s">
        <v>726</v>
      </c>
      <c r="K379" s="18"/>
      <c r="L379" s="18"/>
      <c r="M379" s="18"/>
      <c r="N379" s="18">
        <v>2</v>
      </c>
      <c r="O379" s="18" t="s">
        <v>39</v>
      </c>
      <c r="P379" s="18">
        <v>113</v>
      </c>
      <c r="Q379" s="18" t="s">
        <v>40</v>
      </c>
      <c r="R379" s="18">
        <v>42547</v>
      </c>
      <c r="S379" s="18">
        <v>0.45833333333333331</v>
      </c>
      <c r="T379" s="18">
        <v>0.75</v>
      </c>
      <c r="U379" s="18">
        <v>42447</v>
      </c>
      <c r="V379" s="18">
        <v>283900</v>
      </c>
      <c r="W379" s="18"/>
      <c r="X379" s="18"/>
      <c r="Y379" s="18" t="s">
        <v>1055</v>
      </c>
      <c r="Z379" s="18" t="s">
        <v>42</v>
      </c>
      <c r="AA379" s="18">
        <v>16012491</v>
      </c>
      <c r="AB379" s="18" t="s">
        <v>49</v>
      </c>
      <c r="AC379" s="18" t="s">
        <v>44</v>
      </c>
      <c r="AD379" s="18" t="s">
        <v>45</v>
      </c>
      <c r="AE379" s="18">
        <v>38.545558700000001</v>
      </c>
      <c r="AF379" s="18">
        <v>-90.350136800000001</v>
      </c>
      <c r="AG379" s="20" t="b">
        <v>0</v>
      </c>
    </row>
    <row r="380" spans="1:33" x14ac:dyDescent="0.3">
      <c r="A380" s="23"/>
      <c r="B380" s="24"/>
      <c r="C380" s="23"/>
      <c r="D380" s="24"/>
      <c r="E380" s="23"/>
      <c r="F380" s="24"/>
      <c r="G380" s="27"/>
      <c r="H380" s="23"/>
      <c r="I380" s="23"/>
      <c r="J380" s="24"/>
      <c r="K380" s="23"/>
      <c r="L380" s="24"/>
      <c r="M380" s="24"/>
      <c r="N380" s="24"/>
      <c r="O380" s="24"/>
      <c r="P380" s="24"/>
      <c r="Q380" s="24"/>
      <c r="R380" s="23"/>
      <c r="S380" s="23"/>
      <c r="T380" s="24"/>
      <c r="U380" s="23"/>
      <c r="V380" s="24"/>
      <c r="W380" s="23"/>
      <c r="X380" s="24"/>
      <c r="Y380" s="23"/>
      <c r="Z380" s="24"/>
      <c r="AA380" s="23"/>
      <c r="AB380" s="24"/>
      <c r="AC380" s="23"/>
      <c r="AD380" s="24"/>
      <c r="AE380" s="23"/>
      <c r="AF380" s="24"/>
      <c r="AG380" s="23"/>
    </row>
    <row r="381" spans="1:33" ht="13.2" x14ac:dyDescent="0.25">
      <c r="A381" s="14" t="s">
        <v>0</v>
      </c>
      <c r="B381" s="15" t="s">
        <v>1</v>
      </c>
      <c r="C381" s="15" t="s">
        <v>2</v>
      </c>
      <c r="D381" s="15" t="s">
        <v>3</v>
      </c>
      <c r="E381" s="15" t="s">
        <v>4</v>
      </c>
      <c r="F381" s="15" t="s">
        <v>5</v>
      </c>
      <c r="G381" s="15" t="s">
        <v>6</v>
      </c>
      <c r="H381" s="15" t="s">
        <v>7</v>
      </c>
      <c r="I381" s="15" t="s">
        <v>8</v>
      </c>
      <c r="J381" s="15" t="s">
        <v>9</v>
      </c>
      <c r="K381" s="15" t="s">
        <v>10</v>
      </c>
      <c r="L381" s="15" t="s">
        <v>11</v>
      </c>
      <c r="M381" s="15" t="s">
        <v>12</v>
      </c>
      <c r="N381" s="15" t="s">
        <v>13</v>
      </c>
      <c r="O381" s="15" t="s">
        <v>14</v>
      </c>
      <c r="P381" s="15" t="s">
        <v>15</v>
      </c>
      <c r="Q381" s="15" t="s">
        <v>16</v>
      </c>
      <c r="R381" s="15" t="s">
        <v>17</v>
      </c>
      <c r="S381" s="15" t="s">
        <v>18</v>
      </c>
      <c r="T381" s="15" t="s">
        <v>19</v>
      </c>
      <c r="U381" s="15" t="s">
        <v>20</v>
      </c>
      <c r="V381" s="15" t="s">
        <v>21</v>
      </c>
      <c r="W381" s="15" t="s">
        <v>22</v>
      </c>
      <c r="X381" s="15" t="s">
        <v>23</v>
      </c>
      <c r="Y381" s="15" t="s">
        <v>24</v>
      </c>
      <c r="Z381" s="15" t="s">
        <v>25</v>
      </c>
      <c r="AA381" s="15" t="s">
        <v>26</v>
      </c>
      <c r="AB381" s="15" t="s">
        <v>27</v>
      </c>
      <c r="AC381" s="15" t="s">
        <v>28</v>
      </c>
      <c r="AD381" s="15" t="s">
        <v>29</v>
      </c>
      <c r="AE381" s="15" t="s">
        <v>30</v>
      </c>
      <c r="AF381" s="15" t="s">
        <v>31</v>
      </c>
      <c r="AG381" s="16" t="s">
        <v>32</v>
      </c>
    </row>
    <row r="382" spans="1:33" ht="13.2" x14ac:dyDescent="0.25">
      <c r="A382" s="17" t="s">
        <v>33</v>
      </c>
      <c r="B382" s="18" t="s">
        <v>34</v>
      </c>
      <c r="C382" s="18" t="s">
        <v>754</v>
      </c>
      <c r="D382" s="18" t="s">
        <v>82</v>
      </c>
      <c r="E382" s="18" t="s">
        <v>37</v>
      </c>
      <c r="F382" s="18">
        <v>63123</v>
      </c>
      <c r="G382" s="18">
        <v>145000</v>
      </c>
      <c r="H382" s="18">
        <v>3</v>
      </c>
      <c r="I382" s="18">
        <v>2</v>
      </c>
      <c r="J382" s="18" t="s">
        <v>716</v>
      </c>
      <c r="K382" s="18">
        <v>1270</v>
      </c>
      <c r="L382" s="18">
        <v>310408560</v>
      </c>
      <c r="M382" s="18">
        <v>1960</v>
      </c>
      <c r="N382" s="18">
        <v>0</v>
      </c>
      <c r="O382" s="18"/>
      <c r="P382" s="18">
        <v>2</v>
      </c>
      <c r="Q382" s="18" t="s">
        <v>40</v>
      </c>
      <c r="R382" s="18"/>
      <c r="S382" s="18"/>
      <c r="T382" s="18"/>
      <c r="U382" s="18"/>
      <c r="V382" s="18">
        <v>145000</v>
      </c>
      <c r="W382" s="18"/>
      <c r="X382" s="18"/>
      <c r="Y382" s="18" t="s">
        <v>755</v>
      </c>
      <c r="Z382" s="18" t="s">
        <v>42</v>
      </c>
      <c r="AA382" s="18">
        <v>16044229</v>
      </c>
      <c r="AB382" s="18" t="s">
        <v>740</v>
      </c>
      <c r="AC382" s="18" t="s">
        <v>44</v>
      </c>
      <c r="AD382" s="18" t="s">
        <v>45</v>
      </c>
      <c r="AE382" s="18">
        <v>38.549039</v>
      </c>
      <c r="AF382" s="18">
        <v>-90.303517999999997</v>
      </c>
      <c r="AG382" s="20" t="b">
        <v>0</v>
      </c>
    </row>
    <row r="383" spans="1:33" ht="13.2" x14ac:dyDescent="0.25">
      <c r="A383" s="17" t="s">
        <v>33</v>
      </c>
      <c r="B383" s="18" t="s">
        <v>34</v>
      </c>
      <c r="C383" s="18" t="s">
        <v>368</v>
      </c>
      <c r="D383" s="18" t="s">
        <v>66</v>
      </c>
      <c r="E383" s="18" t="s">
        <v>37</v>
      </c>
      <c r="F383" s="18">
        <v>63017</v>
      </c>
      <c r="G383" s="18">
        <v>375000</v>
      </c>
      <c r="H383" s="18">
        <v>4</v>
      </c>
      <c r="I383" s="18">
        <v>4</v>
      </c>
      <c r="J383" s="18" t="s">
        <v>309</v>
      </c>
      <c r="K383" s="18">
        <v>2636</v>
      </c>
      <c r="L383" s="18">
        <v>492968520</v>
      </c>
      <c r="M383" s="18">
        <v>1973</v>
      </c>
      <c r="N383" s="18">
        <v>2</v>
      </c>
      <c r="O383" s="18" t="s">
        <v>39</v>
      </c>
      <c r="P383" s="18">
        <v>10</v>
      </c>
      <c r="Q383" s="18" t="s">
        <v>40</v>
      </c>
      <c r="R383" s="18">
        <v>42547</v>
      </c>
      <c r="S383" s="18">
        <v>0.54166666666666663</v>
      </c>
      <c r="T383" s="18">
        <v>0.625</v>
      </c>
      <c r="U383" s="18"/>
      <c r="V383" s="18">
        <v>375000</v>
      </c>
      <c r="W383" s="18"/>
      <c r="X383" s="18"/>
      <c r="Y383" s="18" t="s">
        <v>369</v>
      </c>
      <c r="Z383" s="18" t="s">
        <v>42</v>
      </c>
      <c r="AA383" s="18">
        <v>16041818</v>
      </c>
      <c r="AB383" s="18" t="s">
        <v>370</v>
      </c>
      <c r="AC383" s="18" t="s">
        <v>44</v>
      </c>
      <c r="AD383" s="18" t="s">
        <v>45</v>
      </c>
      <c r="AE383" s="18">
        <v>38.673122900000003</v>
      </c>
      <c r="AF383" s="18">
        <v>-90.509878</v>
      </c>
      <c r="AG383" s="20" t="b">
        <v>0</v>
      </c>
    </row>
    <row r="384" spans="1:33" ht="13.2" x14ac:dyDescent="0.25">
      <c r="A384" s="3" t="s">
        <v>33</v>
      </c>
      <c r="B384" s="3" t="s">
        <v>34</v>
      </c>
      <c r="C384" s="3" t="s">
        <v>1040</v>
      </c>
      <c r="D384" s="3" t="s">
        <v>82</v>
      </c>
      <c r="E384" s="3" t="s">
        <v>37</v>
      </c>
      <c r="F384" s="3">
        <v>63123</v>
      </c>
      <c r="G384" s="3">
        <v>121900</v>
      </c>
      <c r="H384" s="3">
        <v>2</v>
      </c>
      <c r="I384" s="3">
        <v>1</v>
      </c>
      <c r="J384" s="3" t="s">
        <v>731</v>
      </c>
      <c r="K384" s="3">
        <v>864</v>
      </c>
      <c r="M384" s="3">
        <v>1943</v>
      </c>
      <c r="N384" s="3">
        <v>1</v>
      </c>
      <c r="P384" s="3">
        <v>109</v>
      </c>
      <c r="Q384" s="3" t="s">
        <v>40</v>
      </c>
      <c r="U384" s="3">
        <v>42487</v>
      </c>
      <c r="V384" s="3">
        <v>124900</v>
      </c>
      <c r="Y384" s="3" t="s">
        <v>1041</v>
      </c>
      <c r="Z384" s="3" t="s">
        <v>42</v>
      </c>
      <c r="AA384" s="3">
        <v>16013750</v>
      </c>
      <c r="AB384" s="3" t="s">
        <v>783</v>
      </c>
      <c r="AC384" s="3" t="s">
        <v>44</v>
      </c>
      <c r="AD384" s="3" t="s">
        <v>45</v>
      </c>
      <c r="AE384" s="3">
        <v>38.580406000000004</v>
      </c>
      <c r="AF384" s="3">
        <v>-90.315606000000002</v>
      </c>
      <c r="AG384" s="3" t="b">
        <v>0</v>
      </c>
    </row>
    <row r="385" spans="1:33" ht="13.2" x14ac:dyDescent="0.25">
      <c r="A385" s="3" t="s">
        <v>33</v>
      </c>
      <c r="B385" s="3" t="s">
        <v>34</v>
      </c>
      <c r="C385" s="3" t="s">
        <v>811</v>
      </c>
      <c r="D385" s="3" t="s">
        <v>720</v>
      </c>
      <c r="E385" s="3" t="s">
        <v>37</v>
      </c>
      <c r="F385" s="3">
        <v>63123</v>
      </c>
      <c r="G385" s="3">
        <v>129500</v>
      </c>
      <c r="H385" s="3">
        <v>3</v>
      </c>
      <c r="I385" s="3">
        <v>2</v>
      </c>
      <c r="J385" s="3" t="s">
        <v>720</v>
      </c>
      <c r="K385" s="3">
        <v>912</v>
      </c>
      <c r="M385" s="3">
        <v>1953</v>
      </c>
      <c r="N385" s="3">
        <v>1</v>
      </c>
      <c r="O385" s="3" t="s">
        <v>39</v>
      </c>
      <c r="P385" s="3">
        <v>8</v>
      </c>
      <c r="Q385" s="3" t="s">
        <v>40</v>
      </c>
      <c r="V385" s="3">
        <v>129500</v>
      </c>
      <c r="Y385" s="3" t="s">
        <v>812</v>
      </c>
      <c r="Z385" s="3" t="s">
        <v>42</v>
      </c>
      <c r="AA385" s="3">
        <v>16042759</v>
      </c>
      <c r="AB385" s="3" t="s">
        <v>813</v>
      </c>
      <c r="AC385" s="3" t="s">
        <v>44</v>
      </c>
      <c r="AD385" s="3" t="s">
        <v>45</v>
      </c>
      <c r="AE385" s="3">
        <v>38.565275999999997</v>
      </c>
      <c r="AF385" s="3">
        <v>-90.343276000000003</v>
      </c>
      <c r="AG385" s="3" t="b">
        <v>0</v>
      </c>
    </row>
    <row r="386" spans="1:33" ht="13.2" x14ac:dyDescent="0.25">
      <c r="A386" s="3" t="s">
        <v>33</v>
      </c>
      <c r="B386" s="3" t="s">
        <v>34</v>
      </c>
      <c r="C386" s="3" t="s">
        <v>752</v>
      </c>
      <c r="D386" s="3" t="s">
        <v>720</v>
      </c>
      <c r="E386" s="3" t="s">
        <v>37</v>
      </c>
      <c r="F386" s="3">
        <v>63123</v>
      </c>
      <c r="G386" s="3">
        <v>144900</v>
      </c>
      <c r="H386" s="3">
        <v>3</v>
      </c>
      <c r="I386" s="3">
        <v>3</v>
      </c>
      <c r="J386" s="3" t="s">
        <v>720</v>
      </c>
      <c r="K386" s="3">
        <v>1000</v>
      </c>
      <c r="M386" s="3">
        <v>1954</v>
      </c>
      <c r="N386" s="3">
        <v>1</v>
      </c>
      <c r="O386" s="3" t="s">
        <v>39</v>
      </c>
      <c r="P386" s="3">
        <v>2</v>
      </c>
      <c r="Q386" s="3" t="s">
        <v>40</v>
      </c>
      <c r="V386" s="3">
        <v>144900</v>
      </c>
      <c r="Y386" s="3" t="s">
        <v>753</v>
      </c>
      <c r="Z386" s="3" t="s">
        <v>42</v>
      </c>
      <c r="AA386" s="3">
        <v>16044224</v>
      </c>
      <c r="AB386" s="3" t="s">
        <v>740</v>
      </c>
      <c r="AC386" s="3" t="s">
        <v>44</v>
      </c>
      <c r="AD386" s="3" t="s">
        <v>45</v>
      </c>
      <c r="AE386" s="3">
        <v>38.568680999999998</v>
      </c>
      <c r="AF386" s="3">
        <v>-90.336482000000004</v>
      </c>
      <c r="AG386" s="3" t="b">
        <v>0</v>
      </c>
    </row>
    <row r="387" spans="1:33" ht="13.2" x14ac:dyDescent="0.25">
      <c r="A387" s="3" t="s">
        <v>33</v>
      </c>
      <c r="B387" s="3" t="s">
        <v>34</v>
      </c>
      <c r="C387" s="3" t="s">
        <v>743</v>
      </c>
      <c r="D387" s="3" t="s">
        <v>82</v>
      </c>
      <c r="E387" s="3" t="s">
        <v>37</v>
      </c>
      <c r="F387" s="3">
        <v>63123</v>
      </c>
      <c r="G387" s="3">
        <v>129900</v>
      </c>
      <c r="H387" s="3">
        <v>3</v>
      </c>
      <c r="I387" s="3">
        <v>2</v>
      </c>
      <c r="J387" s="3" t="s">
        <v>720</v>
      </c>
      <c r="K387" s="3">
        <v>1210</v>
      </c>
      <c r="M387" s="3">
        <v>1934</v>
      </c>
      <c r="N387" s="3">
        <v>1</v>
      </c>
      <c r="P387" s="3">
        <v>2</v>
      </c>
      <c r="Q387" s="3" t="s">
        <v>40</v>
      </c>
      <c r="R387" s="3">
        <v>42546</v>
      </c>
      <c r="S387" s="3">
        <v>0.54166666666666663</v>
      </c>
      <c r="T387" s="3">
        <v>0.625</v>
      </c>
      <c r="V387" s="3">
        <v>129900</v>
      </c>
      <c r="Y387" s="3" t="s">
        <v>744</v>
      </c>
      <c r="Z387" s="3" t="s">
        <v>42</v>
      </c>
      <c r="AA387" s="3">
        <v>16044595</v>
      </c>
      <c r="AB387" s="3" t="s">
        <v>332</v>
      </c>
      <c r="AC387" s="3" t="s">
        <v>44</v>
      </c>
      <c r="AD387" s="3" t="s">
        <v>45</v>
      </c>
      <c r="AE387" s="3">
        <v>38.551043</v>
      </c>
      <c r="AF387" s="3">
        <v>-90.318715999999995</v>
      </c>
      <c r="AG387" s="3" t="b">
        <v>0</v>
      </c>
    </row>
    <row r="388" spans="1:33" ht="13.2" x14ac:dyDescent="0.25">
      <c r="A388" s="3" t="s">
        <v>33</v>
      </c>
      <c r="B388" s="3" t="s">
        <v>34</v>
      </c>
      <c r="C388" s="3" t="s">
        <v>1042</v>
      </c>
      <c r="D388" s="3" t="s">
        <v>720</v>
      </c>
      <c r="E388" s="3" t="s">
        <v>37</v>
      </c>
      <c r="F388" s="3">
        <v>63123</v>
      </c>
      <c r="G388" s="3">
        <v>159900</v>
      </c>
      <c r="H388" s="3">
        <v>3</v>
      </c>
      <c r="I388" s="3">
        <v>2</v>
      </c>
      <c r="J388" s="3" t="s">
        <v>720</v>
      </c>
      <c r="K388" s="3">
        <v>1661</v>
      </c>
      <c r="M388" s="3">
        <v>1949</v>
      </c>
      <c r="N388" s="3">
        <v>2</v>
      </c>
      <c r="O388" s="3" t="s">
        <v>39</v>
      </c>
      <c r="P388" s="3">
        <v>109</v>
      </c>
      <c r="Q388" s="3" t="s">
        <v>40</v>
      </c>
      <c r="U388" s="3">
        <v>42471</v>
      </c>
      <c r="V388" s="3">
        <v>165000</v>
      </c>
      <c r="Y388" s="3" t="s">
        <v>1043</v>
      </c>
      <c r="Z388" s="3" t="s">
        <v>42</v>
      </c>
      <c r="AA388" s="3">
        <v>16013659</v>
      </c>
      <c r="AB388" s="3" t="s">
        <v>1044</v>
      </c>
      <c r="AC388" s="3" t="s">
        <v>44</v>
      </c>
      <c r="AD388" s="3" t="s">
        <v>45</v>
      </c>
      <c r="AE388" s="3">
        <v>38.565745999999997</v>
      </c>
      <c r="AF388" s="3">
        <v>-90.308437999999995</v>
      </c>
      <c r="AG388" s="3" t="b">
        <v>0</v>
      </c>
    </row>
    <row r="389" spans="1:33" ht="13.2" x14ac:dyDescent="0.25">
      <c r="A389" s="3" t="s">
        <v>33</v>
      </c>
      <c r="B389" s="3" t="s">
        <v>34</v>
      </c>
      <c r="C389" s="3" t="s">
        <v>139</v>
      </c>
      <c r="D389" s="3" t="s">
        <v>36</v>
      </c>
      <c r="E389" s="3" t="s">
        <v>37</v>
      </c>
      <c r="F389" s="3">
        <v>63011</v>
      </c>
      <c r="G389" s="3">
        <v>329900</v>
      </c>
      <c r="H389" s="3">
        <v>3</v>
      </c>
      <c r="I389" s="3">
        <v>3</v>
      </c>
      <c r="J389" s="3" t="s">
        <v>47</v>
      </c>
      <c r="K389" s="3">
        <v>2015</v>
      </c>
      <c r="N389" s="3">
        <v>2</v>
      </c>
      <c r="O389" s="3" t="s">
        <v>39</v>
      </c>
      <c r="P389" s="3">
        <v>18</v>
      </c>
      <c r="Q389" s="3" t="s">
        <v>40</v>
      </c>
      <c r="V389" s="3">
        <v>329900</v>
      </c>
      <c r="Y389" s="3" t="s">
        <v>140</v>
      </c>
      <c r="Z389" s="3" t="s">
        <v>42</v>
      </c>
      <c r="AA389" s="3">
        <v>16038944</v>
      </c>
      <c r="AB389" s="3" t="s">
        <v>49</v>
      </c>
      <c r="AC389" s="3" t="s">
        <v>44</v>
      </c>
      <c r="AD389" s="3" t="s">
        <v>45</v>
      </c>
      <c r="AE389" s="3">
        <v>38.592990999999998</v>
      </c>
      <c r="AF389" s="3">
        <v>-90.539367999999996</v>
      </c>
      <c r="AG389" s="3" t="b">
        <v>0</v>
      </c>
    </row>
    <row r="390" spans="1:33" ht="13.2" x14ac:dyDescent="0.25">
      <c r="A390" s="3" t="s">
        <v>33</v>
      </c>
      <c r="B390" s="3" t="s">
        <v>34</v>
      </c>
      <c r="C390" s="3" t="s">
        <v>141</v>
      </c>
      <c r="D390" s="3" t="s">
        <v>36</v>
      </c>
      <c r="E390" s="3" t="s">
        <v>37</v>
      </c>
      <c r="F390" s="3">
        <v>63011</v>
      </c>
      <c r="G390" s="3">
        <v>359900</v>
      </c>
      <c r="H390" s="3">
        <v>3</v>
      </c>
      <c r="I390" s="3">
        <v>3</v>
      </c>
      <c r="J390" s="3" t="s">
        <v>47</v>
      </c>
      <c r="K390" s="3">
        <v>2079</v>
      </c>
      <c r="N390" s="3">
        <v>2</v>
      </c>
      <c r="O390" s="3" t="s">
        <v>39</v>
      </c>
      <c r="P390" s="3">
        <v>19</v>
      </c>
      <c r="Q390" s="3" t="s">
        <v>40</v>
      </c>
      <c r="V390" s="3">
        <v>359900</v>
      </c>
      <c r="Y390" s="3" t="s">
        <v>142</v>
      </c>
      <c r="Z390" s="3" t="s">
        <v>42</v>
      </c>
      <c r="AA390" s="3">
        <v>16038509</v>
      </c>
      <c r="AB390" s="3" t="s">
        <v>49</v>
      </c>
      <c r="AC390" s="3" t="s">
        <v>44</v>
      </c>
      <c r="AD390" s="3" t="s">
        <v>45</v>
      </c>
      <c r="AE390" s="3">
        <v>38.609229200000001</v>
      </c>
      <c r="AF390" s="3">
        <v>-90.534145699999996</v>
      </c>
      <c r="AG390" s="3" t="b">
        <v>0</v>
      </c>
    </row>
    <row r="391" spans="1:33" ht="13.2" x14ac:dyDescent="0.25">
      <c r="A391" s="3" t="s">
        <v>33</v>
      </c>
      <c r="B391" s="3" t="s">
        <v>34</v>
      </c>
      <c r="C391" s="3" t="s">
        <v>135</v>
      </c>
      <c r="D391" s="3" t="s">
        <v>36</v>
      </c>
      <c r="E391" s="3" t="s">
        <v>37</v>
      </c>
      <c r="F391" s="3">
        <v>63011</v>
      </c>
      <c r="G391" s="3">
        <v>334900</v>
      </c>
      <c r="H391" s="3">
        <v>3</v>
      </c>
      <c r="I391" s="3">
        <v>3</v>
      </c>
      <c r="J391" s="3" t="s">
        <v>47</v>
      </c>
      <c r="K391" s="3">
        <v>2107</v>
      </c>
      <c r="N391" s="3">
        <v>2</v>
      </c>
      <c r="O391" s="3" t="s">
        <v>39</v>
      </c>
      <c r="P391" s="3">
        <v>18</v>
      </c>
      <c r="Q391" s="3" t="s">
        <v>40</v>
      </c>
      <c r="V391" s="3">
        <v>334900</v>
      </c>
      <c r="Y391" s="3" t="s">
        <v>136</v>
      </c>
      <c r="Z391" s="3" t="s">
        <v>42</v>
      </c>
      <c r="AA391" s="3">
        <v>16038971</v>
      </c>
      <c r="AB391" s="3" t="s">
        <v>49</v>
      </c>
      <c r="AC391" s="3" t="s">
        <v>44</v>
      </c>
      <c r="AD391" s="3" t="s">
        <v>45</v>
      </c>
      <c r="AE391" s="3">
        <v>38.592990999999998</v>
      </c>
      <c r="AF391" s="3">
        <v>-90.539367999999996</v>
      </c>
      <c r="AG391" s="3" t="b">
        <v>0</v>
      </c>
    </row>
    <row r="392" spans="1:33" ht="13.2" x14ac:dyDescent="0.25">
      <c r="A392" s="3" t="s">
        <v>33</v>
      </c>
      <c r="B392" s="3" t="s">
        <v>34</v>
      </c>
      <c r="C392" s="3" t="s">
        <v>222</v>
      </c>
      <c r="D392" s="3" t="s">
        <v>36</v>
      </c>
      <c r="E392" s="3" t="s">
        <v>37</v>
      </c>
      <c r="F392" s="3">
        <v>63011</v>
      </c>
      <c r="G392" s="3">
        <v>529900</v>
      </c>
      <c r="H392" s="3">
        <v>4</v>
      </c>
      <c r="I392" s="3">
        <v>3</v>
      </c>
      <c r="J392" s="3" t="s">
        <v>47</v>
      </c>
      <c r="K392" s="3">
        <v>2800</v>
      </c>
      <c r="N392" s="3">
        <v>3</v>
      </c>
      <c r="O392" s="3" t="s">
        <v>39</v>
      </c>
      <c r="P392" s="3">
        <v>55</v>
      </c>
      <c r="Q392" s="3" t="s">
        <v>40</v>
      </c>
      <c r="V392" s="3">
        <v>529900</v>
      </c>
      <c r="Y392" s="3" t="s">
        <v>223</v>
      </c>
      <c r="Z392" s="3" t="s">
        <v>42</v>
      </c>
      <c r="AA392" s="3">
        <v>16029477</v>
      </c>
      <c r="AB392" s="3" t="s">
        <v>49</v>
      </c>
      <c r="AC392" s="3" t="s">
        <v>44</v>
      </c>
      <c r="AD392" s="3" t="s">
        <v>45</v>
      </c>
      <c r="AE392" s="3">
        <v>38.604625800000001</v>
      </c>
      <c r="AF392" s="3">
        <v>-90.5560847</v>
      </c>
      <c r="AG392" s="3" t="b">
        <v>0</v>
      </c>
    </row>
    <row r="393" spans="1:33" ht="13.2" x14ac:dyDescent="0.25">
      <c r="A393" s="3" t="s">
        <v>33</v>
      </c>
      <c r="B393" s="3" t="s">
        <v>34</v>
      </c>
      <c r="C393" s="3" t="s">
        <v>628</v>
      </c>
      <c r="D393" s="3" t="s">
        <v>290</v>
      </c>
      <c r="E393" s="3" t="s">
        <v>37</v>
      </c>
      <c r="F393" s="3">
        <v>63017</v>
      </c>
      <c r="G393" s="3">
        <v>809990</v>
      </c>
      <c r="H393" s="3">
        <v>5</v>
      </c>
      <c r="I393" s="3">
        <v>4</v>
      </c>
      <c r="J393" s="3" t="s">
        <v>47</v>
      </c>
      <c r="K393" s="3">
        <v>3431</v>
      </c>
      <c r="N393" s="3">
        <v>2</v>
      </c>
      <c r="O393" s="3" t="s">
        <v>39</v>
      </c>
      <c r="P393" s="3">
        <v>136</v>
      </c>
      <c r="Q393" s="3" t="s">
        <v>40</v>
      </c>
      <c r="U393" s="3">
        <v>42530</v>
      </c>
      <c r="V393" s="3">
        <v>837273</v>
      </c>
      <c r="Y393" s="3" t="s">
        <v>629</v>
      </c>
      <c r="Z393" s="3" t="s">
        <v>42</v>
      </c>
      <c r="AA393" s="3">
        <v>16006872</v>
      </c>
      <c r="AB393" s="3" t="s">
        <v>68</v>
      </c>
      <c r="AC393" s="3" t="s">
        <v>44</v>
      </c>
      <c r="AD393" s="3" t="s">
        <v>45</v>
      </c>
      <c r="AE393" s="3">
        <v>38.620829999999998</v>
      </c>
      <c r="AF393" s="3">
        <v>-90.520210399999996</v>
      </c>
      <c r="AG393" s="3" t="b">
        <v>0</v>
      </c>
    </row>
    <row r="394" spans="1:33" ht="13.2" x14ac:dyDescent="0.25">
      <c r="A394" s="3" t="s">
        <v>33</v>
      </c>
      <c r="B394" s="3" t="s">
        <v>34</v>
      </c>
      <c r="C394" s="3" t="s">
        <v>114</v>
      </c>
      <c r="D394" s="3" t="s">
        <v>36</v>
      </c>
      <c r="E394" s="3" t="s">
        <v>37</v>
      </c>
      <c r="F394" s="3">
        <v>63011</v>
      </c>
      <c r="G394" s="3">
        <v>719174</v>
      </c>
      <c r="H394" s="3">
        <v>4</v>
      </c>
      <c r="I394" s="3">
        <v>4</v>
      </c>
      <c r="J394" s="3" t="s">
        <v>57</v>
      </c>
      <c r="K394" s="3">
        <v>4015</v>
      </c>
      <c r="N394" s="3">
        <v>3</v>
      </c>
      <c r="O394" s="3" t="s">
        <v>39</v>
      </c>
      <c r="P394" s="3">
        <v>15</v>
      </c>
      <c r="Q394" s="3" t="s">
        <v>40</v>
      </c>
      <c r="V394" s="3">
        <v>719174</v>
      </c>
      <c r="Y394" s="3" t="s">
        <v>115</v>
      </c>
      <c r="Z394" s="3" t="s">
        <v>42</v>
      </c>
      <c r="AA394" s="3">
        <v>16040801</v>
      </c>
      <c r="AB394" s="3" t="s">
        <v>116</v>
      </c>
      <c r="AC394" s="3" t="s">
        <v>44</v>
      </c>
      <c r="AD394" s="3" t="s">
        <v>45</v>
      </c>
      <c r="AE394" s="3">
        <v>38.599648999999999</v>
      </c>
      <c r="AF394" s="3">
        <v>-90.551468</v>
      </c>
      <c r="AG394" s="3" t="b">
        <v>0</v>
      </c>
    </row>
    <row r="395" spans="1:33" ht="13.2" x14ac:dyDescent="0.25">
      <c r="A395" s="3" t="s">
        <v>33</v>
      </c>
      <c r="B395" s="3" t="s">
        <v>34</v>
      </c>
      <c r="C395" s="3" t="s">
        <v>402</v>
      </c>
      <c r="D395" s="3" t="s">
        <v>290</v>
      </c>
      <c r="E395" s="3" t="s">
        <v>37</v>
      </c>
      <c r="F395" s="3">
        <v>63017</v>
      </c>
      <c r="G395" s="3">
        <v>999990</v>
      </c>
      <c r="H395" s="3">
        <v>4</v>
      </c>
      <c r="I395" s="3">
        <v>4</v>
      </c>
      <c r="J395" s="3" t="s">
        <v>47</v>
      </c>
      <c r="K395" s="3">
        <v>4269</v>
      </c>
      <c r="N395" s="3">
        <v>3</v>
      </c>
      <c r="O395" s="3" t="s">
        <v>39</v>
      </c>
      <c r="P395" s="3">
        <v>16</v>
      </c>
      <c r="Q395" s="3" t="s">
        <v>40</v>
      </c>
      <c r="V395" s="3">
        <v>999990</v>
      </c>
      <c r="Y395" s="3" t="s">
        <v>403</v>
      </c>
      <c r="Z395" s="3" t="s">
        <v>42</v>
      </c>
      <c r="AA395" s="3">
        <v>16040596</v>
      </c>
      <c r="AB395" s="3" t="s">
        <v>68</v>
      </c>
      <c r="AC395" s="3" t="s">
        <v>44</v>
      </c>
      <c r="AD395" s="3" t="s">
        <v>45</v>
      </c>
      <c r="AE395" s="3">
        <v>38.621245000000002</v>
      </c>
      <c r="AF395" s="3">
        <v>-90.520308</v>
      </c>
      <c r="AG395" s="3" t="b">
        <v>0</v>
      </c>
    </row>
    <row r="396" spans="1:33" s="8" customFormat="1" x14ac:dyDescent="0.3">
      <c r="A396" s="17"/>
      <c r="B396" s="18"/>
      <c r="C396" s="17"/>
      <c r="D396" s="18"/>
      <c r="E396" s="17"/>
      <c r="F396" s="18"/>
      <c r="G396" s="28"/>
      <c r="H396" s="17"/>
      <c r="I396" s="17"/>
      <c r="J396" s="18"/>
      <c r="K396" s="17"/>
      <c r="L396" s="18"/>
      <c r="M396" s="18"/>
      <c r="N396" s="18"/>
      <c r="O396" s="18"/>
      <c r="P396" s="18"/>
      <c r="Q396" s="18"/>
      <c r="R396" s="17"/>
      <c r="S396" s="17"/>
      <c r="T396" s="18"/>
      <c r="U396" s="17"/>
      <c r="V396" s="18"/>
      <c r="W396" s="17"/>
      <c r="X396" s="18"/>
      <c r="Y396" s="17"/>
      <c r="Z396" s="18"/>
      <c r="AA396" s="17"/>
      <c r="AB396" s="18"/>
      <c r="AC396" s="17"/>
      <c r="AD396" s="18"/>
      <c r="AE396" s="17"/>
      <c r="AF396" s="18"/>
      <c r="AG396" s="17"/>
    </row>
    <row r="397" spans="1:33" s="8" customFormat="1" ht="13.2" x14ac:dyDescent="0.25">
      <c r="A397" s="14" t="s">
        <v>0</v>
      </c>
      <c r="B397" s="15" t="s">
        <v>1</v>
      </c>
      <c r="C397" s="15" t="s">
        <v>2</v>
      </c>
      <c r="D397" s="15" t="s">
        <v>3</v>
      </c>
      <c r="E397" s="15" t="s">
        <v>4</v>
      </c>
      <c r="F397" s="15" t="s">
        <v>5</v>
      </c>
      <c r="G397" s="15" t="s">
        <v>6</v>
      </c>
      <c r="H397" s="15" t="s">
        <v>7</v>
      </c>
      <c r="I397" s="15" t="s">
        <v>8</v>
      </c>
      <c r="J397" s="15" t="s">
        <v>9</v>
      </c>
      <c r="K397" s="15" t="s">
        <v>10</v>
      </c>
      <c r="L397" s="15" t="s">
        <v>11</v>
      </c>
      <c r="M397" s="15" t="s">
        <v>12</v>
      </c>
      <c r="N397" s="15" t="s">
        <v>13</v>
      </c>
      <c r="O397" s="15" t="s">
        <v>14</v>
      </c>
      <c r="P397" s="15" t="s">
        <v>15</v>
      </c>
      <c r="Q397" s="15" t="s">
        <v>16</v>
      </c>
      <c r="R397" s="15" t="s">
        <v>17</v>
      </c>
      <c r="S397" s="15" t="s">
        <v>18</v>
      </c>
      <c r="T397" s="15" t="s">
        <v>19</v>
      </c>
      <c r="U397" s="15" t="s">
        <v>20</v>
      </c>
      <c r="V397" s="15" t="s">
        <v>21</v>
      </c>
      <c r="W397" s="15" t="s">
        <v>22</v>
      </c>
      <c r="X397" s="15" t="s">
        <v>23</v>
      </c>
      <c r="Y397" s="15" t="s">
        <v>24</v>
      </c>
      <c r="Z397" s="15" t="s">
        <v>25</v>
      </c>
      <c r="AA397" s="15" t="s">
        <v>26</v>
      </c>
      <c r="AB397" s="15" t="s">
        <v>27</v>
      </c>
      <c r="AC397" s="15" t="s">
        <v>28</v>
      </c>
      <c r="AD397" s="15" t="s">
        <v>29</v>
      </c>
      <c r="AE397" s="15" t="s">
        <v>30</v>
      </c>
      <c r="AF397" s="15" t="s">
        <v>31</v>
      </c>
      <c r="AG397" s="16" t="s">
        <v>32</v>
      </c>
    </row>
    <row r="398" spans="1:33" s="8" customFormat="1" ht="13.2" x14ac:dyDescent="0.25">
      <c r="A398" s="17" t="s">
        <v>33</v>
      </c>
      <c r="B398" s="18" t="s">
        <v>34</v>
      </c>
      <c r="C398" s="18" t="s">
        <v>468</v>
      </c>
      <c r="D398" s="18" t="s">
        <v>66</v>
      </c>
      <c r="E398" s="18" t="s">
        <v>37</v>
      </c>
      <c r="F398" s="18">
        <v>63017</v>
      </c>
      <c r="G398" s="18">
        <v>1699000</v>
      </c>
      <c r="H398" s="18">
        <v>4</v>
      </c>
      <c r="I398" s="18">
        <v>7</v>
      </c>
      <c r="J398" s="18" t="s">
        <v>309</v>
      </c>
      <c r="K398" s="18">
        <v>5384</v>
      </c>
      <c r="L398" s="18">
        <v>59634</v>
      </c>
      <c r="M398" s="18">
        <v>2006</v>
      </c>
      <c r="N398" s="18">
        <v>7</v>
      </c>
      <c r="O398" s="18" t="s">
        <v>39</v>
      </c>
      <c r="P398" s="18">
        <v>38</v>
      </c>
      <c r="Q398" s="18" t="s">
        <v>40</v>
      </c>
      <c r="R398" s="18"/>
      <c r="S398" s="18"/>
      <c r="T398" s="18"/>
      <c r="U398" s="18">
        <v>42544</v>
      </c>
      <c r="V398" s="18">
        <v>1775000</v>
      </c>
      <c r="W398" s="18"/>
      <c r="X398" s="18"/>
      <c r="Y398" s="18" t="s">
        <v>469</v>
      </c>
      <c r="Z398" s="18" t="s">
        <v>42</v>
      </c>
      <c r="AA398" s="18">
        <v>16032498</v>
      </c>
      <c r="AB398" s="18" t="s">
        <v>102</v>
      </c>
      <c r="AC398" s="18" t="s">
        <v>44</v>
      </c>
      <c r="AD398" s="18" t="s">
        <v>45</v>
      </c>
      <c r="AE398" s="18">
        <v>38.646236000000002</v>
      </c>
      <c r="AF398" s="18">
        <v>-90.545951000000002</v>
      </c>
      <c r="AG398" s="20" t="b">
        <v>0</v>
      </c>
    </row>
  </sheetData>
  <pageMargins left="0.7" right="0.7" top="0.75" bottom="0.75" header="0.3" footer="0.3"/>
  <pageSetup orientation="portrait" horizontalDpi="4294967293" verticalDpi="4294967293" r:id="rId1"/>
  <headerFooter>
    <oddHeader xml:space="preserve">&amp;RMatt Gilmore
</oddHeader>
  </headerFooter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zoomScaleNormal="100" workbookViewId="0"/>
  </sheetViews>
  <sheetFormatPr defaultColWidth="9.109375" defaultRowHeight="13.2" x14ac:dyDescent="0.25"/>
  <cols>
    <col min="1" max="1" width="20.5546875" style="3" customWidth="1"/>
    <col min="2" max="2" width="17.88671875" style="3" customWidth="1"/>
    <col min="3" max="3" width="18.6640625" style="3" customWidth="1"/>
    <col min="4" max="4" width="17" style="3" bestFit="1" customWidth="1"/>
    <col min="5" max="5" width="19.88671875" style="3" customWidth="1"/>
    <col min="6" max="6" width="22.109375" style="3" bestFit="1" customWidth="1"/>
    <col min="7" max="7" width="17" style="3" bestFit="1" customWidth="1"/>
    <col min="8" max="8" width="11.6640625" style="3" bestFit="1" customWidth="1"/>
    <col min="9" max="13" width="9.109375" style="3"/>
    <col min="14" max="15" width="0" style="3" hidden="1" customWidth="1"/>
    <col min="16" max="16384" width="9.109375" style="3"/>
  </cols>
  <sheetData>
    <row r="2" spans="1:3" ht="23.25" customHeight="1" thickBot="1" x14ac:dyDescent="0.45">
      <c r="A2" s="12" t="s">
        <v>1110</v>
      </c>
      <c r="B2" s="12"/>
    </row>
    <row r="3" spans="1:3" ht="13.8" thickTop="1" x14ac:dyDescent="0.25"/>
    <row r="4" spans="1:3" x14ac:dyDescent="0.25">
      <c r="A4" s="3" t="s">
        <v>1111</v>
      </c>
      <c r="B4" s="3" t="s">
        <v>1112</v>
      </c>
      <c r="C4" s="3" t="s">
        <v>1113</v>
      </c>
    </row>
    <row r="5" spans="1:3" x14ac:dyDescent="0.25">
      <c r="A5" s="29">
        <v>63011</v>
      </c>
      <c r="B5" s="30">
        <v>408337.81176470587</v>
      </c>
      <c r="C5" s="30">
        <v>189586.33163570415</v>
      </c>
    </row>
    <row r="6" spans="1:3" x14ac:dyDescent="0.25">
      <c r="A6" s="31" t="s">
        <v>36</v>
      </c>
      <c r="B6" s="30">
        <v>404247.94642857142</v>
      </c>
      <c r="C6" s="30">
        <v>205680.71596039066</v>
      </c>
    </row>
    <row r="7" spans="1:3" x14ac:dyDescent="0.25">
      <c r="A7" s="31" t="s">
        <v>71</v>
      </c>
      <c r="B7" s="30">
        <v>394010.76923076925</v>
      </c>
      <c r="C7" s="30">
        <v>133647.31544015004</v>
      </c>
    </row>
    <row r="8" spans="1:3" x14ac:dyDescent="0.25">
      <c r="A8" s="31" t="s">
        <v>75</v>
      </c>
      <c r="B8" s="30">
        <v>434293.0625</v>
      </c>
      <c r="C8" s="30">
        <v>175828.75076826647</v>
      </c>
    </row>
    <row r="9" spans="1:3" x14ac:dyDescent="0.25">
      <c r="A9" s="29">
        <v>63017</v>
      </c>
      <c r="B9" s="30">
        <v>560120.38260869565</v>
      </c>
      <c r="C9" s="30">
        <v>259632.7608467486</v>
      </c>
    </row>
    <row r="10" spans="1:3" x14ac:dyDescent="0.25">
      <c r="A10" s="31" t="s">
        <v>66</v>
      </c>
      <c r="B10" s="30">
        <v>522271.44</v>
      </c>
      <c r="C10" s="30">
        <v>236559.35787806669</v>
      </c>
    </row>
    <row r="11" spans="1:3" x14ac:dyDescent="0.25">
      <c r="A11" s="31" t="s">
        <v>290</v>
      </c>
      <c r="B11" s="30">
        <v>812446.66666666663</v>
      </c>
      <c r="C11" s="30">
        <v>273377.06003317283</v>
      </c>
    </row>
    <row r="12" spans="1:3" x14ac:dyDescent="0.25">
      <c r="A12" s="29">
        <v>63123</v>
      </c>
      <c r="B12" s="30">
        <v>142951.58181818182</v>
      </c>
      <c r="C12" s="30">
        <v>57008.490736574073</v>
      </c>
    </row>
    <row r="13" spans="1:3" x14ac:dyDescent="0.25">
      <c r="A13" s="31" t="s">
        <v>720</v>
      </c>
      <c r="B13" s="30">
        <v>137416.66666666666</v>
      </c>
      <c r="C13" s="30">
        <v>35083.923193774463</v>
      </c>
    </row>
    <row r="14" spans="1:3" x14ac:dyDescent="0.25">
      <c r="A14" s="31" t="s">
        <v>82</v>
      </c>
      <c r="B14" s="30">
        <v>143270.90384615384</v>
      </c>
      <c r="C14" s="30">
        <v>58117.531501063197</v>
      </c>
    </row>
  </sheetData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"/>
  <sheetViews>
    <sheetView zoomScaleNormal="100" workbookViewId="0"/>
  </sheetViews>
  <sheetFormatPr defaultColWidth="9.109375" defaultRowHeight="13.2" x14ac:dyDescent="0.25"/>
  <cols>
    <col min="1" max="1" width="20.5546875" style="3" customWidth="1"/>
    <col min="2" max="2" width="24" style="3" customWidth="1"/>
    <col min="3" max="3" width="18.6640625" style="3" customWidth="1"/>
    <col min="4" max="5" width="9" style="3" customWidth="1"/>
    <col min="6" max="6" width="8" style="3" customWidth="1"/>
    <col min="7" max="7" width="7" style="3" customWidth="1"/>
    <col min="8" max="8" width="8" style="3" customWidth="1"/>
    <col min="9" max="9" width="7" style="3" customWidth="1"/>
    <col min="10" max="10" width="11.6640625" style="3" bestFit="1" customWidth="1"/>
    <col min="11" max="16384" width="9.109375" style="3"/>
  </cols>
  <sheetData>
    <row r="2" spans="1:3" ht="20.399999999999999" thickBot="1" x14ac:dyDescent="0.45">
      <c r="A2" s="12" t="s">
        <v>1114</v>
      </c>
      <c r="B2" s="12"/>
    </row>
    <row r="3" spans="1:3" ht="13.8" thickTop="1" x14ac:dyDescent="0.25"/>
    <row r="4" spans="1:3" x14ac:dyDescent="0.25">
      <c r="A4" s="3" t="s">
        <v>1115</v>
      </c>
      <c r="B4" s="3" t="s">
        <v>1116</v>
      </c>
      <c r="C4" s="3" t="s">
        <v>1113</v>
      </c>
    </row>
    <row r="5" spans="1:3" x14ac:dyDescent="0.25">
      <c r="A5" s="29">
        <v>63011</v>
      </c>
      <c r="B5" s="30">
        <v>3.776470588235294</v>
      </c>
      <c r="C5" s="32">
        <v>0.72991308334876248</v>
      </c>
    </row>
    <row r="6" spans="1:3" x14ac:dyDescent="0.25">
      <c r="A6" s="31" t="s">
        <v>36</v>
      </c>
      <c r="B6" s="30">
        <v>3.6607142857142856</v>
      </c>
      <c r="C6" s="32">
        <v>0.69483250340798541</v>
      </c>
    </row>
    <row r="7" spans="1:3" x14ac:dyDescent="0.25">
      <c r="A7" s="31" t="s">
        <v>71</v>
      </c>
      <c r="B7" s="30">
        <v>4</v>
      </c>
      <c r="C7" s="32">
        <v>0.9128709291752769</v>
      </c>
    </row>
    <row r="8" spans="1:3" x14ac:dyDescent="0.25">
      <c r="A8" s="31" t="s">
        <v>75</v>
      </c>
      <c r="B8" s="30">
        <v>4</v>
      </c>
      <c r="C8" s="32">
        <v>0.63245553203367588</v>
      </c>
    </row>
    <row r="9" spans="1:3" x14ac:dyDescent="0.25">
      <c r="A9" s="29">
        <v>63017</v>
      </c>
      <c r="B9" s="30">
        <v>4.1391304347826088</v>
      </c>
      <c r="C9" s="32">
        <v>0.6739118131924493</v>
      </c>
    </row>
    <row r="10" spans="1:3" x14ac:dyDescent="0.25">
      <c r="A10" s="31" t="s">
        <v>66</v>
      </c>
      <c r="B10" s="30">
        <v>4.1100000000000003</v>
      </c>
      <c r="C10" s="32">
        <v>0.68009209120916281</v>
      </c>
    </row>
    <row r="11" spans="1:3" x14ac:dyDescent="0.25">
      <c r="A11" s="31" t="s">
        <v>290</v>
      </c>
      <c r="B11" s="30">
        <v>4.333333333333333</v>
      </c>
      <c r="C11" s="32">
        <v>0.61721339984836654</v>
      </c>
    </row>
    <row r="12" spans="1:3" x14ac:dyDescent="0.25">
      <c r="A12" s="29">
        <v>63123</v>
      </c>
      <c r="B12" s="30">
        <v>2.7181818181818183</v>
      </c>
      <c r="C12" s="32">
        <v>0.71845678375606148</v>
      </c>
    </row>
    <row r="13" spans="1:3" x14ac:dyDescent="0.25">
      <c r="A13" s="31" t="s">
        <v>720</v>
      </c>
      <c r="B13" s="30">
        <v>3.1666666666666665</v>
      </c>
      <c r="C13" s="32">
        <v>0.75277265270908122</v>
      </c>
    </row>
    <row r="14" spans="1:3" x14ac:dyDescent="0.25">
      <c r="A14" s="31" t="s">
        <v>82</v>
      </c>
      <c r="B14" s="30">
        <v>2.6923076923076925</v>
      </c>
      <c r="C14" s="32">
        <v>0.71158135227894226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/>
  </sheetViews>
  <sheetFormatPr defaultColWidth="9.109375" defaultRowHeight="13.2" x14ac:dyDescent="0.25"/>
  <cols>
    <col min="1" max="1" width="20.5546875" style="3" customWidth="1"/>
    <col min="2" max="2" width="24.109375" style="3" customWidth="1"/>
    <col min="3" max="3" width="18.6640625" style="3" customWidth="1"/>
    <col min="4" max="10" width="9.109375" style="3"/>
    <col min="11" max="11" width="13.88671875" style="3" customWidth="1"/>
    <col min="12" max="14" width="9.109375" style="3"/>
    <col min="15" max="15" width="13.88671875" style="3" bestFit="1" customWidth="1"/>
    <col min="16" max="16384" width="9.109375" style="3"/>
  </cols>
  <sheetData>
    <row r="2" spans="1:15" ht="20.399999999999999" thickBot="1" x14ac:dyDescent="0.45">
      <c r="A2" s="12" t="s">
        <v>1117</v>
      </c>
      <c r="B2" s="12"/>
    </row>
    <row r="3" spans="1:15" ht="14.4" thickTop="1" thickBot="1" x14ac:dyDescent="0.3"/>
    <row r="4" spans="1:15" x14ac:dyDescent="0.25">
      <c r="A4" s="33" t="s">
        <v>1118</v>
      </c>
      <c r="B4" s="33"/>
    </row>
    <row r="5" spans="1:15" x14ac:dyDescent="0.25">
      <c r="A5" s="34"/>
      <c r="B5" s="34"/>
    </row>
    <row r="6" spans="1:15" x14ac:dyDescent="0.25">
      <c r="A6" s="34" t="s">
        <v>1119</v>
      </c>
      <c r="B6" s="34">
        <v>310</v>
      </c>
    </row>
    <row r="7" spans="1:15" x14ac:dyDescent="0.25">
      <c r="A7" s="34" t="s">
        <v>1120</v>
      </c>
      <c r="B7" s="34">
        <v>244</v>
      </c>
    </row>
    <row r="8" spans="1:15" ht="15" thickBot="1" x14ac:dyDescent="0.35">
      <c r="A8" s="35" t="s">
        <v>1121</v>
      </c>
      <c r="B8" s="36">
        <f>B7/B6</f>
        <v>0.7870967741935484</v>
      </c>
    </row>
    <row r="9" spans="1:15" x14ac:dyDescent="0.25">
      <c r="A9" s="34"/>
      <c r="B9" s="34"/>
    </row>
    <row r="10" spans="1:15" x14ac:dyDescent="0.25">
      <c r="A10" s="34"/>
      <c r="B10" s="34"/>
    </row>
    <row r="11" spans="1:15" ht="20.399999999999999" thickBot="1" x14ac:dyDescent="0.45">
      <c r="A11" s="12" t="s">
        <v>1122</v>
      </c>
      <c r="B11" s="12"/>
      <c r="O11" s="29"/>
    </row>
    <row r="12" spans="1:15" ht="13.8" thickTop="1" x14ac:dyDescent="0.25">
      <c r="O12" s="29"/>
    </row>
    <row r="13" spans="1:15" x14ac:dyDescent="0.25">
      <c r="A13" s="31"/>
      <c r="B13" s="37"/>
      <c r="K13" s="29"/>
    </row>
    <row r="14" spans="1:15" x14ac:dyDescent="0.25">
      <c r="A14" s="3" t="s">
        <v>1111</v>
      </c>
      <c r="B14" s="3" t="s">
        <v>1123</v>
      </c>
      <c r="C14" s="3" t="s">
        <v>1113</v>
      </c>
      <c r="K14" s="29"/>
    </row>
    <row r="15" spans="1:15" x14ac:dyDescent="0.25">
      <c r="A15" s="29">
        <v>63011</v>
      </c>
      <c r="B15" s="38">
        <v>0.96470588235294119</v>
      </c>
      <c r="C15" s="38">
        <v>0.18561729852738673</v>
      </c>
      <c r="K15" s="29"/>
    </row>
    <row r="16" spans="1:15" x14ac:dyDescent="0.25">
      <c r="A16" s="31" t="s">
        <v>36</v>
      </c>
      <c r="B16" s="38">
        <v>0.9821428571428571</v>
      </c>
      <c r="C16" s="38">
        <v>0.13363062095621198</v>
      </c>
    </row>
    <row r="17" spans="1:3" x14ac:dyDescent="0.25">
      <c r="A17" s="31" t="s">
        <v>71</v>
      </c>
      <c r="B17" s="38">
        <v>0.92307692307692313</v>
      </c>
      <c r="C17" s="38">
        <v>0.27735009811261457</v>
      </c>
    </row>
    <row r="18" spans="1:3" x14ac:dyDescent="0.25">
      <c r="A18" s="31" t="s">
        <v>75</v>
      </c>
      <c r="B18" s="38">
        <v>0.9375</v>
      </c>
      <c r="C18" s="38">
        <v>0.25</v>
      </c>
    </row>
    <row r="19" spans="1:3" x14ac:dyDescent="0.25">
      <c r="A19" s="29">
        <v>63017</v>
      </c>
      <c r="B19" s="38">
        <v>0.97391304347826091</v>
      </c>
      <c r="C19" s="38">
        <v>0.16009150701348593</v>
      </c>
    </row>
    <row r="20" spans="1:3" x14ac:dyDescent="0.25">
      <c r="A20" s="31" t="s">
        <v>66</v>
      </c>
      <c r="B20" s="38">
        <v>0.98</v>
      </c>
      <c r="C20" s="38">
        <v>0.14070529413628946</v>
      </c>
    </row>
    <row r="21" spans="1:3" x14ac:dyDescent="0.25">
      <c r="A21" s="31" t="s">
        <v>290</v>
      </c>
      <c r="B21" s="38">
        <v>0.93333333333333335</v>
      </c>
      <c r="C21" s="38">
        <v>0.25819888974716115</v>
      </c>
    </row>
    <row r="22" spans="1:3" x14ac:dyDescent="0.25">
      <c r="A22" s="29">
        <v>63123</v>
      </c>
      <c r="B22" s="38">
        <v>0.45454545454545453</v>
      </c>
      <c r="C22" s="38">
        <v>0.5002084636321551</v>
      </c>
    </row>
    <row r="23" spans="1:3" x14ac:dyDescent="0.25">
      <c r="A23" s="31" t="s">
        <v>720</v>
      </c>
      <c r="B23" s="38">
        <v>0.5</v>
      </c>
      <c r="C23" s="38">
        <v>0.54772255750516607</v>
      </c>
    </row>
    <row r="24" spans="1:3" x14ac:dyDescent="0.25">
      <c r="A24" s="31" t="s">
        <v>82</v>
      </c>
      <c r="B24" s="38">
        <v>0.45192307692307693</v>
      </c>
      <c r="C24" s="38">
        <v>0.5000933445354907</v>
      </c>
    </row>
    <row r="34" spans="2:2" x14ac:dyDescent="0.25">
      <c r="B34" s="37"/>
    </row>
    <row r="35" spans="2:2" x14ac:dyDescent="0.25">
      <c r="B35" s="37"/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3"/>
  <sheetViews>
    <sheetView zoomScaleNormal="100" workbookViewId="0">
      <selection activeCell="F1" sqref="F1"/>
    </sheetView>
  </sheetViews>
  <sheetFormatPr defaultColWidth="9.6640625" defaultRowHeight="13.2" x14ac:dyDescent="0.25"/>
  <cols>
    <col min="1" max="1" width="12.33203125" style="3" customWidth="1"/>
    <col min="2" max="2" width="17.88671875" style="3" customWidth="1"/>
    <col min="3" max="3" width="18.6640625" style="3" customWidth="1"/>
    <col min="4" max="4" width="11.33203125" style="3" customWidth="1"/>
    <col min="5" max="5" width="5.5546875" style="3" customWidth="1"/>
    <col min="6" max="6" width="17.88671875" style="3" bestFit="1" customWidth="1"/>
    <col min="7" max="7" width="4.6640625" style="3" customWidth="1"/>
    <col min="8" max="8" width="11.5546875" style="3" bestFit="1" customWidth="1"/>
    <col min="9" max="10" width="9.6640625" style="3"/>
    <col min="11" max="11" width="10.6640625" style="3" bestFit="1" customWidth="1"/>
    <col min="12" max="12" width="9.6640625" style="3"/>
    <col min="13" max="13" width="16.6640625" style="3" customWidth="1"/>
    <col min="14" max="14" width="9.6640625" style="3"/>
    <col min="15" max="15" width="15" style="3" bestFit="1" customWidth="1"/>
    <col min="16" max="16384" width="9.6640625" style="3"/>
  </cols>
  <sheetData>
    <row r="1" spans="1:12" ht="20.399999999999999" thickBot="1" x14ac:dyDescent="0.45">
      <c r="A1" s="39" t="s">
        <v>1124</v>
      </c>
      <c r="B1" s="40"/>
      <c r="C1" s="40"/>
      <c r="D1" s="40"/>
      <c r="E1" s="40"/>
      <c r="F1" s="41"/>
      <c r="G1" s="41"/>
      <c r="H1" s="8"/>
      <c r="I1" s="8"/>
      <c r="J1" s="8"/>
      <c r="K1" s="8"/>
    </row>
    <row r="2" spans="1:12" ht="13.8" thickTop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2" ht="13.8" x14ac:dyDescent="0.25">
      <c r="A3" s="42" t="s">
        <v>1125</v>
      </c>
      <c r="B3" s="8" t="s">
        <v>1112</v>
      </c>
      <c r="C3" s="8" t="s">
        <v>1113</v>
      </c>
      <c r="D3" s="8" t="s">
        <v>1126</v>
      </c>
      <c r="F3" s="42"/>
      <c r="G3" s="8"/>
      <c r="H3" s="8"/>
      <c r="I3" s="8"/>
      <c r="J3" s="8"/>
      <c r="K3" s="8"/>
    </row>
    <row r="4" spans="1:12" x14ac:dyDescent="0.25">
      <c r="A4" s="43">
        <v>63011</v>
      </c>
      <c r="B4" s="44">
        <v>34708714</v>
      </c>
      <c r="C4" s="45">
        <v>189586.33163570415</v>
      </c>
      <c r="D4" s="44">
        <v>85</v>
      </c>
      <c r="F4" s="44"/>
      <c r="G4" s="8"/>
      <c r="H4" s="8"/>
      <c r="I4" s="8"/>
      <c r="J4" s="8"/>
      <c r="K4" s="8"/>
    </row>
    <row r="5" spans="1:12" x14ac:dyDescent="0.25">
      <c r="A5" s="43">
        <v>63017</v>
      </c>
      <c r="B5" s="44">
        <v>64413844</v>
      </c>
      <c r="C5" s="45">
        <v>259632.7608467486</v>
      </c>
      <c r="D5" s="44">
        <v>115</v>
      </c>
      <c r="F5" s="44"/>
      <c r="G5" s="8"/>
      <c r="H5" s="8"/>
      <c r="I5" s="8"/>
      <c r="J5" s="8"/>
      <c r="K5" s="8"/>
    </row>
    <row r="6" spans="1:12" x14ac:dyDescent="0.25">
      <c r="A6" s="43">
        <v>63123</v>
      </c>
      <c r="B6" s="44">
        <v>15724674</v>
      </c>
      <c r="C6" s="45">
        <v>57008.490736574073</v>
      </c>
      <c r="D6" s="44">
        <v>110</v>
      </c>
      <c r="F6" s="44"/>
      <c r="G6" s="8"/>
      <c r="H6" s="8"/>
      <c r="I6" s="8"/>
      <c r="J6" s="8"/>
      <c r="K6" s="8"/>
    </row>
    <row r="7" spans="1:12" x14ac:dyDescent="0.25">
      <c r="A7" s="8"/>
      <c r="B7" s="43"/>
      <c r="C7" s="44"/>
      <c r="D7" s="45"/>
      <c r="E7" s="44"/>
      <c r="F7" s="44"/>
      <c r="G7" s="8"/>
      <c r="H7" s="8"/>
      <c r="I7" s="8"/>
      <c r="J7" s="8"/>
      <c r="K7" s="8"/>
    </row>
    <row r="8" spans="1:12" x14ac:dyDescent="0.25">
      <c r="A8" s="8"/>
      <c r="B8" s="8"/>
      <c r="C8" s="8"/>
      <c r="D8" s="8"/>
      <c r="E8" s="8"/>
      <c r="F8" s="46"/>
      <c r="G8" s="8"/>
      <c r="H8" s="8"/>
      <c r="I8" s="8"/>
      <c r="J8" s="8"/>
      <c r="K8" s="8"/>
    </row>
    <row r="9" spans="1:12" ht="18" thickBot="1" x14ac:dyDescent="0.4">
      <c r="A9" s="47" t="s">
        <v>1127</v>
      </c>
      <c r="B9" s="47"/>
      <c r="C9" s="47"/>
      <c r="D9" s="47"/>
      <c r="E9" s="47"/>
      <c r="F9" s="48"/>
      <c r="G9" s="8"/>
      <c r="H9" s="8"/>
      <c r="I9" s="8"/>
      <c r="J9" s="8"/>
      <c r="K9" s="8"/>
    </row>
    <row r="10" spans="1:12" ht="15" thickTop="1" x14ac:dyDescent="0.3">
      <c r="A10" s="8"/>
      <c r="B10" s="8"/>
      <c r="C10" s="49" t="s">
        <v>1128</v>
      </c>
      <c r="D10" s="50">
        <v>0.95</v>
      </c>
      <c r="E10" s="51"/>
      <c r="F10" s="51"/>
      <c r="G10" s="51"/>
      <c r="H10" s="51"/>
      <c r="I10" s="52"/>
      <c r="J10" s="52"/>
      <c r="K10" s="52"/>
      <c r="L10" s="53"/>
    </row>
    <row r="11" spans="1:12" ht="14.4" x14ac:dyDescent="0.3">
      <c r="A11" s="8"/>
      <c r="B11" s="8"/>
      <c r="C11" s="49"/>
      <c r="D11" s="51"/>
      <c r="E11" s="51"/>
      <c r="F11" s="51"/>
      <c r="G11" s="51"/>
      <c r="H11" s="51"/>
      <c r="I11" s="52"/>
      <c r="J11" s="52"/>
      <c r="K11" s="52"/>
      <c r="L11" s="53"/>
    </row>
    <row r="12" spans="1:12" ht="14.4" x14ac:dyDescent="0.3">
      <c r="A12" s="8"/>
      <c r="B12" s="8"/>
      <c r="C12" s="49" t="s">
        <v>1129</v>
      </c>
      <c r="D12" s="54">
        <f>GETPIVOTDATA("Average List Price",$A$3,"ZIP",63011)</f>
        <v>34708714</v>
      </c>
      <c r="E12" s="51"/>
      <c r="F12" s="51"/>
      <c r="G12" s="51"/>
      <c r="H12" s="51"/>
      <c r="I12" s="52"/>
      <c r="J12" s="52"/>
      <c r="K12" s="52"/>
      <c r="L12" s="53"/>
    </row>
    <row r="13" spans="1:12" ht="14.4" x14ac:dyDescent="0.3">
      <c r="A13" s="8"/>
      <c r="B13" s="8"/>
      <c r="C13" s="49" t="s">
        <v>1130</v>
      </c>
      <c r="D13" s="54">
        <f>GETPIVOTDATA("Standard Deviation",$A$3,"ZIP",63011)</f>
        <v>189586.33163570415</v>
      </c>
      <c r="E13" s="51"/>
      <c r="F13" s="55" t="s">
        <v>1131</v>
      </c>
      <c r="G13" s="56"/>
      <c r="H13" s="57">
        <f>D10</f>
        <v>0.95</v>
      </c>
      <c r="I13" s="52"/>
      <c r="J13" s="52"/>
      <c r="K13" s="52"/>
      <c r="L13" s="53"/>
    </row>
    <row r="14" spans="1:12" ht="14.4" x14ac:dyDescent="0.3">
      <c r="A14" s="8"/>
      <c r="B14" s="8"/>
      <c r="C14" s="49" t="s">
        <v>1132</v>
      </c>
      <c r="D14" s="54">
        <v>85</v>
      </c>
      <c r="E14" s="51"/>
      <c r="F14" s="58">
        <f>(1-H13)/2</f>
        <v>2.5000000000000022E-2</v>
      </c>
      <c r="G14" s="59"/>
      <c r="H14" s="60">
        <f>1-F14</f>
        <v>0.97499999999999998</v>
      </c>
      <c r="I14" s="52"/>
      <c r="J14" s="52"/>
      <c r="K14" s="52"/>
      <c r="L14" s="53"/>
    </row>
    <row r="15" spans="1:12" ht="14.4" x14ac:dyDescent="0.3">
      <c r="A15" s="8"/>
      <c r="B15" s="8"/>
      <c r="C15" s="49" t="s">
        <v>1133</v>
      </c>
      <c r="D15" s="61">
        <f>D14-1</f>
        <v>84</v>
      </c>
      <c r="E15" s="51"/>
      <c r="F15" s="62" t="s">
        <v>1134</v>
      </c>
      <c r="G15" s="63"/>
      <c r="H15" s="62" t="s">
        <v>1135</v>
      </c>
      <c r="I15" s="64"/>
      <c r="J15" s="65" t="s">
        <v>1136</v>
      </c>
      <c r="K15" s="52"/>
      <c r="L15" s="53"/>
    </row>
    <row r="16" spans="1:12" ht="14.4" x14ac:dyDescent="0.3">
      <c r="A16" s="8"/>
      <c r="B16" s="8"/>
      <c r="C16" s="49" t="s">
        <v>1137</v>
      </c>
      <c r="D16" s="66">
        <f>D13/SQRT(D14)</f>
        <v>20563.524858946439</v>
      </c>
      <c r="E16" s="51"/>
      <c r="F16" s="67">
        <f>D12+_xlfn.T.INV(F14,D14-1)*D16</f>
        <v>34667821.175678402</v>
      </c>
      <c r="G16" s="59"/>
      <c r="H16" s="67">
        <f>D12+_xlfn.T.INV(H14,D14-1)*D16</f>
        <v>34749606.824321598</v>
      </c>
      <c r="I16" s="68" t="s">
        <v>1138</v>
      </c>
      <c r="J16" s="69">
        <f>(H16-F16)/2</f>
        <v>40892.824321597815</v>
      </c>
      <c r="K16" s="52"/>
      <c r="L16" s="53"/>
    </row>
    <row r="17" spans="1:21" ht="14.4" x14ac:dyDescent="0.3">
      <c r="A17" s="8"/>
      <c r="B17" s="8"/>
      <c r="C17" s="49" t="s">
        <v>1139</v>
      </c>
      <c r="D17" s="70"/>
      <c r="E17" s="51"/>
      <c r="F17" s="71">
        <f>_xlfn.T.INV(F14,D14-1)</f>
        <v>-1.9886096669757098</v>
      </c>
      <c r="G17" s="51"/>
      <c r="H17" s="71">
        <f>_xlfn.T.INV(H14,D14-1)</f>
        <v>1.9886096669757098</v>
      </c>
      <c r="I17" s="52"/>
      <c r="J17" s="52"/>
      <c r="K17" s="52"/>
      <c r="L17" s="53"/>
    </row>
    <row r="18" spans="1:21" ht="14.4" x14ac:dyDescent="0.3">
      <c r="A18" s="8"/>
      <c r="B18" s="49" t="s">
        <v>1140</v>
      </c>
      <c r="C18" s="52" t="str">
        <f>"The interval "&amp;ROUND(F16,4)&amp;" to "&amp;ROUND(H16,4)&amp;" would contain the true population mean "&amp;TEXT(D10,"00%")&amp;" of the time."</f>
        <v>The interval 34667821.1757 to 34749606.8243 would contain the true population mean 95% of the time.</v>
      </c>
      <c r="D18" s="72"/>
      <c r="E18" s="51"/>
      <c r="F18" s="51"/>
      <c r="G18" s="51"/>
      <c r="H18" s="51"/>
      <c r="I18" s="52"/>
      <c r="J18" s="52"/>
      <c r="K18" s="52"/>
      <c r="L18" s="53"/>
    </row>
    <row r="19" spans="1:21" ht="14.4" x14ac:dyDescent="0.3">
      <c r="A19" s="8"/>
      <c r="B19" s="52"/>
      <c r="C19" s="52" t="str">
        <f>"A "&amp;TEXT(D10,"00%")&amp;" confidence interval for the true population mean would be "&amp;ROUND(D12,4)&amp;" with a margin of error of +/- "&amp;ROUND(J16,4)&amp;"."</f>
        <v>A 95% confidence interval for the true population mean would be 34708714 with a margin of error of +/- 40892.8243.</v>
      </c>
      <c r="D19" s="72"/>
      <c r="E19" s="51"/>
      <c r="F19" s="51"/>
      <c r="G19" s="51"/>
      <c r="H19" s="51"/>
      <c r="I19" s="52"/>
      <c r="J19" s="52"/>
      <c r="K19" s="52"/>
      <c r="L19" s="53"/>
    </row>
    <row r="20" spans="1:21" x14ac:dyDescent="0.25">
      <c r="A20" s="8"/>
      <c r="B20" s="8"/>
      <c r="C20" s="8"/>
      <c r="D20" s="72"/>
      <c r="E20" s="72"/>
      <c r="F20" s="72"/>
      <c r="G20" s="72"/>
      <c r="H20" s="72"/>
      <c r="I20" s="8"/>
      <c r="J20" s="8"/>
      <c r="K20" s="8"/>
    </row>
    <row r="21" spans="1:21" x14ac:dyDescent="0.25">
      <c r="A21" s="8"/>
      <c r="B21" s="8"/>
      <c r="C21" s="8"/>
      <c r="D21" s="72"/>
      <c r="E21" s="72"/>
      <c r="F21" s="72"/>
      <c r="G21" s="72"/>
      <c r="H21" s="72"/>
      <c r="I21" s="8"/>
      <c r="J21" s="8"/>
      <c r="K21" s="8"/>
    </row>
    <row r="22" spans="1:21" ht="18" thickBot="1" x14ac:dyDescent="0.4">
      <c r="A22" s="47" t="s">
        <v>1141</v>
      </c>
      <c r="B22" s="47"/>
      <c r="C22" s="47"/>
      <c r="D22" s="73"/>
      <c r="E22" s="73"/>
      <c r="F22" s="73"/>
      <c r="G22" s="72"/>
      <c r="H22" s="72"/>
      <c r="I22" s="8"/>
      <c r="J22" s="8"/>
      <c r="K22" s="8"/>
    </row>
    <row r="23" spans="1:21" ht="15" thickTop="1" x14ac:dyDescent="0.3">
      <c r="A23" s="8"/>
      <c r="B23" s="8"/>
      <c r="C23" s="49" t="s">
        <v>1128</v>
      </c>
      <c r="D23" s="50">
        <v>0.95</v>
      </c>
      <c r="E23" s="51"/>
      <c r="F23" s="51"/>
      <c r="G23" s="51"/>
      <c r="H23" s="51"/>
      <c r="I23" s="52"/>
      <c r="J23" s="52"/>
      <c r="K23" s="52"/>
      <c r="L23" s="53"/>
    </row>
    <row r="24" spans="1:21" ht="14.4" x14ac:dyDescent="0.3">
      <c r="A24" s="8"/>
      <c r="B24" s="8"/>
      <c r="C24" s="49"/>
      <c r="D24" s="51"/>
      <c r="E24" s="51"/>
      <c r="F24" s="51"/>
      <c r="G24" s="51"/>
      <c r="H24" s="51"/>
      <c r="I24" s="52"/>
      <c r="J24" s="52"/>
      <c r="K24" s="52"/>
      <c r="L24" s="53"/>
      <c r="U24" s="37"/>
    </row>
    <row r="25" spans="1:21" ht="14.4" x14ac:dyDescent="0.3">
      <c r="A25" s="8"/>
      <c r="B25" s="8"/>
      <c r="C25" s="49" t="s">
        <v>1129</v>
      </c>
      <c r="D25" s="54">
        <f>GETPIVOTDATA("Average List Price",$A$3,"ZIP",63017)</f>
        <v>64413844</v>
      </c>
      <c r="E25" s="51"/>
      <c r="F25" s="51"/>
      <c r="G25" s="51"/>
      <c r="H25" s="51"/>
      <c r="I25" s="52"/>
      <c r="J25" s="52"/>
      <c r="K25" s="52"/>
      <c r="L25" s="53"/>
      <c r="U25" s="37"/>
    </row>
    <row r="26" spans="1:21" ht="14.4" x14ac:dyDescent="0.3">
      <c r="A26" s="8"/>
      <c r="B26" s="8"/>
      <c r="C26" s="49" t="s">
        <v>1130</v>
      </c>
      <c r="D26" s="54">
        <f>GETPIVOTDATA("Standard Deviation",$A$3,"ZIP",63017)</f>
        <v>259632.7608467486</v>
      </c>
      <c r="E26" s="51"/>
      <c r="F26" s="55" t="s">
        <v>1131</v>
      </c>
      <c r="G26" s="56"/>
      <c r="H26" s="57">
        <f>D23</f>
        <v>0.95</v>
      </c>
      <c r="I26" s="52"/>
      <c r="J26" s="52"/>
      <c r="K26" s="52"/>
      <c r="L26" s="53"/>
      <c r="U26" s="37"/>
    </row>
    <row r="27" spans="1:21" ht="14.4" x14ac:dyDescent="0.3">
      <c r="A27" s="8"/>
      <c r="B27" s="8"/>
      <c r="C27" s="49" t="s">
        <v>1132</v>
      </c>
      <c r="D27" s="54">
        <v>115</v>
      </c>
      <c r="E27" s="51"/>
      <c r="F27" s="58">
        <f>(1-H26)/2</f>
        <v>2.5000000000000022E-2</v>
      </c>
      <c r="G27" s="59"/>
      <c r="H27" s="60">
        <f>1-F27</f>
        <v>0.97499999999999998</v>
      </c>
      <c r="I27" s="52"/>
      <c r="J27" s="52"/>
      <c r="K27" s="52"/>
      <c r="L27" s="53"/>
      <c r="U27" s="37"/>
    </row>
    <row r="28" spans="1:21" ht="14.4" x14ac:dyDescent="0.3">
      <c r="A28" s="8"/>
      <c r="B28" s="8"/>
      <c r="C28" s="49" t="s">
        <v>1133</v>
      </c>
      <c r="D28" s="61">
        <f>D27-1</f>
        <v>114</v>
      </c>
      <c r="E28" s="51"/>
      <c r="F28" s="62" t="s">
        <v>1134</v>
      </c>
      <c r="G28" s="63"/>
      <c r="H28" s="62" t="s">
        <v>1135</v>
      </c>
      <c r="I28" s="64"/>
      <c r="J28" s="65" t="s">
        <v>1136</v>
      </c>
      <c r="K28" s="52"/>
      <c r="L28" s="53"/>
      <c r="U28" s="37"/>
    </row>
    <row r="29" spans="1:21" ht="14.4" x14ac:dyDescent="0.3">
      <c r="A29" s="8"/>
      <c r="B29" s="8"/>
      <c r="C29" s="49" t="s">
        <v>1137</v>
      </c>
      <c r="D29" s="66">
        <f>D26/SQRT(D27)</f>
        <v>24210.879786630056</v>
      </c>
      <c r="E29" s="51"/>
      <c r="F29" s="67">
        <f>D25+_xlfn.T.INV(F27,D27-1)*D29</f>
        <v>64365882.433615468</v>
      </c>
      <c r="G29" s="59"/>
      <c r="H29" s="67">
        <f>D25+_xlfn.T.INV(H27,D27-1)*D29</f>
        <v>64461805.566384532</v>
      </c>
      <c r="I29" s="68" t="s">
        <v>1138</v>
      </c>
      <c r="J29" s="69">
        <f>(H29-F29)/2</f>
        <v>47961.566384531558</v>
      </c>
      <c r="K29" s="52"/>
      <c r="L29" s="53"/>
      <c r="U29" s="37"/>
    </row>
    <row r="30" spans="1:21" ht="14.4" x14ac:dyDescent="0.3">
      <c r="A30" s="8"/>
      <c r="B30" s="8"/>
      <c r="C30" s="49" t="s">
        <v>1139</v>
      </c>
      <c r="D30" s="70"/>
      <c r="E30" s="51"/>
      <c r="F30" s="58">
        <f>_xlfn.T.INV(F27,D27-1)</f>
        <v>-1.9809922979758596</v>
      </c>
      <c r="G30" s="51"/>
      <c r="H30" s="58">
        <f>_xlfn.T.INV(H27,D27-1)</f>
        <v>1.9809922979758596</v>
      </c>
      <c r="I30" s="52"/>
      <c r="J30" s="52"/>
      <c r="K30" s="52"/>
      <c r="L30" s="53"/>
    </row>
    <row r="31" spans="1:21" ht="14.4" x14ac:dyDescent="0.3">
      <c r="A31" s="8"/>
      <c r="B31" s="49" t="s">
        <v>1140</v>
      </c>
      <c r="C31" s="52" t="str">
        <f>"The interval "&amp;ROUND(F29,4)&amp;" to "&amp;ROUND(H29,4)&amp;" would contain the true population mean "&amp;TEXT(D23,"00%")&amp;" of the time."</f>
        <v>The interval 64365882.4336 to 64461805.5664 would contain the true population mean 95% of the time.</v>
      </c>
      <c r="D31" s="72"/>
      <c r="E31" s="51"/>
      <c r="F31" s="51"/>
      <c r="G31" s="51"/>
      <c r="H31" s="51"/>
      <c r="I31" s="52"/>
      <c r="J31" s="52"/>
      <c r="K31" s="52"/>
      <c r="L31" s="53"/>
    </row>
    <row r="32" spans="1:21" ht="14.4" x14ac:dyDescent="0.3">
      <c r="A32" s="8"/>
      <c r="B32" s="52"/>
      <c r="C32" s="52" t="str">
        <f>"A "&amp;TEXT(D23,"00%")&amp;" confidence interval for the true population mean would be "&amp;ROUND(D25,4)&amp;" with a margin of error of +/- "&amp;ROUND(J29,4)&amp;"."</f>
        <v>A 95% confidence interval for the true population mean would be 64413844 with a margin of error of +/- 47961.5664.</v>
      </c>
      <c r="D32" s="72"/>
      <c r="E32" s="51"/>
      <c r="F32" s="51"/>
      <c r="G32" s="51"/>
      <c r="H32" s="51"/>
      <c r="I32" s="52"/>
      <c r="J32" s="52"/>
      <c r="K32" s="52"/>
      <c r="L32" s="53"/>
    </row>
    <row r="33" spans="1:12" x14ac:dyDescent="0.25">
      <c r="A33" s="8"/>
      <c r="B33" s="8"/>
      <c r="C33" s="8"/>
      <c r="D33" s="72"/>
      <c r="E33" s="72"/>
      <c r="F33" s="72"/>
      <c r="G33" s="72"/>
      <c r="H33" s="72"/>
      <c r="I33" s="8"/>
      <c r="J33" s="8"/>
      <c r="K33" s="8"/>
    </row>
    <row r="34" spans="1:12" ht="18" thickBot="1" x14ac:dyDescent="0.4">
      <c r="A34" s="47" t="s">
        <v>1142</v>
      </c>
      <c r="B34" s="47"/>
      <c r="C34" s="47"/>
      <c r="D34" s="73"/>
      <c r="E34" s="73"/>
      <c r="F34" s="73"/>
      <c r="G34" s="72"/>
      <c r="H34" s="72"/>
      <c r="I34" s="8"/>
      <c r="J34" s="8"/>
      <c r="K34" s="8"/>
    </row>
    <row r="35" spans="1:12" ht="15" thickTop="1" x14ac:dyDescent="0.3">
      <c r="A35" s="8"/>
      <c r="B35" s="8"/>
      <c r="C35" s="49" t="s">
        <v>1128</v>
      </c>
      <c r="D35" s="50">
        <v>0.95</v>
      </c>
      <c r="E35" s="51"/>
      <c r="F35" s="51"/>
      <c r="G35" s="51"/>
      <c r="H35" s="51"/>
      <c r="I35" s="52"/>
      <c r="J35" s="52"/>
      <c r="K35" s="52"/>
      <c r="L35" s="53"/>
    </row>
    <row r="36" spans="1:12" ht="14.4" x14ac:dyDescent="0.3">
      <c r="A36" s="8"/>
      <c r="B36" s="8"/>
      <c r="C36" s="49"/>
      <c r="D36" s="51"/>
      <c r="E36" s="51"/>
      <c r="F36" s="51"/>
      <c r="G36" s="51"/>
      <c r="H36" s="51"/>
      <c r="I36" s="52"/>
      <c r="J36" s="52"/>
      <c r="K36" s="52"/>
      <c r="L36" s="53"/>
    </row>
    <row r="37" spans="1:12" ht="14.4" x14ac:dyDescent="0.3">
      <c r="A37" s="8"/>
      <c r="B37" s="8"/>
      <c r="C37" s="49" t="s">
        <v>1129</v>
      </c>
      <c r="D37" s="54">
        <f>GETPIVOTDATA("Average List Price",$A$3,"ZIP",63123)</f>
        <v>15724674</v>
      </c>
      <c r="E37" s="51"/>
      <c r="F37" s="51"/>
      <c r="G37" s="51"/>
      <c r="H37" s="51"/>
      <c r="I37" s="52"/>
      <c r="J37" s="52"/>
      <c r="K37" s="52"/>
      <c r="L37" s="53"/>
    </row>
    <row r="38" spans="1:12" ht="14.4" x14ac:dyDescent="0.3">
      <c r="A38" s="8"/>
      <c r="B38" s="8"/>
      <c r="C38" s="49" t="s">
        <v>1130</v>
      </c>
      <c r="D38" s="54">
        <f>GETPIVOTDATA("Standard Deviation",$A$3,"ZIP",63123)</f>
        <v>57008.490736574073</v>
      </c>
      <c r="E38" s="51"/>
      <c r="F38" s="55" t="s">
        <v>1131</v>
      </c>
      <c r="G38" s="56"/>
      <c r="H38" s="57">
        <f>D35</f>
        <v>0.95</v>
      </c>
      <c r="I38" s="52"/>
      <c r="J38" s="52"/>
      <c r="K38" s="52"/>
      <c r="L38" s="53"/>
    </row>
    <row r="39" spans="1:12" ht="14.4" x14ac:dyDescent="0.3">
      <c r="A39" s="8"/>
      <c r="B39" s="8"/>
      <c r="C39" s="49" t="s">
        <v>1132</v>
      </c>
      <c r="D39" s="54">
        <v>110</v>
      </c>
      <c r="E39" s="51"/>
      <c r="F39" s="58">
        <f>(1-H38)/2</f>
        <v>2.5000000000000022E-2</v>
      </c>
      <c r="G39" s="59"/>
      <c r="H39" s="60">
        <f>1-F39</f>
        <v>0.97499999999999998</v>
      </c>
      <c r="I39" s="52"/>
      <c r="J39" s="52"/>
      <c r="K39" s="52"/>
      <c r="L39" s="53"/>
    </row>
    <row r="40" spans="1:12" ht="14.4" x14ac:dyDescent="0.3">
      <c r="A40" s="8"/>
      <c r="B40" s="8"/>
      <c r="C40" s="49" t="s">
        <v>1133</v>
      </c>
      <c r="D40" s="61">
        <f>D39-1</f>
        <v>109</v>
      </c>
      <c r="E40" s="51"/>
      <c r="F40" s="62" t="s">
        <v>1134</v>
      </c>
      <c r="G40" s="63"/>
      <c r="H40" s="62" t="s">
        <v>1135</v>
      </c>
      <c r="I40" s="64"/>
      <c r="J40" s="65" t="s">
        <v>1136</v>
      </c>
      <c r="K40" s="52"/>
      <c r="L40" s="53"/>
    </row>
    <row r="41" spans="1:12" ht="14.4" x14ac:dyDescent="0.3">
      <c r="A41" s="8"/>
      <c r="B41" s="8"/>
      <c r="C41" s="49" t="s">
        <v>1137</v>
      </c>
      <c r="D41" s="66">
        <f>D38/SQRT(D39)</f>
        <v>5435.546318667728</v>
      </c>
      <c r="E41" s="51"/>
      <c r="F41" s="67">
        <f>D37+_xlfn.T.INV(F39,D39-1)*D41</f>
        <v>15713900.923907444</v>
      </c>
      <c r="G41" s="59"/>
      <c r="H41" s="67">
        <f>D37+_xlfn.T.INV(H39,D39-1)*D41</f>
        <v>15735447.076092556</v>
      </c>
      <c r="I41" s="68" t="s">
        <v>1138</v>
      </c>
      <c r="J41" s="69">
        <f>(H41-F41)/2</f>
        <v>10773.076092556119</v>
      </c>
      <c r="K41" s="52"/>
      <c r="L41" s="53"/>
    </row>
    <row r="42" spans="1:12" ht="14.4" x14ac:dyDescent="0.3">
      <c r="A42" s="8"/>
      <c r="B42" s="8"/>
      <c r="C42" s="49" t="s">
        <v>1139</v>
      </c>
      <c r="D42" s="70"/>
      <c r="E42" s="51"/>
      <c r="F42" s="74">
        <f>_xlfn.T.INV(F39,D39-1)</f>
        <v>-1.9819674897364858</v>
      </c>
      <c r="G42" s="51"/>
      <c r="H42" s="74">
        <f>_xlfn.T.INV(H39,D39-1)</f>
        <v>1.9819674897364858</v>
      </c>
      <c r="I42" s="52"/>
      <c r="J42" s="52"/>
      <c r="K42" s="52"/>
      <c r="L42" s="53"/>
    </row>
    <row r="43" spans="1:12" ht="14.4" x14ac:dyDescent="0.3">
      <c r="A43" s="8"/>
      <c r="B43" s="49" t="s">
        <v>1140</v>
      </c>
      <c r="C43" s="52" t="str">
        <f>"The interval "&amp;ROUND(F41,4)&amp;" to "&amp;ROUND(H41,4)&amp;" would contain the true population mean "&amp;TEXT(D35,"00%")&amp;" of the time."</f>
        <v>The interval 15713900.9239 to 15735447.0761 would contain the true population mean 95% of the time.</v>
      </c>
      <c r="D43" s="72"/>
      <c r="E43" s="51"/>
      <c r="F43" s="51"/>
      <c r="G43" s="51"/>
      <c r="H43" s="51"/>
      <c r="I43" s="52"/>
      <c r="J43" s="52"/>
      <c r="K43" s="52"/>
      <c r="L43" s="53"/>
    </row>
    <row r="44" spans="1:12" ht="14.4" x14ac:dyDescent="0.3">
      <c r="A44" s="8"/>
      <c r="B44" s="52"/>
      <c r="C44" s="52" t="str">
        <f>"A "&amp;TEXT(D35,"00%")&amp;" confidence interval for the true population mean would be "&amp;ROUND(D37,4)&amp;" with a margin of error of +/- "&amp;ROUND(J41,4)&amp;"."</f>
        <v>A 95% confidence interval for the true population mean would be 15724674 with a margin of error of +/- 10773.0761.</v>
      </c>
      <c r="D44" s="72"/>
      <c r="E44" s="51"/>
      <c r="F44" s="51"/>
      <c r="G44" s="51"/>
      <c r="H44" s="51"/>
      <c r="I44" s="52"/>
      <c r="J44" s="52"/>
      <c r="K44" s="52"/>
      <c r="L44" s="53"/>
    </row>
    <row r="45" spans="1:12" x14ac:dyDescent="0.25">
      <c r="A45" s="8"/>
      <c r="B45" s="8"/>
      <c r="C45" s="8"/>
      <c r="D45" s="72"/>
      <c r="E45" s="72"/>
      <c r="F45" s="72"/>
      <c r="G45" s="72"/>
      <c r="H45" s="72"/>
      <c r="I45" s="8"/>
      <c r="J45" s="8"/>
      <c r="K45" s="8"/>
    </row>
    <row r="46" spans="1:12" x14ac:dyDescent="0.25">
      <c r="A46" s="8"/>
      <c r="B46" s="8"/>
      <c r="C46" s="8"/>
      <c r="D46" s="72"/>
      <c r="E46" s="72"/>
      <c r="F46" s="72"/>
      <c r="G46" s="72"/>
      <c r="H46" s="72"/>
      <c r="I46" s="8"/>
      <c r="J46" s="8"/>
      <c r="K46" s="8"/>
    </row>
    <row r="47" spans="1:12" x14ac:dyDescent="0.25">
      <c r="A47" s="8"/>
      <c r="B47" s="8"/>
      <c r="C47" s="8"/>
      <c r="D47" s="72"/>
      <c r="E47" s="72"/>
      <c r="F47" s="72"/>
      <c r="G47" s="72"/>
      <c r="H47" s="72"/>
      <c r="I47" s="8"/>
      <c r="J47" s="8"/>
      <c r="K47" s="8"/>
    </row>
    <row r="48" spans="1:12" x14ac:dyDescent="0.25">
      <c r="D48" s="75"/>
      <c r="E48" s="75"/>
      <c r="F48" s="75"/>
      <c r="G48" s="75"/>
      <c r="H48" s="75"/>
    </row>
    <row r="49" spans="4:8" x14ac:dyDescent="0.25">
      <c r="D49" s="75"/>
      <c r="E49" s="75"/>
      <c r="F49" s="75"/>
      <c r="G49" s="75"/>
      <c r="H49" s="75"/>
    </row>
    <row r="50" spans="4:8" x14ac:dyDescent="0.25">
      <c r="D50" s="75"/>
      <c r="E50" s="75"/>
      <c r="F50" s="75"/>
      <c r="G50" s="75"/>
      <c r="H50" s="75"/>
    </row>
    <row r="51" spans="4:8" x14ac:dyDescent="0.25">
      <c r="D51" s="75"/>
      <c r="E51" s="75"/>
      <c r="F51" s="75"/>
      <c r="G51" s="75"/>
      <c r="H51" s="75"/>
    </row>
    <row r="52" spans="4:8" x14ac:dyDescent="0.25">
      <c r="D52" s="75"/>
      <c r="E52" s="75"/>
      <c r="F52" s="75"/>
      <c r="G52" s="75"/>
      <c r="H52" s="75"/>
    </row>
    <row r="53" spans="4:8" x14ac:dyDescent="0.25">
      <c r="D53" s="75"/>
      <c r="E53" s="75"/>
      <c r="F53" s="75"/>
      <c r="G53" s="75"/>
      <c r="H53" s="75"/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19" baseType="lpstr">
      <vt:lpstr>63011</vt:lpstr>
      <vt:lpstr>63017</vt:lpstr>
      <vt:lpstr>63123</vt:lpstr>
      <vt:lpstr>Original_AllTable</vt:lpstr>
      <vt:lpstr>Cleansed_AllTable</vt:lpstr>
      <vt:lpstr>D1</vt:lpstr>
      <vt:lpstr>D2</vt:lpstr>
      <vt:lpstr>D3</vt:lpstr>
      <vt:lpstr>I1</vt:lpstr>
      <vt:lpstr>I2</vt:lpstr>
      <vt:lpstr>I3</vt:lpstr>
      <vt:lpstr>I4</vt:lpstr>
      <vt:lpstr>M1</vt:lpstr>
      <vt:lpstr>M2</vt:lpstr>
      <vt:lpstr>MX</vt:lpstr>
      <vt:lpstr>Log</vt:lpstr>
      <vt:lpstr>'63011'!redfin_2016_06_25_04_42_46_results</vt:lpstr>
      <vt:lpstr>'63017'!redfin_2016_06_25_04_43_23_results</vt:lpstr>
      <vt:lpstr>'63123'!redfin_2016_06_25_04_43_44_results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Kiauna Newman</dc:creator>
  <cp:lastModifiedBy>Kiauna Newman</cp:lastModifiedBy>
  <dcterms:created xsi:type="dcterms:W3CDTF">2018-03-08T04:29:38Z</dcterms:created>
  <dcterms:modified xsi:type="dcterms:W3CDTF">2018-03-10T16:49:43Z</dcterms:modified>
</cp:coreProperties>
</file>