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ustomProperty2.bin" ContentType="application/vnd.openxmlformats-officedocument.spreadsheetml.customProperty"/>
  <Override PartName="/xl/drawings/drawing2.xml" ContentType="application/vnd.openxmlformats-officedocument.drawing+xml"/>
  <Override PartName="/xl/customProperty3.bin" ContentType="application/vnd.openxmlformats-officedocument.spreadsheetml.customProperty"/>
  <Override PartName="/xl/drawings/drawing3.xml" ContentType="application/vnd.openxmlformats-officedocument.drawing+xml"/>
  <Override PartName="/xl/customProperty4.bin" ContentType="application/vnd.openxmlformats-officedocument.spreadsheetml.customProperty"/>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mc:AlternateContent xmlns:mc="http://schemas.openxmlformats.org/markup-compatibility/2006">
    <mc:Choice Requires="x15">
      <x15ac:absPath xmlns:x15ac="http://schemas.microsoft.com/office/spreadsheetml/2010/11/ac" url="U:\School\2025\Spring\Project MGMT\"/>
    </mc:Choice>
  </mc:AlternateContent>
  <xr:revisionPtr revIDLastSave="0" documentId="13_ncr:1_{D5BAD79D-C741-4AAD-9452-F3D10D46B543}" xr6:coauthVersionLast="47" xr6:coauthVersionMax="47" xr10:uidLastSave="{00000000-0000-0000-0000-000000000000}"/>
  <bookViews>
    <workbookView xWindow="28680" yWindow="-120" windowWidth="29040" windowHeight="15720" xr2:uid="{00000000-000D-0000-FFFF-FFFF00000000}"/>
  </bookViews>
  <sheets>
    <sheet name="Report" sheetId="3" r:id="rId1"/>
    <sheet name="EV" sheetId="8" r:id="rId2"/>
    <sheet name="AC" sheetId="9" r:id="rId3"/>
    <sheet name="©" sheetId="12" r:id="rId4"/>
  </sheets>
  <definedNames>
    <definedName name="holidays">OFFSET(#REF!,1,0,COUNTA(#REF!),1)</definedName>
    <definedName name="_xlnm.Print_Area" localSheetId="2">AC!$A$2:$O$3</definedName>
    <definedName name="_xlnm.Print_Area" localSheetId="1">EV!$A$2:$O$3</definedName>
    <definedName name="_xlnm.Print_Area" localSheetId="0">Report!$A$1:$O$63</definedName>
    <definedName name="valuevx">42.314159</definedName>
    <definedName name="vertex42_copyright" hidden="1">"© 2012-2021 Vertex42 LLC"</definedName>
    <definedName name="vertex42_id" hidden="1">"earned-value-management.xlsx"</definedName>
    <definedName name="vertex42_title" hidden="1">"Earned Value Management Template"</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6" i="3" l="1"/>
  <c r="L56" i="3"/>
  <c r="M56" i="3"/>
  <c r="N56" i="3"/>
  <c r="O56" i="3"/>
  <c r="J55" i="3"/>
  <c r="D39" i="8"/>
  <c r="C22" i="3"/>
  <c r="C20" i="8"/>
  <c r="C21" i="8"/>
  <c r="C22" i="8"/>
  <c r="C23" i="8"/>
  <c r="C24" i="8"/>
  <c r="C25" i="8"/>
  <c r="C26" i="8"/>
  <c r="C27" i="8"/>
  <c r="C28" i="8"/>
  <c r="C29" i="8"/>
  <c r="C30" i="8"/>
  <c r="C31" i="8"/>
  <c r="C32" i="8"/>
  <c r="C33" i="8"/>
  <c r="C34" i="8"/>
  <c r="C35" i="8"/>
  <c r="C36" i="8"/>
  <c r="A36" i="8"/>
  <c r="B36" i="8"/>
  <c r="A20" i="8"/>
  <c r="B20" i="8"/>
  <c r="A21" i="8"/>
  <c r="B21" i="8"/>
  <c r="A22" i="8"/>
  <c r="B22" i="8"/>
  <c r="A23" i="8"/>
  <c r="B23" i="8"/>
  <c r="A24" i="8"/>
  <c r="B24" i="8"/>
  <c r="A25" i="8"/>
  <c r="B25" i="8"/>
  <c r="A26" i="8"/>
  <c r="B26" i="8"/>
  <c r="A27" i="8"/>
  <c r="B27" i="8"/>
  <c r="A28" i="8"/>
  <c r="B28" i="8"/>
  <c r="A29" i="8"/>
  <c r="B29" i="8"/>
  <c r="A30" i="8"/>
  <c r="B30" i="8"/>
  <c r="A31" i="8"/>
  <c r="B31" i="8"/>
  <c r="A32" i="8"/>
  <c r="B32" i="8"/>
  <c r="A33" i="8"/>
  <c r="B33" i="8"/>
  <c r="A34" i="8"/>
  <c r="B34" i="8"/>
  <c r="A35" i="8"/>
  <c r="B35" i="8"/>
  <c r="A20" i="9"/>
  <c r="B20" i="9"/>
  <c r="A21" i="9"/>
  <c r="B21" i="9"/>
  <c r="A22" i="9"/>
  <c r="B22" i="9"/>
  <c r="A23" i="9"/>
  <c r="B23" i="9"/>
  <c r="A24" i="9"/>
  <c r="B24" i="9"/>
  <c r="A25" i="9"/>
  <c r="B25" i="9"/>
  <c r="A26" i="9"/>
  <c r="B26" i="9"/>
  <c r="A27" i="9"/>
  <c r="B27" i="9"/>
  <c r="A28" i="9"/>
  <c r="B28" i="9"/>
  <c r="A29" i="9"/>
  <c r="B29" i="9"/>
  <c r="A30" i="9"/>
  <c r="B30" i="9"/>
  <c r="A31" i="9"/>
  <c r="B31" i="9"/>
  <c r="A32" i="9"/>
  <c r="B32" i="9"/>
  <c r="A33" i="9"/>
  <c r="B33" i="9"/>
  <c r="A34" i="9"/>
  <c r="B34" i="9"/>
  <c r="A35" i="9"/>
  <c r="B35" i="9"/>
  <c r="A36" i="9"/>
  <c r="B36" i="9"/>
  <c r="D51" i="3"/>
  <c r="C49" i="3"/>
  <c r="C48" i="3"/>
  <c r="C47" i="3"/>
  <c r="C46" i="3"/>
  <c r="C45" i="3"/>
  <c r="C44" i="3"/>
  <c r="C43" i="3"/>
  <c r="C42" i="3"/>
  <c r="C41" i="3"/>
  <c r="C40" i="3"/>
  <c r="C39" i="3"/>
  <c r="C38" i="3"/>
  <c r="C37" i="3"/>
  <c r="C36" i="3"/>
  <c r="C35" i="3"/>
  <c r="C34" i="3"/>
  <c r="C33" i="3"/>
  <c r="C50" i="3"/>
  <c r="M51" i="3" l="1"/>
  <c r="N51" i="3"/>
  <c r="O51" i="3"/>
  <c r="E51" i="3"/>
  <c r="F51" i="3"/>
  <c r="G51" i="3"/>
  <c r="H51" i="3"/>
  <c r="I51" i="3"/>
  <c r="J51" i="3"/>
  <c r="K51" i="3"/>
  <c r="L51" i="3"/>
  <c r="C27" i="3"/>
  <c r="C14" i="8" s="1"/>
  <c r="C9" i="8"/>
  <c r="C23" i="3"/>
  <c r="C10" i="8" s="1"/>
  <c r="C24" i="3"/>
  <c r="C11" i="8" s="1"/>
  <c r="C25" i="3"/>
  <c r="C12" i="8" s="1"/>
  <c r="C26" i="3"/>
  <c r="C13" i="8" s="1"/>
  <c r="C28" i="3"/>
  <c r="C15" i="8" s="1"/>
  <c r="C29" i="3"/>
  <c r="C16" i="8" s="1"/>
  <c r="C30" i="3"/>
  <c r="C17" i="8" s="1"/>
  <c r="C31" i="3"/>
  <c r="C18" i="8" s="1"/>
  <c r="C32" i="3"/>
  <c r="C19" i="8" s="1"/>
  <c r="C37" i="8"/>
  <c r="H39" i="9"/>
  <c r="I39" i="9"/>
  <c r="J39" i="9"/>
  <c r="D39" i="9"/>
  <c r="E39" i="9"/>
  <c r="F39" i="9"/>
  <c r="G39" i="9"/>
  <c r="K39" i="9"/>
  <c r="L39" i="9"/>
  <c r="M39" i="9"/>
  <c r="N39" i="9"/>
  <c r="O39" i="9"/>
  <c r="B37" i="9"/>
  <c r="A37" i="9"/>
  <c r="B19" i="9"/>
  <c r="A19" i="9"/>
  <c r="B18" i="9"/>
  <c r="A18" i="9"/>
  <c r="B17" i="9"/>
  <c r="A17" i="9"/>
  <c r="B16" i="9"/>
  <c r="A16" i="9"/>
  <c r="B15" i="9"/>
  <c r="A15" i="9"/>
  <c r="B14" i="9"/>
  <c r="A14" i="9"/>
  <c r="B13" i="9"/>
  <c r="A13" i="9"/>
  <c r="B12" i="9"/>
  <c r="A12" i="9"/>
  <c r="B11" i="9"/>
  <c r="A11" i="9"/>
  <c r="B10" i="9"/>
  <c r="A10" i="9"/>
  <c r="B9" i="9"/>
  <c r="A9" i="9"/>
  <c r="A10" i="8"/>
  <c r="B10" i="8"/>
  <c r="A11" i="8"/>
  <c r="B11" i="8"/>
  <c r="A12" i="8"/>
  <c r="B12" i="8"/>
  <c r="A13" i="8"/>
  <c r="B13" i="8"/>
  <c r="A14" i="8"/>
  <c r="B14" i="8"/>
  <c r="A15" i="8"/>
  <c r="B15" i="8"/>
  <c r="A16" i="8"/>
  <c r="B16" i="8"/>
  <c r="A17" i="8"/>
  <c r="B17" i="8"/>
  <c r="A18" i="8"/>
  <c r="B18" i="8"/>
  <c r="A19" i="8"/>
  <c r="B19" i="8"/>
  <c r="A37" i="8"/>
  <c r="B37" i="8"/>
  <c r="B9" i="8"/>
  <c r="A9" i="8"/>
  <c r="M41" i="9" l="1"/>
  <c r="M55" i="3" s="1"/>
  <c r="E41" i="9"/>
  <c r="E55" i="3" s="1"/>
  <c r="F52" i="3"/>
  <c r="E52" i="3"/>
  <c r="D52" i="3"/>
  <c r="K52" i="3"/>
  <c r="J52" i="3"/>
  <c r="F41" i="9"/>
  <c r="F55" i="3" s="1"/>
  <c r="G52" i="3"/>
  <c r="G41" i="9"/>
  <c r="G55" i="3" s="1"/>
  <c r="I39" i="8"/>
  <c r="I56" i="3" s="1"/>
  <c r="O39" i="8"/>
  <c r="F39" i="8"/>
  <c r="F56" i="3" s="1"/>
  <c r="J39" i="8"/>
  <c r="J56" i="3" s="1"/>
  <c r="K39" i="8"/>
  <c r="G39" i="8"/>
  <c r="G56" i="3" s="1"/>
  <c r="N39" i="8"/>
  <c r="L39" i="8"/>
  <c r="E39" i="8"/>
  <c r="E56" i="3" s="1"/>
  <c r="H39" i="8"/>
  <c r="H56" i="3" s="1"/>
  <c r="D56" i="3"/>
  <c r="M39" i="8"/>
  <c r="L52" i="3"/>
  <c r="O52" i="3"/>
  <c r="L41" i="9"/>
  <c r="L55" i="3" s="1"/>
  <c r="N52" i="3"/>
  <c r="M52" i="3"/>
  <c r="O41" i="9"/>
  <c r="O55" i="3" s="1"/>
  <c r="K41" i="9"/>
  <c r="K55" i="3" s="1"/>
  <c r="H41" i="9"/>
  <c r="H55" i="3" s="1"/>
  <c r="H52" i="3"/>
  <c r="N41" i="9"/>
  <c r="N55" i="3" s="1"/>
  <c r="C51" i="3"/>
  <c r="I52" i="3"/>
  <c r="D41" i="9"/>
  <c r="D55" i="3" s="1"/>
  <c r="J41" i="9"/>
  <c r="I41" i="9"/>
  <c r="I55" i="3" s="1"/>
  <c r="K62" i="3" l="1"/>
  <c r="K61" i="3"/>
  <c r="K63" i="3" s="1"/>
  <c r="K59" i="3"/>
  <c r="K60" i="3"/>
  <c r="O61" i="3"/>
  <c r="O63" i="3" s="1"/>
  <c r="O59" i="3"/>
  <c r="O62" i="3"/>
  <c r="O60" i="3"/>
  <c r="N59" i="3"/>
  <c r="N60" i="3"/>
  <c r="N61" i="3"/>
  <c r="N63" i="3" s="1"/>
  <c r="N62" i="3"/>
  <c r="L59" i="3"/>
  <c r="L62" i="3"/>
  <c r="L61" i="3"/>
  <c r="L63" i="3" s="1"/>
  <c r="L60" i="3"/>
  <c r="M61" i="3"/>
  <c r="M62" i="3"/>
  <c r="M63" i="3"/>
  <c r="M59" i="3"/>
  <c r="M60" i="3"/>
  <c r="H59" i="3"/>
  <c r="E61" i="3"/>
  <c r="E63" i="3" s="1"/>
  <c r="F60" i="3"/>
  <c r="G61" i="3"/>
  <c r="G63" i="3" s="1"/>
  <c r="E59" i="3"/>
  <c r="F59" i="3"/>
  <c r="F61" i="3"/>
  <c r="F63" i="3" s="1"/>
  <c r="E60" i="3"/>
  <c r="F62" i="3"/>
  <c r="E62" i="3"/>
  <c r="H60" i="3"/>
  <c r="H61" i="3"/>
  <c r="H63" i="3" s="1"/>
  <c r="G59" i="3"/>
  <c r="G60" i="3"/>
  <c r="G62" i="3"/>
  <c r="H62" i="3"/>
  <c r="I61" i="3"/>
  <c r="I63" i="3" s="1"/>
  <c r="I62" i="3"/>
  <c r="I60" i="3"/>
  <c r="I59" i="3"/>
  <c r="J61" i="3"/>
  <c r="J63" i="3" s="1"/>
  <c r="J62" i="3"/>
  <c r="J60" i="3"/>
  <c r="J59" i="3"/>
  <c r="D61" i="3"/>
  <c r="D63" i="3" s="1"/>
  <c r="D62" i="3"/>
  <c r="D60" i="3"/>
  <c r="D5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A21" authorId="0" shapeId="0" xr:uid="{00000000-0006-0000-0000-000001000000}">
      <text>
        <r>
          <rPr>
            <sz val="8"/>
            <color indexed="81"/>
            <rFont val="Tahoma"/>
            <family val="2"/>
          </rPr>
          <t>Work Breakdown Structure (WBS)</t>
        </r>
      </text>
    </comment>
    <comment ref="C21" authorId="0" shapeId="0" xr:uid="{00000000-0006-0000-0000-000002000000}">
      <text>
        <r>
          <rPr>
            <sz val="8"/>
            <color indexed="81"/>
            <rFont val="Tahoma"/>
            <family val="2"/>
          </rPr>
          <t>Total Budgeted Cost (TBC)</t>
        </r>
      </text>
    </comment>
  </commentList>
</comments>
</file>

<file path=xl/sharedStrings.xml><?xml version="1.0" encoding="utf-8"?>
<sst xmlns="http://schemas.openxmlformats.org/spreadsheetml/2006/main" count="149" uniqueCount="124">
  <si>
    <t>Earned Value Analysis Report</t>
  </si>
  <si>
    <t>Earned Value Management Template</t>
  </si>
  <si>
    <t>Prepared By:</t>
  </si>
  <si>
    <t>© 2012-2021 Vertex42 LLC</t>
  </si>
  <si>
    <t>Date:</t>
  </si>
  <si>
    <t>[42]</t>
  </si>
  <si>
    <t>For Period:</t>
  </si>
  <si>
    <t>Summary:</t>
  </si>
  <si>
    <t>Planned Value (PV) or Budgeted Cost of Work Scheduled (BCWS)</t>
  </si>
  <si>
    <t>WBS</t>
  </si>
  <si>
    <t>Task Name</t>
  </si>
  <si>
    <t>TBC</t>
  </si>
  <si>
    <t>← You can change the labels for the periods (e.g. Week 1/2/3, Jan/Feb/Mar, etc.)</t>
  </si>
  <si>
    <t>← Enter or edit values in the light-blue cells.</t>
  </si>
  <si>
    <t>Insert new rows above this one</t>
  </si>
  <si>
    <t>Total Budgeted Cost</t>
  </si>
  <si>
    <t>Cumulative Planned Value (PV)</t>
  </si>
  <si>
    <t>Actual Cost and Earned Value</t>
  </si>
  <si>
    <t>Cumulative Actual Cost (AC)</t>
  </si>
  <si>
    <t>← Enter the Actual Costs as calculated from the AC worksheet.</t>
  </si>
  <si>
    <t>Cumulative Earned Value (EV)</t>
  </si>
  <si>
    <t>← Enter the Earned Value as calculated from the EV worksheet.</t>
  </si>
  <si>
    <t>Project Performance Metrics</t>
  </si>
  <si>
    <t>Cost Variance (CV = EV - AC)</t>
  </si>
  <si>
    <t>Schedule Variance (SV = EV - PV)</t>
  </si>
  <si>
    <t>Cost Performance Index (CPI = EV/AC)</t>
  </si>
  <si>
    <t>Schedule Performance Index (SPI = EV/PV)</t>
  </si>
  <si>
    <t>Estimated Cost at Completion (EAC)</t>
  </si>
  <si>
    <t>Earned Value Worksheet</t>
  </si>
  <si>
    <t>This worksheet is used to help calculate the Earned Value (EV) or Budgeted Cost of Work Performed (BCWP).</t>
  </si>
  <si>
    <t>Make sure that the WBS, Task Name, and TBC are identical to the table in the Report worksheet.</t>
  </si>
  <si>
    <t>Enter the % Complete for each task to calculate the cumulative earned value.</t>
  </si>
  <si>
    <t>Wk 1</t>
  </si>
  <si>
    <t>Wk 2</t>
  </si>
  <si>
    <t>Wk 3</t>
  </si>
  <si>
    <t>Wk 4</t>
  </si>
  <si>
    <t>Wk 5</t>
  </si>
  <si>
    <t>Wk 6</t>
  </si>
  <si>
    <t>Wk 7</t>
  </si>
  <si>
    <t>Wk 8</t>
  </si>
  <si>
    <t>Wk 9</t>
  </si>
  <si>
    <t>Wk 10</t>
  </si>
  <si>
    <t>Wk 11</t>
  </si>
  <si>
    <t>Wk 12</t>
  </si>
  <si>
    <t>Cumulative EV</t>
  </si>
  <si>
    <t>Actual Cost Worksheet</t>
  </si>
  <si>
    <t>Use this worksheet to help calculate the Actual Cost (AC) of Work Performed (ACWP) by entering the costs incurred each period.</t>
  </si>
  <si>
    <t>Transfer the Cumulative Actual Cost to the Report worksheet.</t>
  </si>
  <si>
    <t>Actual Cost (AC) of Work Performed</t>
  </si>
  <si>
    <t>Total Actual Cost</t>
  </si>
  <si>
    <t>Earned Value Management (EVM) Template</t>
  </si>
  <si>
    <t>By Vertex42.com</t>
  </si>
  <si>
    <t>https://www.vertex42.com/ExcelTemplates/earned-value-management.html</t>
  </si>
  <si>
    <t>© 2013-2021 Vertex42 LLC</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</si>
  <si>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</si>
  <si>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</si>
  <si>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</si>
  <si>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License Agreement</t>
  </si>
  <si>
    <t>https://www.vertex42.com/licensing/EULA_privateuse.html</t>
  </si>
  <si>
    <t>Do not delete this worksheet</t>
  </si>
  <si>
    <t>ACC BCC Expansion Project</t>
  </si>
  <si>
    <t>Cody Cusey - ITS 221 - Assignment 10</t>
  </si>
  <si>
    <t>Cody Cusey</t>
  </si>
  <si>
    <t>1.1.1</t>
  </si>
  <si>
    <t>1.1.2</t>
  </si>
  <si>
    <t>1.1.3</t>
  </si>
  <si>
    <t>1.1.4</t>
  </si>
  <si>
    <t>1.1.5</t>
  </si>
  <si>
    <t>1.2.1</t>
  </si>
  <si>
    <t>1.2.2</t>
  </si>
  <si>
    <t>1.2.3</t>
  </si>
  <si>
    <t>1.2.4</t>
  </si>
  <si>
    <t>1.2.5</t>
  </si>
  <si>
    <t>1.2.6</t>
  </si>
  <si>
    <t>1.3.1</t>
  </si>
  <si>
    <t>1.3.2</t>
  </si>
  <si>
    <t>1.3.3</t>
  </si>
  <si>
    <t>1.3.4</t>
  </si>
  <si>
    <t>1.3.5</t>
  </si>
  <si>
    <t>1.3.6</t>
  </si>
  <si>
    <t>1.3.7</t>
  </si>
  <si>
    <t>1.3.8</t>
  </si>
  <si>
    <t>1.3.9</t>
  </si>
  <si>
    <t>1.4.1</t>
  </si>
  <si>
    <t>1.4.2</t>
  </si>
  <si>
    <t>1.4.3</t>
  </si>
  <si>
    <t>1.4.4</t>
  </si>
  <si>
    <t>1.5.1</t>
  </si>
  <si>
    <t>1.5.2</t>
  </si>
  <si>
    <t>1.5.3</t>
  </si>
  <si>
    <t>1.5.4</t>
  </si>
  <si>
    <t>1.5.5</t>
  </si>
  <si>
    <t>Evaluation &amp; Recommendations</t>
  </si>
  <si>
    <t>Develop Project Charter</t>
  </si>
  <si>
    <t>Deliverable: Submit Project Charter</t>
  </si>
  <si>
    <t>Project Sponsor Reviews Project Charter</t>
  </si>
  <si>
    <t>Project Charter Signed/Approved</t>
  </si>
  <si>
    <t>Create Preliminary Scope Statement</t>
  </si>
  <si>
    <t>Determine Project Team</t>
  </si>
  <si>
    <t>Project Team Kickoff Meeting</t>
  </si>
  <si>
    <t>Develop Project Plan</t>
  </si>
  <si>
    <t>Submit Project Plan</t>
  </si>
  <si>
    <t>Milestone: Project Plan Approval</t>
  </si>
  <si>
    <t>Project Kickoff Meeting</t>
  </si>
  <si>
    <t>Confirm Deliverables and Deadline</t>
  </si>
  <si>
    <t>Design Build Out</t>
  </si>
  <si>
    <t>Procure Critical Components</t>
  </si>
  <si>
    <t>Procure Contracted Services</t>
  </si>
  <si>
    <t>Installation Phase</t>
  </si>
  <si>
    <t>Testing Phase</t>
  </si>
  <si>
    <t>User Training</t>
  </si>
  <si>
    <t>Milestone: Go Live!</t>
  </si>
  <si>
    <t>Project Management</t>
  </si>
  <si>
    <t>Project Status Meetings</t>
  </si>
  <si>
    <t>Risk Management</t>
  </si>
  <si>
    <t>Update Project Management Plan</t>
  </si>
  <si>
    <t>Audit Procurement</t>
  </si>
  <si>
    <t>Document Lessons Learned</t>
  </si>
  <si>
    <t>Update Files/Records</t>
  </si>
  <si>
    <t>Gain Formal Acceptance</t>
  </si>
  <si>
    <t>Archive Files/Documents</t>
  </si>
  <si>
    <t>Months</t>
  </si>
  <si>
    <t xml:space="preserve">The ACC BCC Expansion Project will take approximately 12 months to complete. This Earned Value Analysis Report outlines the Work Breakdown Structure, timeline for each work package, and the costs associated to complete the WBS element. </t>
  </si>
  <si>
    <t>Week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</si>
</sst>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409]mmm\-yy;@"/>
  </numFmts>
  <fonts count="39" x14ac:knownFonts="1">
    <font>
      <sz val="10"/>
      <name val="Arial"/>
    </font>
    <font>
      <sz val="11"/>
      <color theme="1"/>
      <name val="Calibri"/>
      <family val="2"/>
      <scheme val="minor"/>
    </font>
    <font>
      <sz val="10"/>
      <name val="Arial"/>
      <family val="2"/>
    </font>
    <font>
      <b/>
      <sz val="10"/>
      <name val="Arial"/>
      <family val="2"/>
    </font>
    <font>
      <sz val="10"/>
      <name val="Arial"/>
      <family val="2"/>
    </font>
    <font>
      <u/>
      <sz val="10"/>
      <color indexed="12"/>
      <name val="Arial"/>
      <family val="2"/>
    </font>
    <font>
      <sz val="8"/>
      <name val="Arial"/>
      <family val="2"/>
    </font>
    <font>
      <b/>
      <sz val="12"/>
      <name val="Arial"/>
      <family val="2"/>
    </font>
    <font>
      <b/>
      <sz val="10"/>
      <color indexed="9"/>
      <name val="Arial"/>
      <family val="2"/>
    </font>
    <font>
      <i/>
      <sz val="10"/>
      <name val="Arial"/>
      <family val="2"/>
    </font>
    <font>
      <i/>
      <sz val="8"/>
      <name val="Arial"/>
      <family val="2"/>
    </font>
    <font>
      <sz val="8"/>
      <color indexed="81"/>
      <name val="Tahoma"/>
      <family val="2"/>
    </font>
    <font>
      <sz val="6"/>
      <color indexed="9"/>
      <name val="Arial"/>
      <family val="2"/>
    </font>
    <font>
      <sz val="14"/>
      <name val="Arial"/>
      <family val="2"/>
    </font>
    <font>
      <sz val="16"/>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1"/>
      <name val="Arial"/>
      <family val="2"/>
    </font>
    <font>
      <sz val="11"/>
      <name val="Calibri"/>
      <family val="2"/>
      <scheme val="minor"/>
    </font>
    <font>
      <b/>
      <sz val="18"/>
      <color theme="0"/>
      <name val="Arial"/>
      <family val="2"/>
    </font>
    <font>
      <sz val="18"/>
      <color theme="0"/>
      <name val="Arial"/>
      <family val="2"/>
    </font>
    <font>
      <sz val="12"/>
      <color theme="1"/>
      <name val="Arial"/>
      <family val="2"/>
    </font>
  </fonts>
  <fills count="30">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22"/>
        <bgColor indexed="64"/>
      </patternFill>
    </fill>
    <fill>
      <patternFill patternType="solid">
        <fgColor indexed="42"/>
        <bgColor indexed="64"/>
      </patternFill>
    </fill>
    <fill>
      <patternFill patternType="solid">
        <fgColor theme="0"/>
        <bgColor indexed="64"/>
      </patternFill>
    </fill>
    <fill>
      <patternFill patternType="solid">
        <fgColor theme="4"/>
        <bgColor indexed="64"/>
      </patternFill>
    </fill>
    <fill>
      <patternFill patternType="solid">
        <fgColor rgb="FF3464AB"/>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bottom style="thin">
        <color indexed="64"/>
      </bottom>
      <diagonal/>
    </border>
    <border>
      <left/>
      <right/>
      <top style="thin">
        <color indexed="64"/>
      </top>
      <bottom/>
      <diagonal/>
    </border>
    <border>
      <left style="thin">
        <color indexed="55"/>
      </left>
      <right style="thin">
        <color indexed="55"/>
      </right>
      <top/>
      <bottom style="thin">
        <color indexed="55"/>
      </bottom>
      <diagonal/>
    </border>
    <border>
      <left/>
      <right/>
      <top/>
      <bottom style="thin">
        <color indexed="55"/>
      </bottom>
      <diagonal/>
    </border>
    <border>
      <left/>
      <right/>
      <top style="thin">
        <color indexed="64"/>
      </top>
      <bottom style="thin">
        <color indexed="64"/>
      </bottom>
      <diagonal/>
    </border>
    <border>
      <left/>
      <right/>
      <top/>
      <bottom style="thin">
        <color rgb="FF3464AB"/>
      </bottom>
      <diagonal/>
    </border>
  </borders>
  <cellStyleXfs count="46">
    <xf numFmtId="0" fontId="0" fillId="0" borderId="0"/>
    <xf numFmtId="0" fontId="15" fillId="2"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2"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6"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8"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0" borderId="0" applyNumberFormat="0" applyBorder="0" applyAlignment="0" applyProtection="0"/>
    <xf numFmtId="0" fontId="16" fillId="12" borderId="0" applyNumberFormat="0" applyBorder="0" applyAlignment="0" applyProtection="0"/>
    <xf numFmtId="0" fontId="16" fillId="9"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7" fillId="16" borderId="0" applyNumberFormat="0" applyBorder="0" applyAlignment="0" applyProtection="0"/>
    <xf numFmtId="0" fontId="18" fillId="17" borderId="1" applyNumberFormat="0" applyAlignment="0" applyProtection="0"/>
    <xf numFmtId="0" fontId="19" fillId="18" borderId="2" applyNumberFormat="0" applyAlignment="0" applyProtection="0"/>
    <xf numFmtId="0" fontId="20" fillId="0" borderId="0" applyNumberFormat="0" applyFill="0" applyBorder="0" applyAlignment="0" applyProtection="0"/>
    <xf numFmtId="0" fontId="21" fillId="19" borderId="0" applyNumberFormat="0" applyBorder="0" applyAlignment="0" applyProtection="0"/>
    <xf numFmtId="0" fontId="22" fillId="0" borderId="3" applyNumberFormat="0" applyFill="0" applyAlignment="0" applyProtection="0"/>
    <xf numFmtId="0" fontId="23" fillId="0" borderId="4" applyNumberFormat="0" applyFill="0" applyAlignment="0" applyProtection="0"/>
    <xf numFmtId="0" fontId="24" fillId="0" borderId="5" applyNumberFormat="0" applyFill="0" applyAlignment="0" applyProtection="0"/>
    <xf numFmtId="0" fontId="24" fillId="0" borderId="0" applyNumberFormat="0" applyFill="0" applyBorder="0" applyAlignment="0" applyProtection="0"/>
    <xf numFmtId="0" fontId="5" fillId="0" borderId="0" applyNumberFormat="0" applyFill="0" applyBorder="0" applyAlignment="0" applyProtection="0">
      <alignment vertical="top"/>
      <protection locked="0"/>
    </xf>
    <xf numFmtId="0" fontId="25" fillId="11" borderId="1" applyNumberFormat="0" applyAlignment="0" applyProtection="0"/>
    <xf numFmtId="0" fontId="26" fillId="0" borderId="6" applyNumberFormat="0" applyFill="0" applyAlignment="0" applyProtection="0"/>
    <xf numFmtId="0" fontId="27" fillId="5" borderId="0" applyNumberFormat="0" applyBorder="0" applyAlignment="0" applyProtection="0"/>
    <xf numFmtId="0" fontId="4" fillId="5" borderId="7" applyNumberFormat="0" applyFont="0" applyAlignment="0" applyProtection="0"/>
    <xf numFmtId="0" fontId="28" fillId="17" borderId="8" applyNumberFormat="0" applyAlignment="0" applyProtection="0"/>
    <xf numFmtId="9" fontId="2" fillId="0" borderId="0" applyFont="0" applyFill="0" applyBorder="0" applyAlignment="0" applyProtection="0"/>
    <xf numFmtId="0" fontId="29" fillId="0" borderId="0" applyNumberFormat="0" applyFill="0" applyBorder="0" applyAlignment="0" applyProtection="0"/>
    <xf numFmtId="0" fontId="30" fillId="0" borderId="9" applyNumberFormat="0" applyFill="0" applyAlignment="0" applyProtection="0"/>
    <xf numFmtId="0" fontId="31" fillId="0" borderId="0" applyNumberFormat="0" applyFill="0" applyBorder="0" applyAlignment="0" applyProtection="0"/>
    <xf numFmtId="0" fontId="35" fillId="0" borderId="0"/>
    <xf numFmtId="0" fontId="1" fillId="0" borderId="0"/>
  </cellStyleXfs>
  <cellXfs count="64">
    <xf numFmtId="0" fontId="0" fillId="0" borderId="0" xfId="0"/>
    <xf numFmtId="0" fontId="5" fillId="0" borderId="0" xfId="34" applyAlignment="1" applyProtection="1"/>
    <xf numFmtId="0" fontId="7" fillId="0" borderId="0" xfId="0" applyFont="1"/>
    <xf numFmtId="0" fontId="6" fillId="0" borderId="0" xfId="0" applyFont="1"/>
    <xf numFmtId="0" fontId="0" fillId="20" borderId="0" xfId="0" applyFill="1"/>
    <xf numFmtId="0" fontId="12" fillId="0" borderId="0" xfId="0" applyFont="1" applyAlignment="1">
      <alignment horizontal="right"/>
    </xf>
    <xf numFmtId="0" fontId="3" fillId="0" borderId="0" xfId="0" applyFont="1" applyAlignment="1">
      <alignment horizontal="right"/>
    </xf>
    <xf numFmtId="0" fontId="9" fillId="0" borderId="0" xfId="0" applyFont="1"/>
    <xf numFmtId="0" fontId="0" fillId="0" borderId="0" xfId="0" applyAlignment="1">
      <alignment horizontal="right"/>
    </xf>
    <xf numFmtId="0" fontId="10" fillId="20" borderId="0" xfId="0" applyFont="1" applyFill="1"/>
    <xf numFmtId="0" fontId="6" fillId="0" borderId="0" xfId="0" applyFont="1" applyAlignment="1">
      <alignment horizontal="left"/>
    </xf>
    <xf numFmtId="0" fontId="0" fillId="0" borderId="10" xfId="0" applyBorder="1"/>
    <xf numFmtId="0" fontId="14" fillId="0" borderId="0" xfId="0" applyFont="1"/>
    <xf numFmtId="0" fontId="13" fillId="0" borderId="0" xfId="0" applyFont="1" applyAlignment="1">
      <alignment horizontal="right"/>
    </xf>
    <xf numFmtId="9" fontId="2" fillId="0" borderId="7" xfId="40" applyFill="1" applyBorder="1"/>
    <xf numFmtId="0" fontId="8" fillId="23" borderId="13" xfId="0" applyFont="1" applyFill="1" applyBorder="1" applyAlignment="1">
      <alignment horizontal="left" vertical="center"/>
    </xf>
    <xf numFmtId="0" fontId="8" fillId="23" borderId="13" xfId="0" applyFont="1" applyFill="1" applyBorder="1" applyAlignment="1">
      <alignment vertical="center"/>
    </xf>
    <xf numFmtId="0" fontId="8" fillId="23" borderId="13" xfId="0" applyFont="1" applyFill="1" applyBorder="1" applyAlignment="1">
      <alignment horizontal="center" vertical="center" wrapText="1"/>
    </xf>
    <xf numFmtId="164" fontId="8" fillId="23" borderId="13" xfId="0" applyNumberFormat="1" applyFont="1" applyFill="1" applyBorder="1" applyAlignment="1">
      <alignment horizontal="center" vertical="center"/>
    </xf>
    <xf numFmtId="0" fontId="8" fillId="23" borderId="13" xfId="0" applyFont="1" applyFill="1" applyBorder="1" applyAlignment="1">
      <alignment horizontal="center" vertical="center"/>
    </xf>
    <xf numFmtId="0" fontId="36" fillId="24" borderId="15" xfId="44" applyFont="1" applyFill="1" applyBorder="1" applyAlignment="1">
      <alignment horizontal="left" vertical="center" indent="1"/>
    </xf>
    <xf numFmtId="0" fontId="36" fillId="24" borderId="15" xfId="44" applyFont="1" applyFill="1" applyBorder="1" applyAlignment="1">
      <alignment horizontal="left" vertical="center"/>
    </xf>
    <xf numFmtId="0" fontId="37" fillId="24" borderId="15" xfId="44" applyFont="1" applyFill="1" applyBorder="1" applyAlignment="1">
      <alignment vertical="center"/>
    </xf>
    <xf numFmtId="0" fontId="35" fillId="0" borderId="0" xfId="44"/>
    <xf numFmtId="0" fontId="2" fillId="22" borderId="0" xfId="44" applyFont="1" applyFill="1"/>
    <xf numFmtId="0" fontId="32" fillId="22" borderId="0" xfId="44" applyFont="1" applyFill="1" applyAlignment="1">
      <alignment horizontal="left" wrapText="1" indent="1"/>
    </xf>
    <xf numFmtId="0" fontId="34" fillId="22" borderId="0" xfId="44" applyFont="1" applyFill="1"/>
    <xf numFmtId="0" fontId="32" fillId="22" borderId="0" xfId="44" applyFont="1" applyFill="1"/>
    <xf numFmtId="0" fontId="5" fillId="22" borderId="0" xfId="34" applyFill="1" applyAlignment="1" applyProtection="1">
      <alignment horizontal="left" wrapText="1"/>
    </xf>
    <xf numFmtId="0" fontId="32" fillId="22" borderId="0" xfId="44" applyFont="1" applyFill="1" applyAlignment="1">
      <alignment horizontal="left" wrapText="1"/>
    </xf>
    <xf numFmtId="0" fontId="7" fillId="22" borderId="0" xfId="44" applyFont="1" applyFill="1" applyAlignment="1">
      <alignment horizontal="left" wrapText="1"/>
    </xf>
    <xf numFmtId="0" fontId="33" fillId="22" borderId="0" xfId="44" applyFont="1" applyFill="1" applyAlignment="1">
      <alignment horizontal="left" wrapText="1"/>
    </xf>
    <xf numFmtId="0" fontId="32" fillId="22" borderId="0" xfId="44" applyFont="1" applyFill="1" applyAlignment="1">
      <alignment horizontal="left"/>
    </xf>
    <xf numFmtId="0" fontId="38" fillId="22" borderId="0" xfId="44" applyFont="1" applyFill="1" applyAlignment="1">
      <alignment horizontal="left" wrapText="1"/>
    </xf>
    <xf numFmtId="0" fontId="2" fillId="0" borderId="0" xfId="44" applyFont="1"/>
    <xf numFmtId="0" fontId="2" fillId="0" borderId="0" xfId="0" applyFont="1"/>
    <xf numFmtId="0" fontId="2" fillId="0" borderId="0" xfId="0" applyFont="1" applyAlignment="1">
      <alignment horizontal="right"/>
    </xf>
    <xf numFmtId="0" fontId="0" fillId="25" borderId="12" xfId="0" applyFill="1" applyBorder="1" applyAlignment="1">
      <alignment horizontal="left"/>
    </xf>
    <xf numFmtId="0" fontId="0" fillId="25" borderId="7" xfId="0" applyFill="1" applyBorder="1" applyAlignment="1">
      <alignment horizontal="left"/>
    </xf>
    <xf numFmtId="0" fontId="0" fillId="26" borderId="7" xfId="0" applyFill="1" applyBorder="1" applyAlignment="1">
      <alignment horizontal="left"/>
    </xf>
    <xf numFmtId="0" fontId="0" fillId="27" borderId="7" xfId="0" applyFill="1" applyBorder="1" applyAlignment="1">
      <alignment horizontal="left"/>
    </xf>
    <xf numFmtId="0" fontId="0" fillId="28" borderId="7" xfId="0" applyFill="1" applyBorder="1" applyAlignment="1">
      <alignment horizontal="left"/>
    </xf>
    <xf numFmtId="0" fontId="0" fillId="29" borderId="7" xfId="0" applyFill="1" applyBorder="1" applyAlignment="1">
      <alignment horizontal="left"/>
    </xf>
    <xf numFmtId="0" fontId="2" fillId="0" borderId="12" xfId="0" applyFont="1" applyBorder="1"/>
    <xf numFmtId="0" fontId="2" fillId="0" borderId="7" xfId="0" applyFont="1" applyBorder="1"/>
    <xf numFmtId="0" fontId="3" fillId="0" borderId="0" xfId="0" applyFont="1"/>
    <xf numFmtId="40" fontId="2" fillId="0" borderId="0" xfId="0" applyNumberFormat="1" applyFont="1" applyAlignment="1">
      <alignment horizontal="right"/>
    </xf>
    <xf numFmtId="40" fontId="0" fillId="0" borderId="0" xfId="0" applyNumberFormat="1"/>
    <xf numFmtId="40" fontId="0" fillId="0" borderId="0" xfId="40" applyNumberFormat="1" applyFont="1" applyAlignment="1">
      <alignment horizontal="right"/>
    </xf>
    <xf numFmtId="6" fontId="0" fillId="20" borderId="0" xfId="0" applyNumberFormat="1" applyFill="1"/>
    <xf numFmtId="6" fontId="0" fillId="0" borderId="12" xfId="0" applyNumberFormat="1" applyBorder="1"/>
    <xf numFmtId="6" fontId="0" fillId="0" borderId="7" xfId="0" applyNumberFormat="1" applyBorder="1"/>
    <xf numFmtId="6" fontId="3" fillId="0" borderId="11" xfId="0" applyNumberFormat="1" applyFont="1" applyBorder="1"/>
    <xf numFmtId="6" fontId="0" fillId="0" borderId="11" xfId="0" applyNumberFormat="1" applyBorder="1"/>
    <xf numFmtId="6" fontId="0" fillId="0" borderId="0" xfId="0" applyNumberFormat="1"/>
    <xf numFmtId="6" fontId="0" fillId="0" borderId="0" xfId="0" applyNumberFormat="1" applyAlignment="1">
      <alignment horizontal="right"/>
    </xf>
    <xf numFmtId="14" fontId="0" fillId="0" borderId="14" xfId="0" applyNumberFormat="1" applyBorder="1" applyAlignment="1">
      <alignment horizontal="left"/>
    </xf>
    <xf numFmtId="0" fontId="0" fillId="0" borderId="14" xfId="0" applyBorder="1" applyAlignment="1">
      <alignment horizontal="left"/>
    </xf>
    <xf numFmtId="0" fontId="0" fillId="0" borderId="10" xfId="0" applyBorder="1" applyAlignment="1">
      <alignment horizontal="center"/>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center"/>
    </xf>
    <xf numFmtId="6" fontId="2" fillId="0" borderId="11" xfId="0" applyNumberFormat="1" applyFont="1" applyBorder="1"/>
    <xf numFmtId="6" fontId="0" fillId="21" borderId="0" xfId="0" applyNumberFormat="1" applyFill="1"/>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44" xr:uid="{AA5710F5-F196-47A1-BA11-328024497C89}"/>
    <cellStyle name="Normal 3" xfId="45" xr:uid="{3FCF4500-E179-4CFE-8FFF-6EE9C2F2BB53}"/>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font>
        <condense val="0"/>
        <extend val="0"/>
        <color indexed="17"/>
      </font>
    </dxf>
    <dxf>
      <font>
        <condense val="0"/>
        <extend val="0"/>
        <color indexed="10"/>
      </font>
    </dxf>
    <dxf>
      <font>
        <condense val="0"/>
        <extend val="0"/>
        <color indexed="10"/>
      </font>
    </dxf>
    <dxf>
      <font>
        <condense val="0"/>
        <extend val="0"/>
        <color indexed="17"/>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475430248588073"/>
          <c:y val="0.10236220472440945"/>
          <c:w val="0.8779614888602304"/>
          <c:h val="0.75984251968503935"/>
        </c:manualLayout>
      </c:layout>
      <c:lineChart>
        <c:grouping val="standard"/>
        <c:varyColors val="0"/>
        <c:ser>
          <c:idx val="0"/>
          <c:order val="0"/>
          <c:tx>
            <c:v>Planned Value (PV)</c:v>
          </c:tx>
          <c:spPr>
            <a:ln w="25400">
              <a:solidFill>
                <a:srgbClr val="000080"/>
              </a:solidFill>
              <a:prstDash val="solid"/>
            </a:ln>
          </c:spPr>
          <c:marker>
            <c:symbol val="diamond"/>
            <c:size val="6"/>
            <c:spPr>
              <a:solidFill>
                <a:srgbClr val="000080"/>
              </a:solidFill>
              <a:ln>
                <a:solidFill>
                  <a:srgbClr val="000080"/>
                </a:solidFill>
                <a:prstDash val="solid"/>
              </a:ln>
            </c:spPr>
          </c:marker>
          <c:cat>
            <c:numRef>
              <c:f>Report!$D$21:$O$21</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Report!$D$52:$O$52</c:f>
              <c:numCache>
                <c:formatCode>"$"#,##0_);[Red]\("$"#,##0\)</c:formatCode>
                <c:ptCount val="12"/>
                <c:pt idx="0">
                  <c:v>22000</c:v>
                </c:pt>
                <c:pt idx="1">
                  <c:v>64000</c:v>
                </c:pt>
                <c:pt idx="2">
                  <c:v>6649000</c:v>
                </c:pt>
                <c:pt idx="3">
                  <c:v>7180000</c:v>
                </c:pt>
                <c:pt idx="4">
                  <c:v>8465000</c:v>
                </c:pt>
                <c:pt idx="5">
                  <c:v>8790000</c:v>
                </c:pt>
                <c:pt idx="6">
                  <c:v>8840000</c:v>
                </c:pt>
                <c:pt idx="7">
                  <c:v>9005000</c:v>
                </c:pt>
                <c:pt idx="8">
                  <c:v>9085000</c:v>
                </c:pt>
                <c:pt idx="9">
                  <c:v>9360000</c:v>
                </c:pt>
                <c:pt idx="10">
                  <c:v>9625000</c:v>
                </c:pt>
                <c:pt idx="11">
                  <c:v>9845000</c:v>
                </c:pt>
              </c:numCache>
            </c:numRef>
          </c:val>
          <c:smooth val="0"/>
          <c:extLst>
            <c:ext xmlns:c16="http://schemas.microsoft.com/office/drawing/2014/chart" uri="{C3380CC4-5D6E-409C-BE32-E72D297353CC}">
              <c16:uniqueId val="{00000000-0B77-4BB5-85C2-863F16D3AB54}"/>
            </c:ext>
          </c:extLst>
        </c:ser>
        <c:ser>
          <c:idx val="1"/>
          <c:order val="1"/>
          <c:tx>
            <c:v>Earned Value (EV)</c:v>
          </c:tx>
          <c:spPr>
            <a:ln w="25400">
              <a:solidFill>
                <a:srgbClr val="006500"/>
              </a:solidFill>
              <a:prstDash val="solid"/>
            </a:ln>
          </c:spPr>
          <c:marker>
            <c:symbol val="square"/>
            <c:size val="5"/>
            <c:spPr>
              <a:solidFill>
                <a:srgbClr val="006500"/>
              </a:solidFill>
              <a:ln>
                <a:solidFill>
                  <a:srgbClr val="006500"/>
                </a:solidFill>
                <a:prstDash val="solid"/>
              </a:ln>
            </c:spPr>
          </c:marker>
          <c:cat>
            <c:numRef>
              <c:f>Report!$D$21:$O$21</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Report!$D$56:$O$56</c:f>
              <c:numCache>
                <c:formatCode>"$"#,##0_);[Red]\("$"#,##0\)</c:formatCode>
                <c:ptCount val="12"/>
                <c:pt idx="0">
                  <c:v>18750</c:v>
                </c:pt>
                <c:pt idx="1">
                  <c:v>100250</c:v>
                </c:pt>
                <c:pt idx="2">
                  <c:v>5836500</c:v>
                </c:pt>
                <c:pt idx="3">
                  <c:v>6996000</c:v>
                </c:pt>
                <c:pt idx="4">
                  <c:v>8545000</c:v>
                </c:pt>
                <c:pt idx="5">
                  <c:v>8762500</c:v>
                </c:pt>
                <c:pt idx="6">
                  <c:v>8845000</c:v>
                </c:pt>
                <c:pt idx="7">
                  <c:v>9005000</c:v>
                </c:pt>
                <c:pt idx="8">
                  <c:v>8965000</c:v>
                </c:pt>
                <c:pt idx="9">
                  <c:v>9260000</c:v>
                </c:pt>
                <c:pt idx="10">
                  <c:v>9335000</c:v>
                </c:pt>
                <c:pt idx="11">
                  <c:v>9845000</c:v>
                </c:pt>
              </c:numCache>
            </c:numRef>
          </c:val>
          <c:smooth val="0"/>
          <c:extLst>
            <c:ext xmlns:c16="http://schemas.microsoft.com/office/drawing/2014/chart" uri="{C3380CC4-5D6E-409C-BE32-E72D297353CC}">
              <c16:uniqueId val="{00000001-0B77-4BB5-85C2-863F16D3AB54}"/>
            </c:ext>
          </c:extLst>
        </c:ser>
        <c:ser>
          <c:idx val="2"/>
          <c:order val="2"/>
          <c:tx>
            <c:v>Actual Cost (AC)</c:v>
          </c:tx>
          <c:spPr>
            <a:ln w="25400">
              <a:solidFill>
                <a:srgbClr val="FF0000"/>
              </a:solidFill>
              <a:prstDash val="solid"/>
            </a:ln>
          </c:spPr>
          <c:marker>
            <c:symbol val="circle"/>
            <c:size val="5"/>
            <c:spPr>
              <a:solidFill>
                <a:srgbClr val="FF0000"/>
              </a:solidFill>
              <a:ln>
                <a:solidFill>
                  <a:srgbClr val="FF0000"/>
                </a:solidFill>
                <a:prstDash val="solid"/>
              </a:ln>
            </c:spPr>
          </c:marker>
          <c:cat>
            <c:numRef>
              <c:f>Report!$D$21:$O$21</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Report!$D$55:$O$55</c:f>
              <c:numCache>
                <c:formatCode>"$"#,##0_);[Red]\("$"#,##0\)</c:formatCode>
                <c:ptCount val="12"/>
                <c:pt idx="0">
                  <c:v>22710</c:v>
                </c:pt>
                <c:pt idx="1">
                  <c:v>64603</c:v>
                </c:pt>
                <c:pt idx="2">
                  <c:v>6667924</c:v>
                </c:pt>
                <c:pt idx="3">
                  <c:v>7224473</c:v>
                </c:pt>
                <c:pt idx="4">
                  <c:v>8574748</c:v>
                </c:pt>
                <c:pt idx="5">
                  <c:v>8900631</c:v>
                </c:pt>
                <c:pt idx="6">
                  <c:v>8947152</c:v>
                </c:pt>
                <c:pt idx="7">
                  <c:v>9196232</c:v>
                </c:pt>
                <c:pt idx="8">
                  <c:v>9273079</c:v>
                </c:pt>
                <c:pt idx="9">
                  <c:v>9519061</c:v>
                </c:pt>
                <c:pt idx="10">
                  <c:v>9775521</c:v>
                </c:pt>
                <c:pt idx="11">
                  <c:v>9988720</c:v>
                </c:pt>
              </c:numCache>
            </c:numRef>
          </c:val>
          <c:smooth val="0"/>
          <c:extLst>
            <c:ext xmlns:c16="http://schemas.microsoft.com/office/drawing/2014/chart" uri="{C3380CC4-5D6E-409C-BE32-E72D297353CC}">
              <c16:uniqueId val="{00000002-0B77-4BB5-85C2-863F16D3AB54}"/>
            </c:ext>
          </c:extLst>
        </c:ser>
        <c:dLbls>
          <c:showLegendKey val="0"/>
          <c:showVal val="0"/>
          <c:showCatName val="0"/>
          <c:showSerName val="0"/>
          <c:showPercent val="0"/>
          <c:showBubbleSize val="0"/>
        </c:dLbls>
        <c:marker val="1"/>
        <c:smooth val="0"/>
        <c:axId val="188275328"/>
        <c:axId val="190614912"/>
      </c:lineChart>
      <c:catAx>
        <c:axId val="188275328"/>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Months</a:t>
                </a:r>
              </a:p>
            </c:rich>
          </c:tx>
          <c:layout>
            <c:manualLayout>
              <c:xMode val="edge"/>
              <c:yMode val="edge"/>
              <c:x val="0.48508995466475779"/>
              <c:y val="0.928395061728395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90614912"/>
        <c:crosses val="autoZero"/>
        <c:auto val="1"/>
        <c:lblAlgn val="ctr"/>
        <c:lblOffset val="100"/>
        <c:tickLblSkip val="1"/>
        <c:tickMarkSkip val="1"/>
        <c:noMultiLvlLbl val="0"/>
      </c:catAx>
      <c:valAx>
        <c:axId val="19061491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88275328"/>
        <c:crosses val="autoZero"/>
        <c:crossBetween val="between"/>
      </c:valAx>
      <c:spPr>
        <a:noFill/>
        <a:ln w="25400">
          <a:noFill/>
        </a:ln>
      </c:spPr>
    </c:plotArea>
    <c:legend>
      <c:legendPos val="r"/>
      <c:layout>
        <c:manualLayout>
          <c:xMode val="edge"/>
          <c:yMode val="edge"/>
          <c:x val="0.14389825232356473"/>
          <c:y val="9.055118110236221E-2"/>
          <c:w val="0.30418997643082668"/>
          <c:h val="0.27559055118110237"/>
        </c:manualLayout>
      </c:layout>
      <c:overlay val="0"/>
      <c:spPr>
        <a:solidFill>
          <a:srgbClr val="FFFFFF"/>
        </a:solidFill>
        <a:ln w="3175">
          <a:solidFill>
            <a:srgbClr val="000000"/>
          </a:solidFill>
          <a:prstDash val="solid"/>
        </a:ln>
      </c:spPr>
      <c:txPr>
        <a:bodyPr/>
        <a:lstStyle/>
        <a:p>
          <a:pPr>
            <a:defRPr sz="10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vertex42.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s://www.vertex42.com/" TargetMode="External"/></Relationships>
</file>

<file path=xl/drawings/drawing1.xml><?xml version="1.0" encoding="utf-8"?>
<xdr:wsDr xmlns:xdr="http://schemas.openxmlformats.org/drawingml/2006/spreadsheetDrawing" xmlns:a="http://schemas.openxmlformats.org/drawingml/2006/main">
  <xdr:twoCellAnchor editAs="oneCell">
    <xdr:from>
      <xdr:col>5</xdr:col>
      <xdr:colOff>485775</xdr:colOff>
      <xdr:row>3</xdr:row>
      <xdr:rowOff>0</xdr:rowOff>
    </xdr:from>
    <xdr:to>
      <xdr:col>12</xdr:col>
      <xdr:colOff>390524</xdr:colOff>
      <xdr:row>18</xdr:row>
      <xdr:rowOff>142875</xdr:rowOff>
    </xdr:to>
    <xdr:graphicFrame macro="">
      <xdr:nvGraphicFramePr>
        <xdr:cNvPr id="1063" name="Chart 39">
          <a:extLst>
            <a:ext uri="{FF2B5EF4-FFF2-40B4-BE49-F238E27FC236}">
              <a16:creationId xmlns:a16="http://schemas.microsoft.com/office/drawing/2014/main" id="{00000000-0008-0000-0000-000027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62865</xdr:colOff>
      <xdr:row>0</xdr:row>
      <xdr:rowOff>95250</xdr:rowOff>
    </xdr:from>
    <xdr:to>
      <xdr:col>17</xdr:col>
      <xdr:colOff>332731</xdr:colOff>
      <xdr:row>1</xdr:row>
      <xdr:rowOff>140996</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10418445" y="95250"/>
          <a:ext cx="1359526" cy="3048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9525</xdr:colOff>
      <xdr:row>0</xdr:row>
      <xdr:rowOff>95250</xdr:rowOff>
    </xdr:from>
    <xdr:to>
      <xdr:col>17</xdr:col>
      <xdr:colOff>180331</xdr:colOff>
      <xdr:row>1</xdr:row>
      <xdr:rowOff>140996</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10151745" y="95250"/>
          <a:ext cx="1359526" cy="3048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24765</xdr:colOff>
      <xdr:row>0</xdr:row>
      <xdr:rowOff>95250</xdr:rowOff>
    </xdr:from>
    <xdr:to>
      <xdr:col>17</xdr:col>
      <xdr:colOff>195571</xdr:colOff>
      <xdr:row>1</xdr:row>
      <xdr:rowOff>140996</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10166985" y="95250"/>
          <a:ext cx="1359526" cy="3048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2</xdr:col>
      <xdr:colOff>55620</xdr:colOff>
      <xdr:row>0</xdr:row>
      <xdr:rowOff>0</xdr:rowOff>
    </xdr:from>
    <xdr:ext cx="1430280" cy="400106"/>
    <xdr:pic>
      <xdr:nvPicPr>
        <xdr:cNvPr id="2" name="Picture 1">
          <a:hlinkClick xmlns:r="http://schemas.openxmlformats.org/officeDocument/2006/relationships" r:id="rId1"/>
          <a:extLst>
            <a:ext uri="{FF2B5EF4-FFF2-40B4-BE49-F238E27FC236}">
              <a16:creationId xmlns:a16="http://schemas.microsoft.com/office/drawing/2014/main" id="{BB5DAABF-3113-4C4C-B50F-7D1FFF1A1C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18145" y="0"/>
          <a:ext cx="1430280" cy="400106"/>
        </a:xfrm>
        <a:prstGeom prst="rect">
          <a:avLst/>
        </a:prstGeom>
      </xdr:spPr>
    </xdr:pic>
    <xdr:clientData/>
  </xdr:oneCellAnchor>
</xdr:wsDr>
</file>

<file path=xl/theme/theme1.xml><?xml version="1.0" encoding="utf-8"?>
<a:theme xmlns:a="http://schemas.openxmlformats.org/drawingml/2006/main" name="Office Theme">
  <a:themeElements>
    <a:clrScheme name="V42 - TRUE BLUE(purple) CLASSIC">
      <a:dk1>
        <a:sysClr val="windowText" lastClr="000000"/>
      </a:dk1>
      <a:lt1>
        <a:sysClr val="window" lastClr="FFFFFF"/>
      </a:lt1>
      <a:dk2>
        <a:srgbClr val="3A5D9C"/>
      </a:dk2>
      <a:lt2>
        <a:srgbClr val="EEECE2"/>
      </a:lt2>
      <a:accent1>
        <a:srgbClr val="3B4E87"/>
      </a:accent1>
      <a:accent2>
        <a:srgbClr val="C04E4E"/>
      </a:accent2>
      <a:accent3>
        <a:srgbClr val="26AA26"/>
      </a:accent3>
      <a:accent4>
        <a:srgbClr val="7860B4"/>
      </a:accent4>
      <a:accent5>
        <a:srgbClr val="E68422"/>
      </a:accent5>
      <a:accent6>
        <a:srgbClr val="846648"/>
      </a:accent6>
      <a:hlink>
        <a:srgbClr val="4C92AE"/>
      </a:hlink>
      <a:folHlink>
        <a:srgbClr val="969696"/>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printerSettings" Target="../printerSettings/printerSettings1.bin"/><Relationship Id="rId1" Type="http://schemas.openxmlformats.org/officeDocument/2006/relationships/hyperlink" Target="https://www.vertex42.com/ExcelTemplates/earned-value-management.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printerSettings" Target="../printerSettings/printerSettings2.bin"/><Relationship Id="rId1" Type="http://schemas.openxmlformats.org/officeDocument/2006/relationships/hyperlink" Target="https://www.vertex42.com/ExcelTemplates/earned-value-management.htm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3.bin"/><Relationship Id="rId2" Type="http://schemas.openxmlformats.org/officeDocument/2006/relationships/printerSettings" Target="../printerSettings/printerSettings3.bin"/><Relationship Id="rId1" Type="http://schemas.openxmlformats.org/officeDocument/2006/relationships/hyperlink" Target="https://www.vertex42.com/ExcelTemplates/earned-value-management.html"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ExcelTemplates/earned-value-management.html" TargetMode="External"/><Relationship Id="rId1" Type="http://schemas.openxmlformats.org/officeDocument/2006/relationships/hyperlink" Target="https://www.vertex42.com/licensing/EULA_privateuse.html" TargetMode="External"/><Relationship Id="rId6" Type="http://schemas.openxmlformats.org/officeDocument/2006/relationships/image" Target="../media/image2.png"/><Relationship Id="rId5" Type="http://schemas.openxmlformats.org/officeDocument/2006/relationships/drawing" Target="../drawings/drawing4.xml"/><Relationship Id="rId4" Type="http://schemas.openxmlformats.org/officeDocument/2006/relationships/customProperty" Target="../customProperty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Q63"/>
  <sheetViews>
    <sheetView showGridLines="0" tabSelected="1" workbookViewId="0">
      <selection activeCell="C8" sqref="C8"/>
    </sheetView>
  </sheetViews>
  <sheetFormatPr defaultRowHeight="12.75" x14ac:dyDescent="0.2"/>
  <cols>
    <col min="1" max="1" width="6.5703125" customWidth="1"/>
    <col min="2" max="2" width="39" bestFit="1" customWidth="1"/>
    <col min="3" max="3" width="13.42578125" customWidth="1"/>
    <col min="4" max="4" width="11.7109375" customWidth="1"/>
    <col min="5" max="5" width="11.140625" customWidth="1"/>
    <col min="6" max="6" width="12.28515625" customWidth="1"/>
    <col min="7" max="7" width="11.7109375" customWidth="1"/>
    <col min="8" max="8" width="11.42578125" customWidth="1"/>
    <col min="9" max="9" width="11.7109375" bestFit="1" customWidth="1"/>
    <col min="10" max="10" width="11.7109375" customWidth="1"/>
    <col min="11" max="11" width="11.42578125" customWidth="1"/>
    <col min="12" max="12" width="12.5703125" customWidth="1"/>
    <col min="13" max="13" width="12.42578125" customWidth="1"/>
    <col min="14" max="14" width="12.85546875" customWidth="1"/>
    <col min="15" max="15" width="11.85546875" customWidth="1"/>
    <col min="17" max="17" width="15.85546875" customWidth="1"/>
  </cols>
  <sheetData>
    <row r="1" spans="1:17" ht="20.25" x14ac:dyDescent="0.3">
      <c r="A1" s="12" t="s">
        <v>60</v>
      </c>
      <c r="O1" s="13" t="s">
        <v>61</v>
      </c>
    </row>
    <row r="2" spans="1:17" ht="15.75" x14ac:dyDescent="0.25">
      <c r="A2" s="2" t="s">
        <v>0</v>
      </c>
    </row>
    <row r="3" spans="1:17" x14ac:dyDescent="0.2">
      <c r="Q3" s="1" t="s">
        <v>1</v>
      </c>
    </row>
    <row r="4" spans="1:17" x14ac:dyDescent="0.2">
      <c r="B4" s="8" t="s">
        <v>2</v>
      </c>
      <c r="C4" s="11" t="s">
        <v>62</v>
      </c>
      <c r="D4" s="11"/>
      <c r="E4" s="11"/>
      <c r="Q4" s="10" t="s">
        <v>3</v>
      </c>
    </row>
    <row r="5" spans="1:17" x14ac:dyDescent="0.2">
      <c r="B5" s="8" t="s">
        <v>4</v>
      </c>
      <c r="C5" s="56">
        <v>45729</v>
      </c>
      <c r="D5" s="57"/>
    </row>
    <row r="6" spans="1:17" x14ac:dyDescent="0.2">
      <c r="C6" s="5" t="s">
        <v>5</v>
      </c>
    </row>
    <row r="7" spans="1:17" x14ac:dyDescent="0.2">
      <c r="B7" s="8" t="s">
        <v>6</v>
      </c>
      <c r="C7" s="58" t="s">
        <v>123</v>
      </c>
      <c r="D7" s="58"/>
    </row>
    <row r="8" spans="1:17" x14ac:dyDescent="0.2">
      <c r="C8" s="5"/>
    </row>
    <row r="9" spans="1:17" x14ac:dyDescent="0.2">
      <c r="A9" s="35" t="s">
        <v>7</v>
      </c>
      <c r="B9" s="8"/>
      <c r="C9" s="5"/>
    </row>
    <row r="10" spans="1:17" x14ac:dyDescent="0.2">
      <c r="B10" s="59" t="s">
        <v>122</v>
      </c>
      <c r="C10" s="60"/>
      <c r="D10" s="60"/>
      <c r="E10" s="60"/>
    </row>
    <row r="11" spans="1:17" x14ac:dyDescent="0.2">
      <c r="B11" s="60"/>
      <c r="C11" s="60"/>
      <c r="D11" s="60"/>
      <c r="E11" s="60"/>
    </row>
    <row r="12" spans="1:17" x14ac:dyDescent="0.2">
      <c r="B12" s="60"/>
      <c r="C12" s="60"/>
      <c r="D12" s="60"/>
      <c r="E12" s="60"/>
    </row>
    <row r="13" spans="1:17" x14ac:dyDescent="0.2">
      <c r="B13" s="60"/>
      <c r="C13" s="60"/>
      <c r="D13" s="60"/>
      <c r="E13" s="60"/>
    </row>
    <row r="14" spans="1:17" x14ac:dyDescent="0.2">
      <c r="B14" s="60"/>
      <c r="C14" s="60"/>
      <c r="D14" s="60"/>
      <c r="E14" s="60"/>
    </row>
    <row r="15" spans="1:17" x14ac:dyDescent="0.2">
      <c r="B15" s="60"/>
      <c r="C15" s="60"/>
      <c r="D15" s="60"/>
      <c r="E15" s="60"/>
    </row>
    <row r="16" spans="1:17" x14ac:dyDescent="0.2">
      <c r="B16" s="60"/>
      <c r="C16" s="60"/>
      <c r="D16" s="60"/>
      <c r="E16" s="60"/>
    </row>
    <row r="17" spans="1:17" x14ac:dyDescent="0.2">
      <c r="B17" s="60"/>
      <c r="C17" s="60"/>
      <c r="D17" s="60"/>
      <c r="E17" s="60"/>
    </row>
    <row r="18" spans="1:17" x14ac:dyDescent="0.2">
      <c r="B18" s="60"/>
      <c r="C18" s="60"/>
      <c r="D18" s="60"/>
      <c r="E18" s="60"/>
    </row>
    <row r="19" spans="1:17" x14ac:dyDescent="0.2">
      <c r="C19" s="5"/>
    </row>
    <row r="20" spans="1:17" ht="15.75" x14ac:dyDescent="0.25">
      <c r="A20" s="2" t="s">
        <v>8</v>
      </c>
      <c r="D20" s="7"/>
      <c r="H20" s="61" t="s">
        <v>121</v>
      </c>
      <c r="I20" s="61"/>
      <c r="J20" s="61"/>
      <c r="K20" s="61"/>
    </row>
    <row r="21" spans="1:17" x14ac:dyDescent="0.2">
      <c r="A21" s="15" t="s">
        <v>9</v>
      </c>
      <c r="B21" s="16" t="s">
        <v>10</v>
      </c>
      <c r="C21" s="17" t="s">
        <v>11</v>
      </c>
      <c r="D21" s="19">
        <v>1</v>
      </c>
      <c r="E21" s="19">
        <v>2</v>
      </c>
      <c r="F21" s="19">
        <v>3</v>
      </c>
      <c r="G21" s="19">
        <v>4</v>
      </c>
      <c r="H21" s="19">
        <v>5</v>
      </c>
      <c r="I21" s="19">
        <v>6</v>
      </c>
      <c r="J21" s="19">
        <v>7</v>
      </c>
      <c r="K21" s="19">
        <v>8</v>
      </c>
      <c r="L21" s="19">
        <v>9</v>
      </c>
      <c r="M21" s="19">
        <v>10</v>
      </c>
      <c r="N21" s="19">
        <v>11</v>
      </c>
      <c r="O21" s="19">
        <v>12</v>
      </c>
      <c r="Q21" s="3" t="s">
        <v>12</v>
      </c>
    </row>
    <row r="22" spans="1:17" x14ac:dyDescent="0.2">
      <c r="A22" s="37" t="s">
        <v>63</v>
      </c>
      <c r="B22" s="43" t="s">
        <v>92</v>
      </c>
      <c r="C22" s="49">
        <f>SUM(D22:O22)</f>
        <v>5000</v>
      </c>
      <c r="D22" s="50">
        <v>5000</v>
      </c>
      <c r="E22" s="50"/>
      <c r="F22" s="50"/>
      <c r="G22" s="50"/>
      <c r="H22" s="50"/>
      <c r="I22" s="50"/>
      <c r="J22" s="50"/>
      <c r="K22" s="50"/>
      <c r="L22" s="50"/>
      <c r="M22" s="50"/>
      <c r="N22" s="50"/>
      <c r="O22" s="50"/>
      <c r="Q22" s="3" t="s">
        <v>13</v>
      </c>
    </row>
    <row r="23" spans="1:17" x14ac:dyDescent="0.2">
      <c r="A23" s="38" t="s">
        <v>64</v>
      </c>
      <c r="B23" s="44" t="s">
        <v>93</v>
      </c>
      <c r="C23" s="49">
        <f t="shared" ref="C23:C50" si="0">SUM(D23:O23)</f>
        <v>35000</v>
      </c>
      <c r="D23" s="51">
        <v>15000</v>
      </c>
      <c r="E23" s="51">
        <v>20000</v>
      </c>
      <c r="F23" s="51"/>
      <c r="G23" s="51"/>
      <c r="H23" s="51"/>
      <c r="I23" s="51"/>
      <c r="J23" s="51"/>
      <c r="K23" s="51"/>
      <c r="L23" s="51"/>
      <c r="M23" s="51"/>
      <c r="N23" s="51"/>
      <c r="O23" s="51"/>
    </row>
    <row r="24" spans="1:17" x14ac:dyDescent="0.2">
      <c r="A24" s="37" t="s">
        <v>65</v>
      </c>
      <c r="B24" s="45" t="s">
        <v>94</v>
      </c>
      <c r="C24" s="49">
        <f t="shared" si="0"/>
        <v>5000</v>
      </c>
      <c r="D24" s="51"/>
      <c r="E24" s="51">
        <v>5000</v>
      </c>
      <c r="F24" s="51"/>
      <c r="G24" s="51"/>
      <c r="H24" s="51"/>
      <c r="I24" s="51"/>
      <c r="J24" s="51"/>
      <c r="K24" s="51"/>
      <c r="L24" s="51"/>
      <c r="M24" s="51"/>
      <c r="N24" s="51"/>
      <c r="O24" s="51"/>
    </row>
    <row r="25" spans="1:17" x14ac:dyDescent="0.2">
      <c r="A25" s="38" t="s">
        <v>66</v>
      </c>
      <c r="B25" s="35" t="s">
        <v>95</v>
      </c>
      <c r="C25" s="49">
        <f t="shared" si="0"/>
        <v>3000</v>
      </c>
      <c r="D25" s="51">
        <v>2000</v>
      </c>
      <c r="E25" s="51">
        <v>1000</v>
      </c>
      <c r="F25" s="51"/>
      <c r="G25" s="51"/>
      <c r="H25" s="51"/>
      <c r="I25" s="51"/>
      <c r="J25" s="51"/>
      <c r="K25" s="51"/>
      <c r="L25" s="51"/>
      <c r="M25" s="51"/>
      <c r="N25" s="51"/>
      <c r="O25" s="51"/>
    </row>
    <row r="26" spans="1:17" x14ac:dyDescent="0.2">
      <c r="A26" s="37" t="s">
        <v>67</v>
      </c>
      <c r="B26" s="35" t="s">
        <v>96</v>
      </c>
      <c r="C26" s="49">
        <f t="shared" si="0"/>
        <v>1000</v>
      </c>
      <c r="D26" s="51"/>
      <c r="E26" s="51">
        <v>1000</v>
      </c>
      <c r="F26" s="51"/>
      <c r="G26" s="51"/>
      <c r="H26" s="51"/>
      <c r="I26" s="51"/>
      <c r="J26" s="51"/>
      <c r="K26" s="51"/>
      <c r="L26" s="51"/>
      <c r="M26" s="51"/>
      <c r="N26" s="51"/>
      <c r="O26" s="51"/>
    </row>
    <row r="27" spans="1:17" x14ac:dyDescent="0.2">
      <c r="A27" s="39" t="s">
        <v>68</v>
      </c>
      <c r="B27" s="35" t="s">
        <v>97</v>
      </c>
      <c r="C27" s="49">
        <f t="shared" si="0"/>
        <v>10000</v>
      </c>
      <c r="D27" s="51"/>
      <c r="E27" s="51">
        <v>10000</v>
      </c>
      <c r="F27" s="51"/>
      <c r="G27" s="51"/>
      <c r="H27" s="51"/>
      <c r="I27" s="51"/>
      <c r="J27" s="51"/>
      <c r="K27" s="51"/>
      <c r="L27" s="51"/>
      <c r="M27" s="51"/>
      <c r="N27" s="51"/>
      <c r="O27" s="51"/>
    </row>
    <row r="28" spans="1:17" x14ac:dyDescent="0.2">
      <c r="A28" s="39" t="s">
        <v>69</v>
      </c>
      <c r="B28" s="35" t="s">
        <v>98</v>
      </c>
      <c r="C28" s="49">
        <f t="shared" si="0"/>
        <v>55000</v>
      </c>
      <c r="D28" s="51"/>
      <c r="E28" s="51">
        <v>5000</v>
      </c>
      <c r="F28" s="51">
        <v>50000</v>
      </c>
      <c r="G28" s="51"/>
      <c r="H28" s="51"/>
      <c r="I28" s="51"/>
      <c r="J28" s="51"/>
      <c r="K28" s="51"/>
      <c r="L28" s="51"/>
      <c r="M28" s="51"/>
      <c r="N28" s="51"/>
      <c r="O28" s="51"/>
    </row>
    <row r="29" spans="1:17" x14ac:dyDescent="0.2">
      <c r="A29" s="39" t="s">
        <v>70</v>
      </c>
      <c r="B29" s="35" t="s">
        <v>99</v>
      </c>
      <c r="C29" s="49">
        <f t="shared" si="0"/>
        <v>10000</v>
      </c>
      <c r="D29" s="51"/>
      <c r="E29" s="51"/>
      <c r="F29" s="51">
        <v>10000</v>
      </c>
      <c r="G29" s="51"/>
      <c r="H29" s="51"/>
      <c r="I29" s="51"/>
      <c r="J29" s="51"/>
      <c r="K29" s="51"/>
      <c r="L29" s="51"/>
      <c r="M29" s="51"/>
      <c r="N29" s="51"/>
      <c r="O29" s="51"/>
    </row>
    <row r="30" spans="1:17" x14ac:dyDescent="0.2">
      <c r="A30" s="39" t="s">
        <v>71</v>
      </c>
      <c r="B30" s="35" t="s">
        <v>100</v>
      </c>
      <c r="C30" s="49">
        <f t="shared" si="0"/>
        <v>50000</v>
      </c>
      <c r="D30" s="51"/>
      <c r="E30" s="51"/>
      <c r="F30" s="51">
        <v>25000</v>
      </c>
      <c r="G30" s="51">
        <v>25000</v>
      </c>
      <c r="H30" s="51"/>
      <c r="I30" s="51"/>
      <c r="J30" s="51"/>
      <c r="K30" s="51"/>
      <c r="L30" s="51"/>
      <c r="M30" s="51"/>
      <c r="N30" s="51"/>
      <c r="O30" s="51"/>
    </row>
    <row r="31" spans="1:17" x14ac:dyDescent="0.2">
      <c r="A31" s="39" t="s">
        <v>72</v>
      </c>
      <c r="B31" s="35" t="s">
        <v>101</v>
      </c>
      <c r="C31" s="49">
        <f t="shared" si="0"/>
        <v>20000</v>
      </c>
      <c r="D31" s="51"/>
      <c r="E31" s="51"/>
      <c r="F31" s="51"/>
      <c r="G31" s="51">
        <v>20000</v>
      </c>
      <c r="H31" s="51"/>
      <c r="I31" s="51"/>
      <c r="J31" s="51"/>
      <c r="K31" s="51"/>
      <c r="L31" s="51"/>
      <c r="M31" s="51"/>
      <c r="N31" s="51"/>
      <c r="O31" s="51"/>
    </row>
    <row r="32" spans="1:17" x14ac:dyDescent="0.2">
      <c r="A32" s="39" t="s">
        <v>73</v>
      </c>
      <c r="B32" s="45" t="s">
        <v>102</v>
      </c>
      <c r="C32" s="49">
        <f t="shared" si="0"/>
        <v>1000</v>
      </c>
      <c r="D32" s="51"/>
      <c r="E32" s="51"/>
      <c r="F32" s="51"/>
      <c r="G32" s="51">
        <v>1000</v>
      </c>
      <c r="H32" s="51"/>
      <c r="I32" s="51"/>
      <c r="J32" s="51"/>
      <c r="K32" s="51"/>
      <c r="L32" s="51"/>
      <c r="M32" s="51"/>
      <c r="N32" s="51"/>
      <c r="O32" s="51"/>
    </row>
    <row r="33" spans="1:15" x14ac:dyDescent="0.2">
      <c r="A33" s="40" t="s">
        <v>74</v>
      </c>
      <c r="B33" s="35" t="s">
        <v>103</v>
      </c>
      <c r="C33" s="49">
        <f t="shared" si="0"/>
        <v>25000</v>
      </c>
      <c r="D33" s="51"/>
      <c r="E33" s="51"/>
      <c r="F33" s="51"/>
      <c r="G33" s="51">
        <v>25000</v>
      </c>
      <c r="H33" s="51"/>
      <c r="I33" s="51"/>
      <c r="J33" s="51"/>
      <c r="K33" s="51"/>
      <c r="L33" s="51"/>
      <c r="M33" s="51"/>
      <c r="N33" s="51"/>
      <c r="O33" s="51"/>
    </row>
    <row r="34" spans="1:15" x14ac:dyDescent="0.2">
      <c r="A34" s="40" t="s">
        <v>75</v>
      </c>
      <c r="B34" s="35" t="s">
        <v>104</v>
      </c>
      <c r="C34" s="49">
        <f t="shared" si="0"/>
        <v>20000</v>
      </c>
      <c r="D34" s="51"/>
      <c r="E34" s="51"/>
      <c r="F34" s="51"/>
      <c r="G34" s="51">
        <v>10000</v>
      </c>
      <c r="H34" s="51">
        <v>10000</v>
      </c>
      <c r="I34" s="51"/>
      <c r="J34" s="51"/>
      <c r="K34" s="51"/>
      <c r="L34" s="51"/>
      <c r="M34" s="51"/>
      <c r="N34" s="51"/>
      <c r="O34" s="51"/>
    </row>
    <row r="35" spans="1:15" x14ac:dyDescent="0.2">
      <c r="A35" s="40" t="s">
        <v>76</v>
      </c>
      <c r="B35" s="35" t="s">
        <v>105</v>
      </c>
      <c r="C35" s="49">
        <f t="shared" si="0"/>
        <v>150000</v>
      </c>
      <c r="D35" s="51"/>
      <c r="E35" s="51"/>
      <c r="F35" s="51"/>
      <c r="G35" s="51"/>
      <c r="H35" s="51">
        <v>75000</v>
      </c>
      <c r="I35" s="51">
        <v>75000</v>
      </c>
      <c r="J35" s="51"/>
      <c r="K35" s="51"/>
      <c r="L35" s="51"/>
      <c r="M35" s="51"/>
      <c r="N35" s="51"/>
      <c r="O35" s="51"/>
    </row>
    <row r="36" spans="1:15" x14ac:dyDescent="0.2">
      <c r="A36" s="40" t="s">
        <v>77</v>
      </c>
      <c r="B36" s="35" t="s">
        <v>106</v>
      </c>
      <c r="C36" s="49">
        <f t="shared" si="0"/>
        <v>5000000</v>
      </c>
      <c r="D36" s="51"/>
      <c r="E36" s="51"/>
      <c r="F36" s="51">
        <v>5000000</v>
      </c>
      <c r="G36" s="51"/>
      <c r="H36" s="51"/>
      <c r="I36" s="51"/>
      <c r="J36" s="51"/>
      <c r="K36" s="51"/>
      <c r="L36" s="51"/>
      <c r="M36" s="51"/>
      <c r="N36" s="51"/>
      <c r="O36" s="51"/>
    </row>
    <row r="37" spans="1:15" x14ac:dyDescent="0.2">
      <c r="A37" s="40" t="s">
        <v>78</v>
      </c>
      <c r="B37" s="35" t="s">
        <v>107</v>
      </c>
      <c r="C37" s="49">
        <f t="shared" si="0"/>
        <v>2750000</v>
      </c>
      <c r="D37" s="51"/>
      <c r="E37" s="51"/>
      <c r="F37" s="51">
        <v>1500000</v>
      </c>
      <c r="G37" s="51">
        <v>250000</v>
      </c>
      <c r="H37" s="51">
        <v>1000000</v>
      </c>
      <c r="I37" s="51"/>
      <c r="J37" s="51"/>
      <c r="K37" s="51"/>
      <c r="L37" s="51"/>
      <c r="M37" s="51"/>
      <c r="N37" s="51"/>
      <c r="O37" s="51"/>
    </row>
    <row r="38" spans="1:15" x14ac:dyDescent="0.2">
      <c r="A38" s="40" t="s">
        <v>79</v>
      </c>
      <c r="B38" s="35" t="s">
        <v>108</v>
      </c>
      <c r="C38" s="49">
        <f t="shared" si="0"/>
        <v>600000</v>
      </c>
      <c r="D38" s="51"/>
      <c r="E38" s="51"/>
      <c r="F38" s="51"/>
      <c r="G38" s="51">
        <v>200000</v>
      </c>
      <c r="H38" s="51">
        <v>200000</v>
      </c>
      <c r="I38" s="51">
        <v>200000</v>
      </c>
      <c r="J38" s="51"/>
      <c r="K38" s="51"/>
      <c r="L38" s="51"/>
      <c r="M38" s="51"/>
      <c r="N38" s="51"/>
      <c r="O38" s="51"/>
    </row>
    <row r="39" spans="1:15" x14ac:dyDescent="0.2">
      <c r="A39" s="40" t="s">
        <v>80</v>
      </c>
      <c r="B39" s="35" t="s">
        <v>109</v>
      </c>
      <c r="C39" s="49">
        <f t="shared" si="0"/>
        <v>150000</v>
      </c>
      <c r="D39" s="51"/>
      <c r="E39" s="51"/>
      <c r="F39" s="51"/>
      <c r="G39" s="51"/>
      <c r="H39" s="51"/>
      <c r="I39" s="51">
        <v>50000</v>
      </c>
      <c r="J39" s="51">
        <v>50000</v>
      </c>
      <c r="K39" s="51">
        <v>50000</v>
      </c>
      <c r="L39" s="51"/>
      <c r="M39" s="51"/>
      <c r="N39" s="51"/>
      <c r="O39" s="51"/>
    </row>
    <row r="40" spans="1:15" x14ac:dyDescent="0.2">
      <c r="A40" s="40" t="s">
        <v>81</v>
      </c>
      <c r="B40" s="35" t="s">
        <v>110</v>
      </c>
      <c r="C40" s="49">
        <f t="shared" si="0"/>
        <v>100000</v>
      </c>
      <c r="D40" s="51"/>
      <c r="E40" s="51"/>
      <c r="F40" s="51"/>
      <c r="G40" s="51"/>
      <c r="H40" s="51"/>
      <c r="I40" s="51"/>
      <c r="J40" s="51"/>
      <c r="K40" s="51">
        <v>100000</v>
      </c>
      <c r="L40" s="51"/>
      <c r="M40" s="51"/>
      <c r="N40" s="51"/>
      <c r="O40" s="51"/>
    </row>
    <row r="41" spans="1:15" x14ac:dyDescent="0.2">
      <c r="A41" s="40" t="s">
        <v>82</v>
      </c>
      <c r="B41" s="45" t="s">
        <v>111</v>
      </c>
      <c r="C41" s="49">
        <f t="shared" si="0"/>
        <v>10000</v>
      </c>
      <c r="D41" s="51"/>
      <c r="E41" s="51"/>
      <c r="F41" s="51"/>
      <c r="G41" s="51"/>
      <c r="H41" s="51"/>
      <c r="I41" s="51"/>
      <c r="J41" s="51"/>
      <c r="K41" s="51">
        <v>10000</v>
      </c>
      <c r="L41" s="51"/>
      <c r="M41" s="51"/>
      <c r="N41" s="51"/>
      <c r="O41" s="51"/>
    </row>
    <row r="42" spans="1:15" x14ac:dyDescent="0.2">
      <c r="A42" s="41" t="s">
        <v>83</v>
      </c>
      <c r="B42" s="35" t="s">
        <v>112</v>
      </c>
      <c r="C42" s="49">
        <f t="shared" si="0"/>
        <v>10000</v>
      </c>
      <c r="D42" s="51"/>
      <c r="E42" s="51"/>
      <c r="F42" s="51"/>
      <c r="G42" s="51"/>
      <c r="H42" s="51"/>
      <c r="I42" s="51"/>
      <c r="J42" s="51"/>
      <c r="K42" s="51">
        <v>5000</v>
      </c>
      <c r="L42" s="51">
        <v>5000</v>
      </c>
      <c r="M42" s="51"/>
      <c r="N42" s="51"/>
      <c r="O42" s="51"/>
    </row>
    <row r="43" spans="1:15" x14ac:dyDescent="0.2">
      <c r="A43" s="41" t="s">
        <v>84</v>
      </c>
      <c r="B43" s="35" t="s">
        <v>113</v>
      </c>
      <c r="C43" s="49">
        <f t="shared" si="0"/>
        <v>25000</v>
      </c>
      <c r="D43" s="51"/>
      <c r="E43" s="51"/>
      <c r="F43" s="51"/>
      <c r="G43" s="51"/>
      <c r="H43" s="51"/>
      <c r="I43" s="51"/>
      <c r="J43" s="51"/>
      <c r="K43" s="51"/>
      <c r="L43" s="51">
        <v>25000</v>
      </c>
      <c r="M43" s="51"/>
      <c r="N43" s="51"/>
      <c r="O43" s="51"/>
    </row>
    <row r="44" spans="1:15" x14ac:dyDescent="0.2">
      <c r="A44" s="41" t="s">
        <v>85</v>
      </c>
      <c r="B44" s="35" t="s">
        <v>114</v>
      </c>
      <c r="C44" s="49">
        <f t="shared" si="0"/>
        <v>100000</v>
      </c>
      <c r="D44" s="51"/>
      <c r="E44" s="51"/>
      <c r="F44" s="51"/>
      <c r="G44" s="51"/>
      <c r="H44" s="51"/>
      <c r="I44" s="51"/>
      <c r="J44" s="51"/>
      <c r="K44" s="51"/>
      <c r="L44" s="51">
        <v>50000</v>
      </c>
      <c r="M44" s="51">
        <v>50000</v>
      </c>
      <c r="N44" s="51"/>
      <c r="O44" s="51"/>
    </row>
    <row r="45" spans="1:15" x14ac:dyDescent="0.2">
      <c r="A45" s="41" t="s">
        <v>86</v>
      </c>
      <c r="B45" s="35" t="s">
        <v>115</v>
      </c>
      <c r="C45" s="49">
        <f t="shared" si="0"/>
        <v>75000</v>
      </c>
      <c r="D45" s="51"/>
      <c r="E45" s="51"/>
      <c r="F45" s="51"/>
      <c r="G45" s="51"/>
      <c r="H45" s="51"/>
      <c r="I45" s="51"/>
      <c r="J45" s="51"/>
      <c r="K45" s="51"/>
      <c r="L45" s="51"/>
      <c r="M45" s="51">
        <v>75000</v>
      </c>
      <c r="N45" s="51"/>
      <c r="O45" s="51"/>
    </row>
    <row r="46" spans="1:15" x14ac:dyDescent="0.2">
      <c r="A46" s="42" t="s">
        <v>87</v>
      </c>
      <c r="B46" s="35" t="s">
        <v>116</v>
      </c>
      <c r="C46" s="49">
        <f t="shared" si="0"/>
        <v>300000</v>
      </c>
      <c r="D46" s="51"/>
      <c r="E46" s="51"/>
      <c r="F46" s="51"/>
      <c r="G46" s="51"/>
      <c r="H46" s="51"/>
      <c r="I46" s="51"/>
      <c r="J46" s="51"/>
      <c r="K46" s="51"/>
      <c r="L46" s="51"/>
      <c r="M46" s="51">
        <v>150000</v>
      </c>
      <c r="N46" s="51">
        <v>150000</v>
      </c>
      <c r="O46" s="51"/>
    </row>
    <row r="47" spans="1:15" x14ac:dyDescent="0.2">
      <c r="A47" s="42" t="s">
        <v>88</v>
      </c>
      <c r="B47" s="35" t="s">
        <v>117</v>
      </c>
      <c r="C47" s="49">
        <f t="shared" si="0"/>
        <v>150000</v>
      </c>
      <c r="D47" s="51"/>
      <c r="E47" s="51"/>
      <c r="F47" s="51"/>
      <c r="G47" s="51"/>
      <c r="H47" s="51"/>
      <c r="I47" s="51"/>
      <c r="J47" s="51"/>
      <c r="K47" s="51"/>
      <c r="L47" s="51"/>
      <c r="M47" s="51"/>
      <c r="N47" s="51">
        <v>65000</v>
      </c>
      <c r="O47" s="51">
        <v>85000</v>
      </c>
    </row>
    <row r="48" spans="1:15" x14ac:dyDescent="0.2">
      <c r="A48" s="42" t="s">
        <v>89</v>
      </c>
      <c r="B48" s="35" t="s">
        <v>118</v>
      </c>
      <c r="C48" s="49">
        <f t="shared" si="0"/>
        <v>100000</v>
      </c>
      <c r="D48" s="51"/>
      <c r="E48" s="51"/>
      <c r="F48" s="51"/>
      <c r="G48" s="51"/>
      <c r="H48" s="51"/>
      <c r="I48" s="51"/>
      <c r="J48" s="51"/>
      <c r="K48" s="51"/>
      <c r="L48" s="51"/>
      <c r="M48" s="51"/>
      <c r="N48" s="51">
        <v>50000</v>
      </c>
      <c r="O48" s="51">
        <v>50000</v>
      </c>
    </row>
    <row r="49" spans="1:17" x14ac:dyDescent="0.2">
      <c r="A49" s="42" t="s">
        <v>90</v>
      </c>
      <c r="B49" s="35" t="s">
        <v>119</v>
      </c>
      <c r="C49" s="49">
        <f t="shared" si="0"/>
        <v>10000</v>
      </c>
      <c r="D49" s="51"/>
      <c r="E49" s="51"/>
      <c r="F49" s="51"/>
      <c r="G49" s="51"/>
      <c r="H49" s="51"/>
      <c r="I49" s="51"/>
      <c r="J49" s="51"/>
      <c r="K49" s="51"/>
      <c r="L49" s="51"/>
      <c r="M49" s="51"/>
      <c r="N49" s="51"/>
      <c r="O49" s="51">
        <v>10000</v>
      </c>
    </row>
    <row r="50" spans="1:17" x14ac:dyDescent="0.2">
      <c r="A50" s="42" t="s">
        <v>91</v>
      </c>
      <c r="B50" s="35" t="s">
        <v>120</v>
      </c>
      <c r="C50" s="49">
        <f t="shared" si="0"/>
        <v>75000</v>
      </c>
      <c r="D50" s="51"/>
      <c r="E50" s="51"/>
      <c r="F50" s="51"/>
      <c r="G50" s="51"/>
      <c r="H50" s="51"/>
      <c r="I50" s="51"/>
      <c r="J50" s="51"/>
      <c r="K50" s="51"/>
      <c r="L50" s="51"/>
      <c r="M50" s="51"/>
      <c r="N50" s="51"/>
      <c r="O50" s="51">
        <v>75000</v>
      </c>
    </row>
    <row r="51" spans="1:17" x14ac:dyDescent="0.2">
      <c r="B51" s="6" t="s">
        <v>15</v>
      </c>
      <c r="C51" s="52">
        <f t="shared" ref="C51:O51" si="1">SUM(C22:C50)</f>
        <v>9845000</v>
      </c>
      <c r="D51" s="53">
        <f t="shared" si="1"/>
        <v>22000</v>
      </c>
      <c r="E51" s="53">
        <f t="shared" si="1"/>
        <v>42000</v>
      </c>
      <c r="F51" s="53">
        <f t="shared" si="1"/>
        <v>6585000</v>
      </c>
      <c r="G51" s="53">
        <f t="shared" si="1"/>
        <v>531000</v>
      </c>
      <c r="H51" s="53">
        <f t="shared" si="1"/>
        <v>1285000</v>
      </c>
      <c r="I51" s="53">
        <f t="shared" si="1"/>
        <v>325000</v>
      </c>
      <c r="J51" s="53">
        <f t="shared" si="1"/>
        <v>50000</v>
      </c>
      <c r="K51" s="53">
        <f t="shared" si="1"/>
        <v>165000</v>
      </c>
      <c r="L51" s="53">
        <f t="shared" si="1"/>
        <v>80000</v>
      </c>
      <c r="M51" s="53">
        <f t="shared" si="1"/>
        <v>275000</v>
      </c>
      <c r="N51" s="53">
        <f t="shared" si="1"/>
        <v>265000</v>
      </c>
      <c r="O51" s="53">
        <f t="shared" si="1"/>
        <v>220000</v>
      </c>
    </row>
    <row r="52" spans="1:17" x14ac:dyDescent="0.2">
      <c r="B52" s="6"/>
      <c r="C52" s="46" t="s">
        <v>16</v>
      </c>
      <c r="D52" s="54">
        <f>IF(ISBLANK(D21),NA(),SUM($D51:D51))</f>
        <v>22000</v>
      </c>
      <c r="E52" s="54">
        <f>IF(ISBLANK(E21),NA(),SUM($D51:E51))</f>
        <v>64000</v>
      </c>
      <c r="F52" s="54">
        <f>IF(ISBLANK(F21),NA(),SUM($D51:F51))</f>
        <v>6649000</v>
      </c>
      <c r="G52" s="54">
        <f>IF(ISBLANK(G21),NA(),SUM($D51:G51))</f>
        <v>7180000</v>
      </c>
      <c r="H52" s="54">
        <f>IF(ISBLANK(H21),NA(),SUM($D51:H51))</f>
        <v>8465000</v>
      </c>
      <c r="I52" s="54">
        <f>IF(ISBLANK(I21),NA(),SUM($D51:I51))</f>
        <v>8790000</v>
      </c>
      <c r="J52" s="54">
        <f>IF(ISBLANK(J21),NA(),SUM($D51:J51))</f>
        <v>8840000</v>
      </c>
      <c r="K52" s="54">
        <f>IF(ISBLANK(K21),NA(),SUM($D51:K51))</f>
        <v>9005000</v>
      </c>
      <c r="L52" s="54">
        <f>IF(ISBLANK(L21),NA(),SUM($D51:L51))</f>
        <v>9085000</v>
      </c>
      <c r="M52" s="54">
        <f>IF(ISBLANK(M21),NA(),SUM($D51:M51))</f>
        <v>9360000</v>
      </c>
      <c r="N52" s="54">
        <f>IF(ISBLANK(N21),NA(),SUM($D51:N51))</f>
        <v>9625000</v>
      </c>
      <c r="O52" s="54">
        <f>IF(ISBLANK(O21),NA(),SUM($D51:O51))</f>
        <v>9845000</v>
      </c>
    </row>
    <row r="53" spans="1:17" x14ac:dyDescent="0.2">
      <c r="C53" s="47"/>
      <c r="D53" s="47"/>
      <c r="E53" s="47"/>
      <c r="F53" s="47"/>
      <c r="G53" s="47"/>
      <c r="H53" s="47"/>
      <c r="I53" s="47"/>
      <c r="J53" s="47"/>
      <c r="K53" s="47"/>
      <c r="L53" s="47"/>
      <c r="M53" s="47"/>
      <c r="N53" s="47"/>
      <c r="O53" s="47"/>
    </row>
    <row r="54" spans="1:17" ht="15.75" x14ac:dyDescent="0.25">
      <c r="A54" s="2" t="s">
        <v>17</v>
      </c>
      <c r="C54" s="47"/>
      <c r="D54" s="47"/>
      <c r="E54" s="47"/>
      <c r="F54" s="47"/>
      <c r="G54" s="47"/>
      <c r="H54" s="47"/>
      <c r="I54" s="47"/>
      <c r="J54" s="47"/>
      <c r="K54" s="47"/>
      <c r="L54" s="47"/>
      <c r="M54" s="47"/>
      <c r="N54" s="47"/>
      <c r="O54" s="47"/>
    </row>
    <row r="55" spans="1:17" x14ac:dyDescent="0.2">
      <c r="C55" s="46" t="s">
        <v>18</v>
      </c>
      <c r="D55" s="51">
        <f>AC!D41</f>
        <v>22710</v>
      </c>
      <c r="E55" s="51">
        <f>AC!E41</f>
        <v>64603</v>
      </c>
      <c r="F55" s="51">
        <f>AC!F41</f>
        <v>6667924</v>
      </c>
      <c r="G55" s="51">
        <f>AC!G41</f>
        <v>7224473</v>
      </c>
      <c r="H55" s="51">
        <f>AC!H41</f>
        <v>8574748</v>
      </c>
      <c r="I55" s="51">
        <f>AC!I41</f>
        <v>8900631</v>
      </c>
      <c r="J55" s="51">
        <f>AC!J41</f>
        <v>8947152</v>
      </c>
      <c r="K55" s="51">
        <f>AC!K41</f>
        <v>9196232</v>
      </c>
      <c r="L55" s="51">
        <f>AC!L41</f>
        <v>9273079</v>
      </c>
      <c r="M55" s="51">
        <f>AC!M41</f>
        <v>9519061</v>
      </c>
      <c r="N55" s="51">
        <f>AC!N41</f>
        <v>9775521</v>
      </c>
      <c r="O55" s="51">
        <f>AC!O41</f>
        <v>9988720</v>
      </c>
      <c r="Q55" s="3" t="s">
        <v>19</v>
      </c>
    </row>
    <row r="56" spans="1:17" x14ac:dyDescent="0.2">
      <c r="C56" s="46" t="s">
        <v>20</v>
      </c>
      <c r="D56" s="51">
        <f>EV!D39</f>
        <v>18750</v>
      </c>
      <c r="E56" s="51">
        <f>EV!E39</f>
        <v>100250</v>
      </c>
      <c r="F56" s="51">
        <f>EV!F39</f>
        <v>5836500</v>
      </c>
      <c r="G56" s="51">
        <f>EV!G39</f>
        <v>6996000</v>
      </c>
      <c r="H56" s="51">
        <f>EV!H39</f>
        <v>8545000</v>
      </c>
      <c r="I56" s="51">
        <f>EV!I39</f>
        <v>8762500</v>
      </c>
      <c r="J56" s="51">
        <f>EV!J39</f>
        <v>8845000</v>
      </c>
      <c r="K56" s="51">
        <f>EV!K39</f>
        <v>9005000</v>
      </c>
      <c r="L56" s="51">
        <f>EV!L39</f>
        <v>8965000</v>
      </c>
      <c r="M56" s="51">
        <f>EV!M39</f>
        <v>9260000</v>
      </c>
      <c r="N56" s="51">
        <f>EV!N39</f>
        <v>9335000</v>
      </c>
      <c r="O56" s="51">
        <f>EV!O39</f>
        <v>9845000</v>
      </c>
      <c r="Q56" s="3" t="s">
        <v>21</v>
      </c>
    </row>
    <row r="57" spans="1:17" x14ac:dyDescent="0.2">
      <c r="C57" s="47"/>
      <c r="D57" s="47"/>
      <c r="E57" s="47"/>
      <c r="F57" s="47"/>
      <c r="G57" s="47"/>
      <c r="H57" s="47"/>
      <c r="I57" s="47"/>
      <c r="J57" s="47"/>
      <c r="K57" s="47"/>
      <c r="L57" s="47"/>
      <c r="M57" s="47"/>
      <c r="N57" s="47"/>
      <c r="O57" s="47"/>
    </row>
    <row r="58" spans="1:17" ht="15.75" x14ac:dyDescent="0.25">
      <c r="A58" s="2" t="s">
        <v>22</v>
      </c>
      <c r="C58" s="47"/>
      <c r="D58" s="47"/>
      <c r="E58" s="47"/>
      <c r="F58" s="47"/>
      <c r="G58" s="47"/>
      <c r="H58" s="47"/>
      <c r="I58" s="47"/>
      <c r="J58" s="47"/>
      <c r="K58" s="47"/>
      <c r="L58" s="47"/>
      <c r="M58" s="47"/>
      <c r="N58" s="47"/>
      <c r="O58" s="47"/>
    </row>
    <row r="59" spans="1:17" x14ac:dyDescent="0.2">
      <c r="C59" s="46" t="s">
        <v>23</v>
      </c>
      <c r="D59" s="55">
        <f>IF(AND(ISBLANK(D55),ISBLANK(D56))," - ",D56-D55)</f>
        <v>-3960</v>
      </c>
      <c r="E59" s="55">
        <f t="shared" ref="E59:O59" si="2">IF(AND(ISBLANK(E55),ISBLANK(E56))," - ",E56-E55)</f>
        <v>35647</v>
      </c>
      <c r="F59" s="55">
        <f t="shared" si="2"/>
        <v>-831424</v>
      </c>
      <c r="G59" s="55">
        <f t="shared" si="2"/>
        <v>-228473</v>
      </c>
      <c r="H59" s="55">
        <f t="shared" si="2"/>
        <v>-29748</v>
      </c>
      <c r="I59" s="55">
        <f t="shared" si="2"/>
        <v>-138131</v>
      </c>
      <c r="J59" s="55">
        <f t="shared" si="2"/>
        <v>-102152</v>
      </c>
      <c r="K59" s="55">
        <f t="shared" si="2"/>
        <v>-191232</v>
      </c>
      <c r="L59" s="55">
        <f t="shared" si="2"/>
        <v>-308079</v>
      </c>
      <c r="M59" s="55">
        <f t="shared" si="2"/>
        <v>-259061</v>
      </c>
      <c r="N59" s="55">
        <f t="shared" si="2"/>
        <v>-440521</v>
      </c>
      <c r="O59" s="55">
        <f t="shared" si="2"/>
        <v>-143720</v>
      </c>
    </row>
    <row r="60" spans="1:17" x14ac:dyDescent="0.2">
      <c r="C60" s="46" t="s">
        <v>24</v>
      </c>
      <c r="D60" s="55">
        <f>IF(AND(ISBLANK(D55),ISBLANK(D56))," - ",D56-D52)</f>
        <v>-3250</v>
      </c>
      <c r="E60" s="55">
        <f t="shared" ref="E60:O60" si="3">IF(AND(ISBLANK(E55),ISBLANK(E56))," - ",E56-E52)</f>
        <v>36250</v>
      </c>
      <c r="F60" s="55">
        <f t="shared" si="3"/>
        <v>-812500</v>
      </c>
      <c r="G60" s="55">
        <f t="shared" si="3"/>
        <v>-184000</v>
      </c>
      <c r="H60" s="55">
        <f t="shared" si="3"/>
        <v>80000</v>
      </c>
      <c r="I60" s="55">
        <f t="shared" si="3"/>
        <v>-27500</v>
      </c>
      <c r="J60" s="55">
        <f t="shared" si="3"/>
        <v>5000</v>
      </c>
      <c r="K60" s="55">
        <f t="shared" si="3"/>
        <v>0</v>
      </c>
      <c r="L60" s="55">
        <f t="shared" si="3"/>
        <v>-120000</v>
      </c>
      <c r="M60" s="55">
        <f t="shared" si="3"/>
        <v>-100000</v>
      </c>
      <c r="N60" s="55">
        <f t="shared" si="3"/>
        <v>-290000</v>
      </c>
      <c r="O60" s="55">
        <f t="shared" si="3"/>
        <v>0</v>
      </c>
    </row>
    <row r="61" spans="1:17" x14ac:dyDescent="0.2">
      <c r="C61" s="46" t="s">
        <v>25</v>
      </c>
      <c r="D61" s="48">
        <f>IF(AND(ISBLANK(D55),ISBLANK(D56))," - ",D56/D55)</f>
        <v>0.82562747688243066</v>
      </c>
      <c r="E61" s="48">
        <f t="shared" ref="E61:O61" si="4">IF(AND(ISBLANK(E55),ISBLANK(E56))," - ",E56/E55)</f>
        <v>1.5517855207962479</v>
      </c>
      <c r="F61" s="48">
        <f t="shared" si="4"/>
        <v>0.87530991654973866</v>
      </c>
      <c r="G61" s="48">
        <f t="shared" si="4"/>
        <v>0.96837513269133957</v>
      </c>
      <c r="H61" s="48">
        <f t="shared" si="4"/>
        <v>0.99653074352738991</v>
      </c>
      <c r="I61" s="48">
        <f t="shared" si="4"/>
        <v>0.98448076321779887</v>
      </c>
      <c r="J61" s="48">
        <f t="shared" si="4"/>
        <v>0.98858273560122822</v>
      </c>
      <c r="K61" s="48">
        <f t="shared" si="4"/>
        <v>0.97920539629709213</v>
      </c>
      <c r="L61" s="48">
        <f t="shared" si="4"/>
        <v>0.96677705430957717</v>
      </c>
      <c r="M61" s="48">
        <f t="shared" si="4"/>
        <v>0.97278502574991377</v>
      </c>
      <c r="N61" s="48">
        <f t="shared" si="4"/>
        <v>0.95493631490331821</v>
      </c>
      <c r="O61" s="48">
        <f t="shared" si="4"/>
        <v>0.98561177007664647</v>
      </c>
    </row>
    <row r="62" spans="1:17" x14ac:dyDescent="0.2">
      <c r="C62" s="46" t="s">
        <v>26</v>
      </c>
      <c r="D62" s="48">
        <f>IF(AND(ISBLANK(D55),ISBLANK(D56))," - ",D56/D52)</f>
        <v>0.85227272727272729</v>
      </c>
      <c r="E62" s="48">
        <f t="shared" ref="E62:O62" si="5">IF(AND(ISBLANK(E55),ISBLANK(E56))," - ",E56/E52)</f>
        <v>1.56640625</v>
      </c>
      <c r="F62" s="48">
        <f t="shared" si="5"/>
        <v>0.87780117310873818</v>
      </c>
      <c r="G62" s="48">
        <f t="shared" si="5"/>
        <v>0.97437325905292482</v>
      </c>
      <c r="H62" s="48">
        <f t="shared" si="5"/>
        <v>1.0094506792675724</v>
      </c>
      <c r="I62" s="48">
        <f t="shared" si="5"/>
        <v>0.9968714448236633</v>
      </c>
      <c r="J62" s="48">
        <f t="shared" si="5"/>
        <v>1.0005656108597285</v>
      </c>
      <c r="K62" s="48">
        <f t="shared" si="5"/>
        <v>1</v>
      </c>
      <c r="L62" s="48">
        <f t="shared" si="5"/>
        <v>0.98679141441937257</v>
      </c>
      <c r="M62" s="48">
        <f t="shared" si="5"/>
        <v>0.98931623931623935</v>
      </c>
      <c r="N62" s="48">
        <f t="shared" si="5"/>
        <v>0.96987012987012988</v>
      </c>
      <c r="O62" s="48">
        <f t="shared" si="5"/>
        <v>1</v>
      </c>
    </row>
    <row r="63" spans="1:17" x14ac:dyDescent="0.2">
      <c r="C63" s="46" t="s">
        <v>27</v>
      </c>
      <c r="D63" s="55">
        <f>IF(AND(ISBLANK(D55),ISBLANK(D56))," - ",$C$51/D61)</f>
        <v>11924264</v>
      </c>
      <c r="E63" s="55">
        <f t="shared" ref="E63:O63" si="6">IF(AND(ISBLANK(E55),ISBLANK(E56))," - ",$C$51/E61)</f>
        <v>6344304.5885286778</v>
      </c>
      <c r="F63" s="55">
        <f t="shared" si="6"/>
        <v>11247444.835089523</v>
      </c>
      <c r="G63" s="55">
        <f t="shared" si="6"/>
        <v>10166514.677672956</v>
      </c>
      <c r="H63" s="55">
        <f t="shared" si="6"/>
        <v>9879273.7343475726</v>
      </c>
      <c r="I63" s="55">
        <f t="shared" si="6"/>
        <v>10000195.400285305</v>
      </c>
      <c r="J63" s="55">
        <f t="shared" si="6"/>
        <v>9958701.1237987559</v>
      </c>
      <c r="K63" s="55">
        <f t="shared" si="6"/>
        <v>10054070.409772348</v>
      </c>
      <c r="L63" s="55">
        <f t="shared" si="6"/>
        <v>10183319.883435583</v>
      </c>
      <c r="M63" s="55">
        <f t="shared" si="6"/>
        <v>10120427.164686825</v>
      </c>
      <c r="N63" s="55">
        <f t="shared" si="6"/>
        <v>10309588.028387789</v>
      </c>
      <c r="O63" s="55">
        <f t="shared" si="6"/>
        <v>9988720</v>
      </c>
    </row>
  </sheetData>
  <mergeCells count="4">
    <mergeCell ref="C5:D5"/>
    <mergeCell ref="C7:D7"/>
    <mergeCell ref="B10:E18"/>
    <mergeCell ref="H20:K20"/>
  </mergeCells>
  <phoneticPr fontId="6" type="noConversion"/>
  <conditionalFormatting sqref="D59:O60">
    <cfRule type="cellIs" dxfId="3" priority="3" stopIfTrue="1" operator="greaterThanOrEqual">
      <formula>0</formula>
    </cfRule>
    <cfRule type="cellIs" dxfId="2" priority="4" stopIfTrue="1" operator="lessThan">
      <formula>0</formula>
    </cfRule>
  </conditionalFormatting>
  <conditionalFormatting sqref="D61:O62">
    <cfRule type="cellIs" dxfId="1" priority="1" stopIfTrue="1" operator="lessThan">
      <formula>1</formula>
    </cfRule>
    <cfRule type="cellIs" dxfId="0" priority="2" stopIfTrue="1" operator="greaterThanOrEqual">
      <formula>1</formula>
    </cfRule>
  </conditionalFormatting>
  <hyperlinks>
    <hyperlink ref="Q3" r:id="rId1" display="https://www.vertex42.com/ExcelTemplates/earned-value-management.html" xr:uid="{00000000-0004-0000-0000-000000000000}"/>
  </hyperlinks>
  <pageMargins left="0.5" right="0.5" top="0.25" bottom="0.5" header="0.5" footer="0.25"/>
  <pageSetup scale="91" orientation="landscape" r:id="rId2"/>
  <headerFooter scaleWithDoc="0">
    <oddFooter>&amp;L&amp;8&amp;K01+049https://www.vertex42.com/ExcelTemplates/earned-value-management.html&amp;R&amp;8&amp;K01+049EVM Template © 2012 Vertex42 LLC</oddFooter>
  </headerFooter>
  <customProperties>
    <customPr name="GUID" r:id="rId3"/>
  </customProperties>
  <drawing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39"/>
  <sheetViews>
    <sheetView showGridLines="0" workbookViewId="0">
      <selection activeCell="N36" sqref="N36"/>
    </sheetView>
  </sheetViews>
  <sheetFormatPr defaultRowHeight="12.75" x14ac:dyDescent="0.2"/>
  <cols>
    <col min="1" max="1" width="6.5703125" customWidth="1"/>
    <col min="2" max="2" width="34.7109375" customWidth="1"/>
    <col min="3" max="3" width="11.85546875" customWidth="1"/>
    <col min="4" max="4" width="8.7109375" customWidth="1"/>
    <col min="5" max="5" width="9.140625" bestFit="1" customWidth="1"/>
    <col min="6" max="6" width="11.28515625" customWidth="1"/>
    <col min="7" max="14" width="10.7109375" bestFit="1" customWidth="1"/>
    <col min="15" max="15" width="12.42578125" customWidth="1"/>
    <col min="17" max="17" width="17.28515625" customWidth="1"/>
  </cols>
  <sheetData>
    <row r="1" spans="1:17" ht="20.25" x14ac:dyDescent="0.3">
      <c r="A1" s="12" t="s">
        <v>28</v>
      </c>
    </row>
    <row r="2" spans="1:17" ht="15.75" x14ac:dyDescent="0.25">
      <c r="A2" s="2"/>
    </row>
    <row r="3" spans="1:17" x14ac:dyDescent="0.2">
      <c r="A3" s="7" t="s">
        <v>29</v>
      </c>
      <c r="Q3" s="1" t="s">
        <v>1</v>
      </c>
    </row>
    <row r="4" spans="1:17" x14ac:dyDescent="0.2">
      <c r="A4" s="7" t="s">
        <v>30</v>
      </c>
      <c r="Q4" s="10" t="s">
        <v>3</v>
      </c>
    </row>
    <row r="5" spans="1:17" x14ac:dyDescent="0.2">
      <c r="A5" s="7" t="s">
        <v>31</v>
      </c>
      <c r="D5" s="7"/>
    </row>
    <row r="7" spans="1:17" ht="18" x14ac:dyDescent="0.25">
      <c r="A7" s="2" t="s">
        <v>20</v>
      </c>
      <c r="D7" s="7"/>
      <c r="O7" s="13"/>
    </row>
    <row r="8" spans="1:17" x14ac:dyDescent="0.2">
      <c r="A8" s="15" t="s">
        <v>9</v>
      </c>
      <c r="B8" s="16" t="s">
        <v>10</v>
      </c>
      <c r="C8" s="17" t="s">
        <v>11</v>
      </c>
      <c r="D8" s="18" t="s">
        <v>32</v>
      </c>
      <c r="E8" s="18" t="s">
        <v>33</v>
      </c>
      <c r="F8" s="18" t="s">
        <v>34</v>
      </c>
      <c r="G8" s="18" t="s">
        <v>35</v>
      </c>
      <c r="H8" s="18" t="s">
        <v>36</v>
      </c>
      <c r="I8" s="18" t="s">
        <v>37</v>
      </c>
      <c r="J8" s="18" t="s">
        <v>38</v>
      </c>
      <c r="K8" s="18" t="s">
        <v>39</v>
      </c>
      <c r="L8" s="18" t="s">
        <v>40</v>
      </c>
      <c r="M8" s="18" t="s">
        <v>41</v>
      </c>
      <c r="N8" s="18" t="s">
        <v>42</v>
      </c>
      <c r="O8" s="18" t="s">
        <v>43</v>
      </c>
    </row>
    <row r="9" spans="1:17" x14ac:dyDescent="0.2">
      <c r="A9" s="37" t="str">
        <f>IF(ISBLANK(Report!A22)," - ",Report!A22)</f>
        <v>1.1.1</v>
      </c>
      <c r="B9" s="43" t="str">
        <f>IF(ISBLANK(Report!B22)," - ",Report!B22)</f>
        <v>Evaluation &amp; Recommendations</v>
      </c>
      <c r="C9" s="54">
        <f>Report!C22</f>
        <v>5000</v>
      </c>
      <c r="D9" s="14">
        <v>1</v>
      </c>
      <c r="E9" s="14">
        <v>1</v>
      </c>
      <c r="F9" s="14">
        <v>1</v>
      </c>
      <c r="G9" s="14">
        <v>1</v>
      </c>
      <c r="H9" s="14">
        <v>1</v>
      </c>
      <c r="I9" s="14">
        <v>1</v>
      </c>
      <c r="J9" s="14">
        <v>1</v>
      </c>
      <c r="K9" s="14">
        <v>1</v>
      </c>
      <c r="L9" s="14">
        <v>1</v>
      </c>
      <c r="M9" s="14">
        <v>1</v>
      </c>
      <c r="N9" s="14">
        <v>1</v>
      </c>
      <c r="O9" s="14">
        <v>1</v>
      </c>
    </row>
    <row r="10" spans="1:17" x14ac:dyDescent="0.2">
      <c r="A10" s="38" t="str">
        <f>IF(ISBLANK(Report!A23)," - ",Report!A23)</f>
        <v>1.1.2</v>
      </c>
      <c r="B10" s="44" t="str">
        <f>IF(ISBLANK(Report!B23)," - ",Report!B23)</f>
        <v>Develop Project Charter</v>
      </c>
      <c r="C10" s="54">
        <f>Report!C23</f>
        <v>35000</v>
      </c>
      <c r="D10" s="14">
        <v>0.35</v>
      </c>
      <c r="E10" s="14">
        <v>1</v>
      </c>
      <c r="F10" s="14">
        <v>1</v>
      </c>
      <c r="G10" s="14">
        <v>1</v>
      </c>
      <c r="H10" s="14">
        <v>1</v>
      </c>
      <c r="I10" s="14">
        <v>1</v>
      </c>
      <c r="J10" s="14">
        <v>1</v>
      </c>
      <c r="K10" s="14">
        <v>1</v>
      </c>
      <c r="L10" s="14">
        <v>1</v>
      </c>
      <c r="M10" s="14">
        <v>1</v>
      </c>
      <c r="N10" s="14">
        <v>1</v>
      </c>
      <c r="O10" s="14">
        <v>1</v>
      </c>
    </row>
    <row r="11" spans="1:17" x14ac:dyDescent="0.2">
      <c r="A11" s="37" t="str">
        <f>IF(ISBLANK(Report!A24)," - ",Report!A24)</f>
        <v>1.1.3</v>
      </c>
      <c r="B11" s="45" t="str">
        <f>IF(ISBLANK(Report!B24)," - ",Report!B24)</f>
        <v>Deliverable: Submit Project Charter</v>
      </c>
      <c r="C11" s="54">
        <f>Report!C24</f>
        <v>5000</v>
      </c>
      <c r="D11" s="14"/>
      <c r="E11" s="14">
        <v>1</v>
      </c>
      <c r="F11" s="14">
        <v>1</v>
      </c>
      <c r="G11" s="14">
        <v>1</v>
      </c>
      <c r="H11" s="14">
        <v>1</v>
      </c>
      <c r="I11" s="14">
        <v>1</v>
      </c>
      <c r="J11" s="14">
        <v>1</v>
      </c>
      <c r="K11" s="14">
        <v>1</v>
      </c>
      <c r="L11" s="14">
        <v>1</v>
      </c>
      <c r="M11" s="14">
        <v>1</v>
      </c>
      <c r="N11" s="14">
        <v>1</v>
      </c>
      <c r="O11" s="14">
        <v>1</v>
      </c>
    </row>
    <row r="12" spans="1:17" x14ac:dyDescent="0.2">
      <c r="A12" s="38" t="str">
        <f>IF(ISBLANK(Report!A25)," - ",Report!A25)</f>
        <v>1.1.4</v>
      </c>
      <c r="B12" s="35" t="str">
        <f>IF(ISBLANK(Report!B25)," - ",Report!B25)</f>
        <v>Project Sponsor Reviews Project Charter</v>
      </c>
      <c r="C12" s="54">
        <f>Report!C25</f>
        <v>3000</v>
      </c>
      <c r="D12" s="14">
        <v>0.5</v>
      </c>
      <c r="E12" s="14">
        <v>1</v>
      </c>
      <c r="F12" s="14">
        <v>1</v>
      </c>
      <c r="G12" s="14">
        <v>1</v>
      </c>
      <c r="H12" s="14">
        <v>1</v>
      </c>
      <c r="I12" s="14">
        <v>1</v>
      </c>
      <c r="J12" s="14">
        <v>1</v>
      </c>
      <c r="K12" s="14">
        <v>1</v>
      </c>
      <c r="L12" s="14">
        <v>1</v>
      </c>
      <c r="M12" s="14">
        <v>1</v>
      </c>
      <c r="N12" s="14">
        <v>1</v>
      </c>
      <c r="O12" s="14">
        <v>1</v>
      </c>
    </row>
    <row r="13" spans="1:17" x14ac:dyDescent="0.2">
      <c r="A13" s="37" t="str">
        <f>IF(ISBLANK(Report!A26)," - ",Report!A26)</f>
        <v>1.1.5</v>
      </c>
      <c r="B13" s="35" t="str">
        <f>IF(ISBLANK(Report!B26)," - ",Report!B26)</f>
        <v>Project Charter Signed/Approved</v>
      </c>
      <c r="C13" s="54">
        <f>Report!C26</f>
        <v>1000</v>
      </c>
      <c r="D13" s="14"/>
      <c r="E13" s="14">
        <v>1</v>
      </c>
      <c r="F13" s="14">
        <v>1</v>
      </c>
      <c r="G13" s="14">
        <v>1</v>
      </c>
      <c r="H13" s="14">
        <v>1</v>
      </c>
      <c r="I13" s="14">
        <v>1</v>
      </c>
      <c r="J13" s="14">
        <v>1</v>
      </c>
      <c r="K13" s="14">
        <v>1</v>
      </c>
      <c r="L13" s="14">
        <v>1</v>
      </c>
      <c r="M13" s="14">
        <v>1</v>
      </c>
      <c r="N13" s="14">
        <v>1</v>
      </c>
      <c r="O13" s="14">
        <v>1</v>
      </c>
    </row>
    <row r="14" spans="1:17" x14ac:dyDescent="0.2">
      <c r="A14" s="39" t="str">
        <f>IF(ISBLANK(Report!A27)," - ",Report!A27)</f>
        <v>1.2.1</v>
      </c>
      <c r="B14" s="35" t="str">
        <f>IF(ISBLANK(Report!B27)," - ",Report!B27)</f>
        <v>Create Preliminary Scope Statement</v>
      </c>
      <c r="C14" s="54">
        <f>Report!C27</f>
        <v>10000</v>
      </c>
      <c r="D14" s="14"/>
      <c r="E14" s="14">
        <v>1</v>
      </c>
      <c r="F14" s="14">
        <v>1</v>
      </c>
      <c r="G14" s="14">
        <v>1</v>
      </c>
      <c r="H14" s="14">
        <v>1</v>
      </c>
      <c r="I14" s="14">
        <v>1</v>
      </c>
      <c r="J14" s="14">
        <v>1</v>
      </c>
      <c r="K14" s="14">
        <v>1</v>
      </c>
      <c r="L14" s="14">
        <v>1</v>
      </c>
      <c r="M14" s="14">
        <v>1</v>
      </c>
      <c r="N14" s="14">
        <v>1</v>
      </c>
      <c r="O14" s="14">
        <v>1</v>
      </c>
    </row>
    <row r="15" spans="1:17" x14ac:dyDescent="0.2">
      <c r="A15" s="39" t="str">
        <f>IF(ISBLANK(Report!A28)," - ",Report!A28)</f>
        <v>1.2.2</v>
      </c>
      <c r="B15" s="35" t="str">
        <f>IF(ISBLANK(Report!B28)," - ",Report!B28)</f>
        <v>Determine Project Team</v>
      </c>
      <c r="C15" s="54">
        <f>Report!C28</f>
        <v>55000</v>
      </c>
      <c r="D15" s="14"/>
      <c r="E15" s="14">
        <v>0.75</v>
      </c>
      <c r="F15" s="14">
        <v>1</v>
      </c>
      <c r="G15" s="14">
        <v>1</v>
      </c>
      <c r="H15" s="14">
        <v>1</v>
      </c>
      <c r="I15" s="14">
        <v>1</v>
      </c>
      <c r="J15" s="14">
        <v>1</v>
      </c>
      <c r="K15" s="14">
        <v>1</v>
      </c>
      <c r="L15" s="14">
        <v>1</v>
      </c>
      <c r="M15" s="14">
        <v>1</v>
      </c>
      <c r="N15" s="14">
        <v>1</v>
      </c>
      <c r="O15" s="14">
        <v>1</v>
      </c>
    </row>
    <row r="16" spans="1:17" x14ac:dyDescent="0.2">
      <c r="A16" s="39" t="str">
        <f>IF(ISBLANK(Report!A29)," - ",Report!A29)</f>
        <v>1.2.3</v>
      </c>
      <c r="B16" s="35" t="str">
        <f>IF(ISBLANK(Report!B29)," - ",Report!B29)</f>
        <v>Project Team Kickoff Meeting</v>
      </c>
      <c r="C16" s="54">
        <f>Report!C29</f>
        <v>10000</v>
      </c>
      <c r="D16" s="14"/>
      <c r="E16" s="14"/>
      <c r="F16" s="14">
        <v>1</v>
      </c>
      <c r="G16" s="14">
        <v>1</v>
      </c>
      <c r="H16" s="14">
        <v>1</v>
      </c>
      <c r="I16" s="14">
        <v>1</v>
      </c>
      <c r="J16" s="14">
        <v>1</v>
      </c>
      <c r="K16" s="14">
        <v>1</v>
      </c>
      <c r="L16" s="14">
        <v>1</v>
      </c>
      <c r="M16" s="14">
        <v>1</v>
      </c>
      <c r="N16" s="14">
        <v>1</v>
      </c>
      <c r="O16" s="14">
        <v>1</v>
      </c>
    </row>
    <row r="17" spans="1:15" x14ac:dyDescent="0.2">
      <c r="A17" s="39" t="str">
        <f>IF(ISBLANK(Report!A30)," - ",Report!A30)</f>
        <v>1.2.4</v>
      </c>
      <c r="B17" s="35" t="str">
        <f>IF(ISBLANK(Report!B30)," - ",Report!B30)</f>
        <v>Develop Project Plan</v>
      </c>
      <c r="C17" s="54">
        <f>Report!C30</f>
        <v>50000</v>
      </c>
      <c r="D17" s="14"/>
      <c r="E17" s="14"/>
      <c r="F17" s="14">
        <v>0.5</v>
      </c>
      <c r="G17" s="14">
        <v>1</v>
      </c>
      <c r="H17" s="14">
        <v>1</v>
      </c>
      <c r="I17" s="14">
        <v>1</v>
      </c>
      <c r="J17" s="14">
        <v>1</v>
      </c>
      <c r="K17" s="14">
        <v>1</v>
      </c>
      <c r="L17" s="14">
        <v>1</v>
      </c>
      <c r="M17" s="14">
        <v>1</v>
      </c>
      <c r="N17" s="14">
        <v>1</v>
      </c>
      <c r="O17" s="14">
        <v>1</v>
      </c>
    </row>
    <row r="18" spans="1:15" x14ac:dyDescent="0.2">
      <c r="A18" s="39" t="str">
        <f>IF(ISBLANK(Report!A31)," - ",Report!A31)</f>
        <v>1.2.5</v>
      </c>
      <c r="B18" s="35" t="str">
        <f>IF(ISBLANK(Report!B31)," - ",Report!B31)</f>
        <v>Submit Project Plan</v>
      </c>
      <c r="C18" s="54">
        <f>Report!C31</f>
        <v>20000</v>
      </c>
      <c r="D18" s="14"/>
      <c r="E18" s="14"/>
      <c r="F18" s="14"/>
      <c r="G18" s="14">
        <v>1</v>
      </c>
      <c r="H18" s="14">
        <v>1</v>
      </c>
      <c r="I18" s="14">
        <v>1</v>
      </c>
      <c r="J18" s="14">
        <v>1</v>
      </c>
      <c r="K18" s="14">
        <v>1</v>
      </c>
      <c r="L18" s="14">
        <v>1</v>
      </c>
      <c r="M18" s="14">
        <v>1</v>
      </c>
      <c r="N18" s="14">
        <v>1</v>
      </c>
      <c r="O18" s="14">
        <v>1</v>
      </c>
    </row>
    <row r="19" spans="1:15" x14ac:dyDescent="0.2">
      <c r="A19" s="39" t="str">
        <f>IF(ISBLANK(Report!A32)," - ",Report!A32)</f>
        <v>1.2.6</v>
      </c>
      <c r="B19" s="45" t="str">
        <f>IF(ISBLANK(Report!B32)," - ",Report!B32)</f>
        <v>Milestone: Project Plan Approval</v>
      </c>
      <c r="C19" s="54">
        <f>Report!C32</f>
        <v>1000</v>
      </c>
      <c r="D19" s="14"/>
      <c r="E19" s="14"/>
      <c r="F19" s="14"/>
      <c r="G19" s="14">
        <v>1</v>
      </c>
      <c r="H19" s="14">
        <v>1</v>
      </c>
      <c r="I19" s="14">
        <v>1</v>
      </c>
      <c r="J19" s="14">
        <v>1</v>
      </c>
      <c r="K19" s="14">
        <v>1</v>
      </c>
      <c r="L19" s="14">
        <v>1</v>
      </c>
      <c r="M19" s="14">
        <v>1</v>
      </c>
      <c r="N19" s="14">
        <v>1</v>
      </c>
      <c r="O19" s="14">
        <v>1</v>
      </c>
    </row>
    <row r="20" spans="1:15" x14ac:dyDescent="0.2">
      <c r="A20" s="40" t="str">
        <f>IF(ISBLANK(Report!A33)," - ",Report!A33)</f>
        <v>1.3.1</v>
      </c>
      <c r="B20" s="35" t="str">
        <f>IF(ISBLANK(Report!B33)," - ",Report!B33)</f>
        <v>Project Kickoff Meeting</v>
      </c>
      <c r="C20" s="54">
        <f>Report!C33</f>
        <v>25000</v>
      </c>
      <c r="D20" s="14"/>
      <c r="E20" s="14"/>
      <c r="F20" s="14"/>
      <c r="G20" s="14">
        <v>1</v>
      </c>
      <c r="H20" s="14">
        <v>1</v>
      </c>
      <c r="I20" s="14">
        <v>1</v>
      </c>
      <c r="J20" s="14">
        <v>1</v>
      </c>
      <c r="K20" s="14">
        <v>1</v>
      </c>
      <c r="L20" s="14">
        <v>1</v>
      </c>
      <c r="M20" s="14">
        <v>1</v>
      </c>
      <c r="N20" s="14">
        <v>1</v>
      </c>
      <c r="O20" s="14">
        <v>1</v>
      </c>
    </row>
    <row r="21" spans="1:15" x14ac:dyDescent="0.2">
      <c r="A21" s="40" t="str">
        <f>IF(ISBLANK(Report!A34)," - ",Report!A34)</f>
        <v>1.3.2</v>
      </c>
      <c r="B21" s="35" t="str">
        <f>IF(ISBLANK(Report!B34)," - ",Report!B34)</f>
        <v>Confirm Deliverables and Deadline</v>
      </c>
      <c r="C21" s="54">
        <f>Report!C34</f>
        <v>20000</v>
      </c>
      <c r="D21" s="14"/>
      <c r="E21" s="14"/>
      <c r="F21" s="14"/>
      <c r="G21" s="14">
        <v>0.3</v>
      </c>
      <c r="H21" s="14">
        <v>1</v>
      </c>
      <c r="I21" s="14">
        <v>1</v>
      </c>
      <c r="J21" s="14">
        <v>1</v>
      </c>
      <c r="K21" s="14">
        <v>1</v>
      </c>
      <c r="L21" s="14">
        <v>1</v>
      </c>
      <c r="M21" s="14">
        <v>1</v>
      </c>
      <c r="N21" s="14">
        <v>1</v>
      </c>
      <c r="O21" s="14">
        <v>1</v>
      </c>
    </row>
    <row r="22" spans="1:15" x14ac:dyDescent="0.2">
      <c r="A22" s="40" t="str">
        <f>IF(ISBLANK(Report!A35)," - ",Report!A35)</f>
        <v>1.3.3</v>
      </c>
      <c r="B22" s="35" t="str">
        <f>IF(ISBLANK(Report!B35)," - ",Report!B35)</f>
        <v>Design Build Out</v>
      </c>
      <c r="C22" s="54">
        <f>Report!C35</f>
        <v>150000</v>
      </c>
      <c r="D22" s="14"/>
      <c r="E22" s="14"/>
      <c r="F22" s="14"/>
      <c r="G22" s="14"/>
      <c r="H22" s="14">
        <v>0.5</v>
      </c>
      <c r="I22" s="14">
        <v>1</v>
      </c>
      <c r="J22" s="14">
        <v>1</v>
      </c>
      <c r="K22" s="14">
        <v>1</v>
      </c>
      <c r="L22" s="14">
        <v>1</v>
      </c>
      <c r="M22" s="14">
        <v>1</v>
      </c>
      <c r="N22" s="14">
        <v>1</v>
      </c>
      <c r="O22" s="14">
        <v>1</v>
      </c>
    </row>
    <row r="23" spans="1:15" x14ac:dyDescent="0.2">
      <c r="A23" s="40" t="str">
        <f>IF(ISBLANK(Report!A36)," - ",Report!A36)</f>
        <v>1.3.4</v>
      </c>
      <c r="B23" s="35" t="str">
        <f>IF(ISBLANK(Report!B36)," - ",Report!B36)</f>
        <v>Procure Critical Components</v>
      </c>
      <c r="C23" s="54">
        <f>Report!C36</f>
        <v>5000000</v>
      </c>
      <c r="D23" s="14"/>
      <c r="E23" s="14"/>
      <c r="F23" s="14">
        <v>1</v>
      </c>
      <c r="G23" s="14">
        <v>1</v>
      </c>
      <c r="H23" s="14">
        <v>1</v>
      </c>
      <c r="I23" s="14">
        <v>1</v>
      </c>
      <c r="J23" s="14">
        <v>1</v>
      </c>
      <c r="K23" s="14">
        <v>1</v>
      </c>
      <c r="L23" s="14">
        <v>1</v>
      </c>
      <c r="M23" s="14">
        <v>1</v>
      </c>
      <c r="N23" s="14">
        <v>1</v>
      </c>
      <c r="O23" s="14">
        <v>1</v>
      </c>
    </row>
    <row r="24" spans="1:15" x14ac:dyDescent="0.2">
      <c r="A24" s="40" t="str">
        <f>IF(ISBLANK(Report!A37)," - ",Report!A37)</f>
        <v>1.3.5</v>
      </c>
      <c r="B24" s="35" t="str">
        <f>IF(ISBLANK(Report!B37)," - ",Report!B37)</f>
        <v>Procure Contracted Services</v>
      </c>
      <c r="C24" s="54">
        <f>Report!C37</f>
        <v>2750000</v>
      </c>
      <c r="D24" s="14"/>
      <c r="E24" s="14"/>
      <c r="F24" s="14">
        <v>0.25</v>
      </c>
      <c r="G24" s="14">
        <v>0.6</v>
      </c>
      <c r="H24" s="14">
        <v>1</v>
      </c>
      <c r="I24" s="14">
        <v>1</v>
      </c>
      <c r="J24" s="14">
        <v>1</v>
      </c>
      <c r="K24" s="14">
        <v>1</v>
      </c>
      <c r="L24" s="14">
        <v>1</v>
      </c>
      <c r="M24" s="14">
        <v>1</v>
      </c>
      <c r="N24" s="14">
        <v>1</v>
      </c>
      <c r="O24" s="14">
        <v>1</v>
      </c>
    </row>
    <row r="25" spans="1:15" x14ac:dyDescent="0.2">
      <c r="A25" s="40" t="str">
        <f>IF(ISBLANK(Report!A38)," - ",Report!A38)</f>
        <v>1.3.6</v>
      </c>
      <c r="B25" s="35" t="str">
        <f>IF(ISBLANK(Report!B38)," - ",Report!B38)</f>
        <v>Installation Phase</v>
      </c>
      <c r="C25" s="54">
        <f>Report!C38</f>
        <v>600000</v>
      </c>
      <c r="D25" s="14"/>
      <c r="E25" s="14"/>
      <c r="F25" s="14"/>
      <c r="G25" s="14">
        <v>0.2</v>
      </c>
      <c r="H25" s="14">
        <v>0.8</v>
      </c>
      <c r="I25" s="14">
        <v>1</v>
      </c>
      <c r="J25" s="14">
        <v>1</v>
      </c>
      <c r="K25" s="14">
        <v>1</v>
      </c>
      <c r="L25" s="14">
        <v>1</v>
      </c>
      <c r="M25" s="14">
        <v>1</v>
      </c>
      <c r="N25" s="14">
        <v>1</v>
      </c>
      <c r="O25" s="14">
        <v>1</v>
      </c>
    </row>
    <row r="26" spans="1:15" x14ac:dyDescent="0.2">
      <c r="A26" s="40" t="str">
        <f>IF(ISBLANK(Report!A39)," - ",Report!A39)</f>
        <v>1.3.7</v>
      </c>
      <c r="B26" s="35" t="str">
        <f>IF(ISBLANK(Report!B39)," - ",Report!B39)</f>
        <v>Testing Phase</v>
      </c>
      <c r="C26" s="54">
        <f>Report!C39</f>
        <v>150000</v>
      </c>
      <c r="D26" s="14"/>
      <c r="E26" s="14"/>
      <c r="F26" s="14"/>
      <c r="G26" s="14"/>
      <c r="H26" s="14"/>
      <c r="I26" s="14">
        <v>0.15</v>
      </c>
      <c r="J26" s="14">
        <v>0.7</v>
      </c>
      <c r="K26" s="14">
        <v>1</v>
      </c>
      <c r="L26" s="14">
        <v>1</v>
      </c>
      <c r="M26" s="14">
        <v>1</v>
      </c>
      <c r="N26" s="14">
        <v>1</v>
      </c>
      <c r="O26" s="14">
        <v>1</v>
      </c>
    </row>
    <row r="27" spans="1:15" x14ac:dyDescent="0.2">
      <c r="A27" s="40" t="str">
        <f>IF(ISBLANK(Report!A40)," - ",Report!A40)</f>
        <v>1.3.8</v>
      </c>
      <c r="B27" s="35" t="str">
        <f>IF(ISBLANK(Report!B40)," - ",Report!B40)</f>
        <v>User Training</v>
      </c>
      <c r="C27" s="54">
        <f>Report!C40</f>
        <v>100000</v>
      </c>
      <c r="D27" s="14"/>
      <c r="E27" s="14"/>
      <c r="F27" s="14"/>
      <c r="G27" s="14"/>
      <c r="H27" s="14"/>
      <c r="I27" s="14"/>
      <c r="J27" s="14"/>
      <c r="K27" s="14">
        <v>1</v>
      </c>
      <c r="L27" s="14"/>
      <c r="M27" s="14"/>
      <c r="N27" s="14"/>
      <c r="O27" s="14">
        <v>1</v>
      </c>
    </row>
    <row r="28" spans="1:15" x14ac:dyDescent="0.2">
      <c r="A28" s="40" t="str">
        <f>IF(ISBLANK(Report!A41)," - ",Report!A41)</f>
        <v>1.3.9</v>
      </c>
      <c r="B28" s="45" t="str">
        <f>IF(ISBLANK(Report!B41)," - ",Report!B41)</f>
        <v>Milestone: Go Live!</v>
      </c>
      <c r="C28" s="54">
        <f>Report!C41</f>
        <v>10000</v>
      </c>
      <c r="D28" s="14"/>
      <c r="E28" s="14"/>
      <c r="F28" s="14"/>
      <c r="G28" s="14"/>
      <c r="H28" s="14"/>
      <c r="I28" s="14"/>
      <c r="J28" s="14"/>
      <c r="K28" s="14">
        <v>1</v>
      </c>
      <c r="L28" s="14"/>
      <c r="M28" s="14"/>
      <c r="N28" s="14"/>
      <c r="O28" s="14">
        <v>1</v>
      </c>
    </row>
    <row r="29" spans="1:15" x14ac:dyDescent="0.2">
      <c r="A29" s="41" t="str">
        <f>IF(ISBLANK(Report!A42)," - ",Report!A42)</f>
        <v>1.4.1</v>
      </c>
      <c r="B29" s="35" t="str">
        <f>IF(ISBLANK(Report!B42)," - ",Report!B42)</f>
        <v>Project Management</v>
      </c>
      <c r="C29" s="54">
        <f>Report!C42</f>
        <v>10000</v>
      </c>
      <c r="D29" s="14"/>
      <c r="E29" s="14"/>
      <c r="F29" s="14"/>
      <c r="G29" s="14"/>
      <c r="H29" s="14"/>
      <c r="I29" s="14"/>
      <c r="J29" s="14"/>
      <c r="K29" s="14">
        <v>0.5</v>
      </c>
      <c r="L29" s="14">
        <v>1</v>
      </c>
      <c r="M29" s="14"/>
      <c r="N29" s="14"/>
      <c r="O29" s="14">
        <v>1</v>
      </c>
    </row>
    <row r="30" spans="1:15" x14ac:dyDescent="0.2">
      <c r="A30" s="41" t="str">
        <f>IF(ISBLANK(Report!A43)," - ",Report!A43)</f>
        <v>1.4.2</v>
      </c>
      <c r="B30" s="35" t="str">
        <f>IF(ISBLANK(Report!B43)," - ",Report!B43)</f>
        <v>Project Status Meetings</v>
      </c>
      <c r="C30" s="54">
        <f>Report!C43</f>
        <v>25000</v>
      </c>
      <c r="D30" s="14"/>
      <c r="E30" s="14"/>
      <c r="F30" s="14"/>
      <c r="G30" s="14"/>
      <c r="H30" s="14"/>
      <c r="I30" s="14"/>
      <c r="J30" s="14"/>
      <c r="K30" s="14"/>
      <c r="L30" s="14">
        <v>1</v>
      </c>
      <c r="M30" s="14"/>
      <c r="N30" s="14"/>
      <c r="O30" s="14">
        <v>1</v>
      </c>
    </row>
    <row r="31" spans="1:15" x14ac:dyDescent="0.2">
      <c r="A31" s="41" t="str">
        <f>IF(ISBLANK(Report!A44)," - ",Report!A44)</f>
        <v>1.4.3</v>
      </c>
      <c r="B31" s="35" t="str">
        <f>IF(ISBLANK(Report!B44)," - ",Report!B44)</f>
        <v>Risk Management</v>
      </c>
      <c r="C31" s="54">
        <f>Report!C44</f>
        <v>100000</v>
      </c>
      <c r="D31" s="14"/>
      <c r="E31" s="14"/>
      <c r="F31" s="14"/>
      <c r="G31" s="14"/>
      <c r="H31" s="14"/>
      <c r="I31" s="14"/>
      <c r="J31" s="14"/>
      <c r="K31" s="14"/>
      <c r="L31" s="14">
        <v>0.4</v>
      </c>
      <c r="M31" s="14">
        <v>1</v>
      </c>
      <c r="N31" s="14"/>
      <c r="O31" s="14">
        <v>1</v>
      </c>
    </row>
    <row r="32" spans="1:15" x14ac:dyDescent="0.2">
      <c r="A32" s="41" t="str">
        <f>IF(ISBLANK(Report!A45)," - ",Report!A45)</f>
        <v>1.4.4</v>
      </c>
      <c r="B32" s="35" t="str">
        <f>IF(ISBLANK(Report!B45)," - ",Report!B45)</f>
        <v>Update Project Management Plan</v>
      </c>
      <c r="C32" s="54">
        <f>Report!C45</f>
        <v>75000</v>
      </c>
      <c r="D32" s="14"/>
      <c r="E32" s="14"/>
      <c r="F32" s="14"/>
      <c r="G32" s="14"/>
      <c r="H32" s="14"/>
      <c r="I32" s="14"/>
      <c r="J32" s="14"/>
      <c r="K32" s="14"/>
      <c r="L32" s="14"/>
      <c r="M32" s="14">
        <v>1</v>
      </c>
      <c r="N32" s="14"/>
      <c r="O32" s="14">
        <v>1</v>
      </c>
    </row>
    <row r="33" spans="1:15" x14ac:dyDescent="0.2">
      <c r="A33" s="42" t="str">
        <f>IF(ISBLANK(Report!A46)," - ",Report!A46)</f>
        <v>1.5.1</v>
      </c>
      <c r="B33" s="35" t="str">
        <f>IF(ISBLANK(Report!B46)," - ",Report!B46)</f>
        <v>Audit Procurement</v>
      </c>
      <c r="C33" s="54">
        <f>Report!C46</f>
        <v>300000</v>
      </c>
      <c r="D33" s="14"/>
      <c r="E33" s="14"/>
      <c r="F33" s="14"/>
      <c r="G33" s="14"/>
      <c r="H33" s="14"/>
      <c r="I33" s="14"/>
      <c r="J33" s="14"/>
      <c r="K33" s="14"/>
      <c r="L33" s="14"/>
      <c r="M33" s="14">
        <v>0.65</v>
      </c>
      <c r="N33" s="14">
        <v>1</v>
      </c>
      <c r="O33" s="14">
        <v>1</v>
      </c>
    </row>
    <row r="34" spans="1:15" x14ac:dyDescent="0.2">
      <c r="A34" s="42" t="str">
        <f>IF(ISBLANK(Report!A47)," - ",Report!A47)</f>
        <v>1.5.2</v>
      </c>
      <c r="B34" s="35" t="str">
        <f>IF(ISBLANK(Report!B47)," - ",Report!B47)</f>
        <v>Document Lessons Learned</v>
      </c>
      <c r="C34" s="54">
        <f>Report!C47</f>
        <v>150000</v>
      </c>
      <c r="D34" s="14"/>
      <c r="E34" s="14"/>
      <c r="F34" s="14"/>
      <c r="G34" s="14"/>
      <c r="H34" s="14"/>
      <c r="I34" s="14"/>
      <c r="J34" s="14"/>
      <c r="K34" s="14"/>
      <c r="L34" s="14"/>
      <c r="M34" s="14"/>
      <c r="N34" s="14">
        <v>0.5</v>
      </c>
      <c r="O34" s="14">
        <v>1</v>
      </c>
    </row>
    <row r="35" spans="1:15" x14ac:dyDescent="0.2">
      <c r="A35" s="42" t="str">
        <f>IF(ISBLANK(Report!A48)," - ",Report!A48)</f>
        <v>1.5.3</v>
      </c>
      <c r="B35" s="35" t="str">
        <f>IF(ISBLANK(Report!B48)," - ",Report!B48)</f>
        <v>Update Files/Records</v>
      </c>
      <c r="C35" s="54">
        <f>Report!C48</f>
        <v>100000</v>
      </c>
      <c r="D35" s="14"/>
      <c r="E35" s="14"/>
      <c r="F35" s="14"/>
      <c r="G35" s="14"/>
      <c r="H35" s="14"/>
      <c r="I35" s="14"/>
      <c r="J35" s="14"/>
      <c r="K35" s="14"/>
      <c r="L35" s="14"/>
      <c r="M35" s="14"/>
      <c r="N35" s="14">
        <v>0.7</v>
      </c>
      <c r="O35" s="14">
        <v>1</v>
      </c>
    </row>
    <row r="36" spans="1:15" x14ac:dyDescent="0.2">
      <c r="A36" s="42" t="str">
        <f>IF(ISBLANK(Report!A49)," - ",Report!A49)</f>
        <v>1.5.4</v>
      </c>
      <c r="B36" s="35" t="str">
        <f>IF(ISBLANK(Report!B49)," - ",Report!B49)</f>
        <v>Gain Formal Acceptance</v>
      </c>
      <c r="C36" s="54">
        <f>Report!C49</f>
        <v>10000</v>
      </c>
      <c r="D36" s="14"/>
      <c r="E36" s="14"/>
      <c r="F36" s="14"/>
      <c r="G36" s="14"/>
      <c r="H36" s="14"/>
      <c r="I36" s="14"/>
      <c r="J36" s="14"/>
      <c r="K36" s="14"/>
      <c r="L36" s="14"/>
      <c r="M36" s="14"/>
      <c r="N36" s="14"/>
      <c r="O36" s="14">
        <v>1</v>
      </c>
    </row>
    <row r="37" spans="1:15" x14ac:dyDescent="0.2">
      <c r="A37" s="42" t="str">
        <f>IF(ISBLANK(Report!A50)," - ",Report!A50)</f>
        <v>1.5.5</v>
      </c>
      <c r="B37" s="35" t="str">
        <f>IF(ISBLANK(Report!B50)," - ",Report!B50)</f>
        <v>Archive Files/Documents</v>
      </c>
      <c r="C37" s="54">
        <f>Report!C50</f>
        <v>75000</v>
      </c>
      <c r="D37" s="14"/>
      <c r="E37" s="14"/>
      <c r="F37" s="14"/>
      <c r="G37" s="14"/>
      <c r="H37" s="14"/>
      <c r="I37" s="14"/>
      <c r="J37" s="14"/>
      <c r="K37" s="14"/>
      <c r="L37" s="14"/>
      <c r="M37" s="14"/>
      <c r="N37" s="14"/>
      <c r="O37" s="14">
        <v>1</v>
      </c>
    </row>
    <row r="38" spans="1:15" x14ac:dyDescent="0.2">
      <c r="A38" s="9" t="s">
        <v>14</v>
      </c>
      <c r="B38" s="4"/>
      <c r="C38" s="4"/>
      <c r="D38" s="4"/>
      <c r="E38" s="4"/>
      <c r="F38" s="4"/>
      <c r="G38" s="4"/>
      <c r="H38" s="4"/>
      <c r="I38" s="4"/>
      <c r="J38" s="4"/>
      <c r="K38" s="4"/>
      <c r="L38" s="4"/>
      <c r="M38" s="4"/>
      <c r="N38" s="4"/>
      <c r="O38" s="4"/>
    </row>
    <row r="39" spans="1:15" x14ac:dyDescent="0.2">
      <c r="C39" s="6" t="s">
        <v>44</v>
      </c>
      <c r="D39" s="62">
        <f>SUMPRODUCT(D9:D38,$C$9:$C$38)</f>
        <v>18750</v>
      </c>
      <c r="E39" s="62">
        <f t="shared" ref="E39:O39" si="0">SUMPRODUCT(E9:E38,$C$9:$C$38)</f>
        <v>100250</v>
      </c>
      <c r="F39" s="62">
        <f t="shared" si="0"/>
        <v>5836500</v>
      </c>
      <c r="G39" s="62">
        <f t="shared" si="0"/>
        <v>6996000</v>
      </c>
      <c r="H39" s="62">
        <f t="shared" si="0"/>
        <v>8545000</v>
      </c>
      <c r="I39" s="62">
        <f t="shared" si="0"/>
        <v>8762500</v>
      </c>
      <c r="J39" s="62">
        <f t="shared" si="0"/>
        <v>8845000</v>
      </c>
      <c r="K39" s="62">
        <f t="shared" si="0"/>
        <v>9005000</v>
      </c>
      <c r="L39" s="62">
        <f t="shared" si="0"/>
        <v>8965000</v>
      </c>
      <c r="M39" s="62">
        <f t="shared" si="0"/>
        <v>9260000</v>
      </c>
      <c r="N39" s="62">
        <f t="shared" si="0"/>
        <v>9335000</v>
      </c>
      <c r="O39" s="62">
        <f t="shared" si="0"/>
        <v>9845000</v>
      </c>
    </row>
  </sheetData>
  <phoneticPr fontId="6" type="noConversion"/>
  <hyperlinks>
    <hyperlink ref="Q3" r:id="rId1" display="https://www.vertex42.com/ExcelTemplates/earned-value-management.html" xr:uid="{00000000-0004-0000-0100-000000000000}"/>
  </hyperlinks>
  <pageMargins left="0.5" right="0.5" top="0.25" bottom="0.25" header="0.5" footer="0.25"/>
  <pageSetup scale="93" orientation="landscape" r:id="rId2"/>
  <headerFooter alignWithMargins="0"/>
  <customProperties>
    <customPr name="GUID" r:id="rId3"/>
  </customProperties>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41"/>
  <sheetViews>
    <sheetView showGridLines="0" workbookViewId="0">
      <selection activeCell="O38" sqref="O38"/>
    </sheetView>
  </sheetViews>
  <sheetFormatPr defaultRowHeight="12.75" x14ac:dyDescent="0.2"/>
  <cols>
    <col min="1" max="1" width="6.5703125" customWidth="1"/>
    <col min="2" max="2" width="22" customWidth="1"/>
    <col min="3" max="3" width="13" customWidth="1"/>
    <col min="4" max="14" width="10.7109375" customWidth="1"/>
    <col min="15" max="15" width="11.7109375" bestFit="1" customWidth="1"/>
    <col min="17" max="17" width="17.28515625" customWidth="1"/>
  </cols>
  <sheetData>
    <row r="1" spans="1:17" ht="20.25" x14ac:dyDescent="0.3">
      <c r="A1" s="12" t="s">
        <v>45</v>
      </c>
    </row>
    <row r="2" spans="1:17" ht="15.75" x14ac:dyDescent="0.25">
      <c r="A2" s="2"/>
    </row>
    <row r="3" spans="1:17" x14ac:dyDescent="0.2">
      <c r="A3" s="7" t="s">
        <v>46</v>
      </c>
      <c r="Q3" s="1" t="s">
        <v>1</v>
      </c>
    </row>
    <row r="4" spans="1:17" x14ac:dyDescent="0.2">
      <c r="A4" s="7" t="s">
        <v>30</v>
      </c>
      <c r="Q4" s="10" t="s">
        <v>3</v>
      </c>
    </row>
    <row r="5" spans="1:17" x14ac:dyDescent="0.2">
      <c r="A5" s="7" t="s">
        <v>47</v>
      </c>
      <c r="D5" s="7"/>
    </row>
    <row r="7" spans="1:17" ht="18" x14ac:dyDescent="0.25">
      <c r="A7" s="2" t="s">
        <v>48</v>
      </c>
      <c r="D7" s="7"/>
      <c r="O7" s="13"/>
    </row>
    <row r="8" spans="1:17" x14ac:dyDescent="0.2">
      <c r="A8" s="15" t="s">
        <v>9</v>
      </c>
      <c r="B8" s="16" t="s">
        <v>10</v>
      </c>
      <c r="C8" s="17"/>
      <c r="D8" s="18" t="s">
        <v>32</v>
      </c>
      <c r="E8" s="18" t="s">
        <v>33</v>
      </c>
      <c r="F8" s="18" t="s">
        <v>34</v>
      </c>
      <c r="G8" s="18" t="s">
        <v>35</v>
      </c>
      <c r="H8" s="18" t="s">
        <v>36</v>
      </c>
      <c r="I8" s="18" t="s">
        <v>37</v>
      </c>
      <c r="J8" s="18" t="s">
        <v>38</v>
      </c>
      <c r="K8" s="18" t="s">
        <v>39</v>
      </c>
      <c r="L8" s="18" t="s">
        <v>40</v>
      </c>
      <c r="M8" s="18" t="s">
        <v>41</v>
      </c>
      <c r="N8" s="18" t="s">
        <v>42</v>
      </c>
      <c r="O8" s="18" t="s">
        <v>43</v>
      </c>
    </row>
    <row r="9" spans="1:17" x14ac:dyDescent="0.2">
      <c r="A9" s="37" t="str">
        <f>IF(ISBLANK(Report!A22)," - ",Report!A22)</f>
        <v>1.1.1</v>
      </c>
      <c r="B9" s="43" t="str">
        <f>IF(ISBLANK(Report!B22)," - ",Report!B22)</f>
        <v>Evaluation &amp; Recommendations</v>
      </c>
      <c r="D9" s="50">
        <v>4495</v>
      </c>
      <c r="E9" s="50"/>
      <c r="F9" s="50"/>
      <c r="G9" s="50"/>
      <c r="H9" s="50"/>
      <c r="I9" s="50"/>
      <c r="J9" s="50"/>
      <c r="K9" s="50"/>
      <c r="L9" s="50"/>
      <c r="M9" s="50"/>
      <c r="N9" s="50"/>
      <c r="O9" s="50"/>
    </row>
    <row r="10" spans="1:17" x14ac:dyDescent="0.2">
      <c r="A10" s="38" t="str">
        <f>IF(ISBLANK(Report!A23)," - ",Report!A23)</f>
        <v>1.1.2</v>
      </c>
      <c r="B10" s="44" t="str">
        <f>IF(ISBLANK(Report!B23)," - ",Report!B23)</f>
        <v>Develop Project Charter</v>
      </c>
      <c r="D10" s="51">
        <v>16014</v>
      </c>
      <c r="E10" s="51">
        <v>20054</v>
      </c>
      <c r="F10" s="51"/>
      <c r="G10" s="51"/>
      <c r="H10" s="51"/>
      <c r="I10" s="51"/>
      <c r="J10" s="51"/>
      <c r="K10" s="51"/>
      <c r="L10" s="51"/>
      <c r="M10" s="51"/>
      <c r="N10" s="51"/>
      <c r="O10" s="51"/>
    </row>
    <row r="11" spans="1:17" x14ac:dyDescent="0.2">
      <c r="A11" s="37" t="str">
        <f>IF(ISBLANK(Report!A24)," - ",Report!A24)</f>
        <v>1.1.3</v>
      </c>
      <c r="B11" s="45" t="str">
        <f>IF(ISBLANK(Report!B24)," - ",Report!B24)</f>
        <v>Deliverable: Submit Project Charter</v>
      </c>
      <c r="D11" s="51"/>
      <c r="E11" s="51">
        <v>5013</v>
      </c>
      <c r="F11" s="51"/>
      <c r="G11" s="51"/>
      <c r="H11" s="51"/>
      <c r="I11" s="51"/>
      <c r="J11" s="51"/>
      <c r="K11" s="51"/>
      <c r="L11" s="51"/>
      <c r="M11" s="51"/>
      <c r="N11" s="51"/>
      <c r="O11" s="51"/>
    </row>
    <row r="12" spans="1:17" x14ac:dyDescent="0.2">
      <c r="A12" s="38" t="str">
        <f>IF(ISBLANK(Report!A25)," - ",Report!A25)</f>
        <v>1.1.4</v>
      </c>
      <c r="B12" s="35" t="str">
        <f>IF(ISBLANK(Report!B25)," - ",Report!B25)</f>
        <v>Project Sponsor Reviews Project Charter</v>
      </c>
      <c r="D12" s="51">
        <v>2201</v>
      </c>
      <c r="E12" s="51">
        <v>756</v>
      </c>
      <c r="F12" s="51"/>
      <c r="G12" s="51"/>
      <c r="H12" s="51"/>
      <c r="I12" s="51"/>
      <c r="J12" s="51"/>
      <c r="K12" s="51"/>
      <c r="L12" s="51"/>
      <c r="M12" s="51"/>
      <c r="N12" s="51"/>
      <c r="O12" s="51"/>
    </row>
    <row r="13" spans="1:17" x14ac:dyDescent="0.2">
      <c r="A13" s="37" t="str">
        <f>IF(ISBLANK(Report!A26)," - ",Report!A26)</f>
        <v>1.1.5</v>
      </c>
      <c r="B13" s="35" t="str">
        <f>IF(ISBLANK(Report!B26)," - ",Report!B26)</f>
        <v>Project Charter Signed/Approved</v>
      </c>
      <c r="D13" s="51"/>
      <c r="E13" s="51">
        <v>1333</v>
      </c>
      <c r="F13" s="51"/>
      <c r="G13" s="51"/>
      <c r="H13" s="51"/>
      <c r="I13" s="51"/>
      <c r="J13" s="51"/>
      <c r="K13" s="51"/>
      <c r="L13" s="51"/>
      <c r="M13" s="51"/>
      <c r="N13" s="51"/>
      <c r="O13" s="51"/>
    </row>
    <row r="14" spans="1:17" x14ac:dyDescent="0.2">
      <c r="A14" s="39" t="str">
        <f>IF(ISBLANK(Report!A27)," - ",Report!A27)</f>
        <v>1.2.1</v>
      </c>
      <c r="B14" s="35" t="str">
        <f>IF(ISBLANK(Report!B27)," - ",Report!B27)</f>
        <v>Create Preliminary Scope Statement</v>
      </c>
      <c r="D14" s="51"/>
      <c r="E14" s="51">
        <v>10052</v>
      </c>
      <c r="F14" s="51"/>
      <c r="G14" s="51"/>
      <c r="H14" s="51"/>
      <c r="I14" s="51"/>
      <c r="J14" s="51"/>
      <c r="K14" s="51"/>
      <c r="L14" s="51"/>
      <c r="M14" s="51"/>
      <c r="N14" s="51"/>
      <c r="O14" s="51"/>
    </row>
    <row r="15" spans="1:17" x14ac:dyDescent="0.2">
      <c r="A15" s="39" t="str">
        <f>IF(ISBLANK(Report!A28)," - ",Report!A28)</f>
        <v>1.2.2</v>
      </c>
      <c r="B15" s="35" t="str">
        <f>IF(ISBLANK(Report!B28)," - ",Report!B28)</f>
        <v>Determine Project Team</v>
      </c>
      <c r="D15" s="51"/>
      <c r="E15" s="51">
        <v>4685</v>
      </c>
      <c r="F15" s="51">
        <v>51425</v>
      </c>
      <c r="G15" s="51"/>
      <c r="H15" s="51"/>
      <c r="I15" s="51"/>
      <c r="J15" s="51"/>
      <c r="K15" s="51"/>
      <c r="L15" s="51"/>
      <c r="M15" s="51"/>
      <c r="N15" s="51"/>
      <c r="O15" s="51"/>
    </row>
    <row r="16" spans="1:17" x14ac:dyDescent="0.2">
      <c r="A16" s="39" t="str">
        <f>IF(ISBLANK(Report!A29)," - ",Report!A29)</f>
        <v>1.2.3</v>
      </c>
      <c r="B16" s="35" t="str">
        <f>IF(ISBLANK(Report!B29)," - ",Report!B29)</f>
        <v>Project Team Kickoff Meeting</v>
      </c>
      <c r="D16" s="51"/>
      <c r="E16" s="51"/>
      <c r="F16" s="51">
        <v>11112</v>
      </c>
      <c r="G16" s="51"/>
      <c r="H16" s="51"/>
      <c r="I16" s="51"/>
      <c r="J16" s="51"/>
      <c r="K16" s="51"/>
      <c r="L16" s="51"/>
      <c r="M16" s="51"/>
      <c r="N16" s="51"/>
      <c r="O16" s="51"/>
    </row>
    <row r="17" spans="1:15" x14ac:dyDescent="0.2">
      <c r="A17" s="39" t="str">
        <f>IF(ISBLANK(Report!A30)," - ",Report!A30)</f>
        <v>1.2.4</v>
      </c>
      <c r="B17" s="35" t="str">
        <f>IF(ISBLANK(Report!B30)," - ",Report!B30)</f>
        <v>Develop Project Plan</v>
      </c>
      <c r="D17" s="51"/>
      <c r="E17" s="51"/>
      <c r="F17" s="51">
        <v>25005</v>
      </c>
      <c r="G17" s="51">
        <v>25007</v>
      </c>
      <c r="H17" s="51"/>
      <c r="I17" s="51"/>
      <c r="J17" s="51"/>
      <c r="K17" s="51"/>
      <c r="L17" s="51"/>
      <c r="M17" s="51"/>
      <c r="N17" s="51"/>
      <c r="O17" s="51"/>
    </row>
    <row r="18" spans="1:15" x14ac:dyDescent="0.2">
      <c r="A18" s="39" t="str">
        <f>IF(ISBLANK(Report!A31)," - ",Report!A31)</f>
        <v>1.2.5</v>
      </c>
      <c r="B18" s="35" t="str">
        <f>IF(ISBLANK(Report!B31)," - ",Report!B31)</f>
        <v>Submit Project Plan</v>
      </c>
      <c r="D18" s="51"/>
      <c r="E18" s="51"/>
      <c r="F18" s="51"/>
      <c r="G18" s="51">
        <v>19854</v>
      </c>
      <c r="H18" s="51"/>
      <c r="I18" s="51"/>
      <c r="J18" s="51"/>
      <c r="K18" s="51"/>
      <c r="L18" s="51"/>
      <c r="M18" s="51"/>
      <c r="N18" s="51"/>
      <c r="O18" s="51"/>
    </row>
    <row r="19" spans="1:15" x14ac:dyDescent="0.2">
      <c r="A19" s="39" t="str">
        <f>IF(ISBLANK(Report!A32)," - ",Report!A32)</f>
        <v>1.2.6</v>
      </c>
      <c r="B19" s="45" t="str">
        <f>IF(ISBLANK(Report!B32)," - ",Report!B32)</f>
        <v>Milestone: Project Plan Approval</v>
      </c>
      <c r="D19" s="51"/>
      <c r="E19" s="51"/>
      <c r="F19" s="51"/>
      <c r="G19" s="51">
        <v>1420</v>
      </c>
      <c r="H19" s="51"/>
      <c r="I19" s="51"/>
      <c r="J19" s="51"/>
      <c r="K19" s="51"/>
      <c r="L19" s="51"/>
      <c r="M19" s="51"/>
      <c r="N19" s="51"/>
      <c r="O19" s="51"/>
    </row>
    <row r="20" spans="1:15" x14ac:dyDescent="0.2">
      <c r="A20" s="40" t="str">
        <f>IF(ISBLANK(Report!A33)," - ",Report!A33)</f>
        <v>1.3.1</v>
      </c>
      <c r="B20" s="35" t="str">
        <f>IF(ISBLANK(Report!B33)," - ",Report!B33)</f>
        <v>Project Kickoff Meeting</v>
      </c>
      <c r="D20" s="51"/>
      <c r="E20" s="51"/>
      <c r="F20" s="51"/>
      <c r="G20" s="51">
        <v>23125</v>
      </c>
      <c r="H20" s="51"/>
      <c r="I20" s="51"/>
      <c r="J20" s="51"/>
      <c r="K20" s="51"/>
      <c r="L20" s="51"/>
      <c r="M20" s="51"/>
      <c r="N20" s="51"/>
      <c r="O20" s="51"/>
    </row>
    <row r="21" spans="1:15" x14ac:dyDescent="0.2">
      <c r="A21" s="40" t="str">
        <f>IF(ISBLANK(Report!A34)," - ",Report!A34)</f>
        <v>1.3.2</v>
      </c>
      <c r="B21" s="35" t="str">
        <f>IF(ISBLANK(Report!B34)," - ",Report!B34)</f>
        <v>Confirm Deliverables and Deadline</v>
      </c>
      <c r="D21" s="51"/>
      <c r="E21" s="51"/>
      <c r="F21" s="51"/>
      <c r="G21" s="51">
        <v>11021</v>
      </c>
      <c r="H21" s="51">
        <v>98545</v>
      </c>
      <c r="I21" s="51"/>
      <c r="J21" s="51"/>
      <c r="K21" s="51"/>
      <c r="L21" s="51"/>
      <c r="M21" s="51"/>
      <c r="N21" s="51"/>
      <c r="O21" s="51"/>
    </row>
    <row r="22" spans="1:15" x14ac:dyDescent="0.2">
      <c r="A22" s="40" t="str">
        <f>IF(ISBLANK(Report!A35)," - ",Report!A35)</f>
        <v>1.3.3</v>
      </c>
      <c r="B22" s="35" t="str">
        <f>IF(ISBLANK(Report!B35)," - ",Report!B35)</f>
        <v>Design Build Out</v>
      </c>
      <c r="D22" s="51"/>
      <c r="E22" s="51"/>
      <c r="F22" s="51"/>
      <c r="G22" s="51"/>
      <c r="H22" s="51">
        <v>77480</v>
      </c>
      <c r="I22" s="51">
        <v>74335</v>
      </c>
      <c r="J22" s="51"/>
      <c r="K22" s="51"/>
      <c r="L22" s="51"/>
      <c r="M22" s="51"/>
      <c r="N22" s="51"/>
      <c r="O22" s="51"/>
    </row>
    <row r="23" spans="1:15" x14ac:dyDescent="0.2">
      <c r="A23" s="40" t="str">
        <f>IF(ISBLANK(Report!A36)," - ",Report!A36)</f>
        <v>1.3.4</v>
      </c>
      <c r="B23" s="35" t="str">
        <f>IF(ISBLANK(Report!B36)," - ",Report!B36)</f>
        <v>Procure Critical Components</v>
      </c>
      <c r="D23" s="51"/>
      <c r="E23" s="51"/>
      <c r="F23" s="51">
        <v>4965125</v>
      </c>
      <c r="G23" s="51"/>
      <c r="H23" s="51"/>
      <c r="I23" s="51"/>
      <c r="J23" s="51"/>
      <c r="K23" s="51"/>
      <c r="L23" s="51"/>
      <c r="M23" s="51"/>
      <c r="N23" s="51"/>
      <c r="O23" s="51"/>
    </row>
    <row r="24" spans="1:15" x14ac:dyDescent="0.2">
      <c r="A24" s="40" t="str">
        <f>IF(ISBLANK(Report!A37)," - ",Report!A37)</f>
        <v>1.3.5</v>
      </c>
      <c r="B24" s="35" t="str">
        <f>IF(ISBLANK(Report!B37)," - ",Report!B37)</f>
        <v>Procure Contracted Services</v>
      </c>
      <c r="D24" s="51"/>
      <c r="E24" s="51"/>
      <c r="F24" s="51">
        <v>1550654</v>
      </c>
      <c r="G24" s="51">
        <v>274112</v>
      </c>
      <c r="H24" s="51">
        <v>985465</v>
      </c>
      <c r="I24" s="51"/>
      <c r="J24" s="51"/>
      <c r="K24" s="51"/>
      <c r="L24" s="51"/>
      <c r="M24" s="51"/>
      <c r="N24" s="51"/>
      <c r="O24" s="51"/>
    </row>
    <row r="25" spans="1:15" x14ac:dyDescent="0.2">
      <c r="A25" s="40" t="str">
        <f>IF(ISBLANK(Report!A38)," - ",Report!A38)</f>
        <v>1.3.6</v>
      </c>
      <c r="B25" s="35" t="str">
        <f>IF(ISBLANK(Report!B38)," - ",Report!B38)</f>
        <v>Installation Phase</v>
      </c>
      <c r="D25" s="51"/>
      <c r="E25" s="51"/>
      <c r="F25" s="51"/>
      <c r="G25" s="51">
        <v>202010</v>
      </c>
      <c r="H25" s="51">
        <v>188785</v>
      </c>
      <c r="I25" s="51">
        <v>200546</v>
      </c>
      <c r="J25" s="51"/>
      <c r="K25" s="51"/>
      <c r="L25" s="51"/>
      <c r="M25" s="51"/>
      <c r="N25" s="51"/>
      <c r="O25" s="51"/>
    </row>
    <row r="26" spans="1:15" x14ac:dyDescent="0.2">
      <c r="A26" s="40" t="str">
        <f>IF(ISBLANK(Report!A39)," - ",Report!A39)</f>
        <v>1.3.7</v>
      </c>
      <c r="B26" s="35" t="str">
        <f>IF(ISBLANK(Report!B39)," - ",Report!B39)</f>
        <v>Testing Phase</v>
      </c>
      <c r="D26" s="51"/>
      <c r="E26" s="51"/>
      <c r="F26" s="51"/>
      <c r="G26" s="51"/>
      <c r="H26" s="51"/>
      <c r="I26" s="51">
        <v>51002</v>
      </c>
      <c r="J26" s="51">
        <v>46521</v>
      </c>
      <c r="K26" s="51">
        <v>48556</v>
      </c>
      <c r="L26" s="51"/>
      <c r="M26" s="51"/>
      <c r="N26" s="51"/>
      <c r="O26" s="51"/>
    </row>
    <row r="27" spans="1:15" x14ac:dyDescent="0.2">
      <c r="A27" s="40" t="str">
        <f>IF(ISBLANK(Report!A40)," - ",Report!A40)</f>
        <v>1.3.8</v>
      </c>
      <c r="B27" s="35" t="str">
        <f>IF(ISBLANK(Report!B40)," - ",Report!B40)</f>
        <v>User Training</v>
      </c>
      <c r="D27" s="51"/>
      <c r="E27" s="51"/>
      <c r="F27" s="51"/>
      <c r="G27" s="51"/>
      <c r="H27" s="51"/>
      <c r="I27" s="51"/>
      <c r="J27" s="51"/>
      <c r="K27" s="51">
        <v>96887</v>
      </c>
      <c r="L27" s="51"/>
      <c r="M27" s="51"/>
      <c r="N27" s="51"/>
      <c r="O27" s="51"/>
    </row>
    <row r="28" spans="1:15" x14ac:dyDescent="0.2">
      <c r="A28" s="40" t="str">
        <f>IF(ISBLANK(Report!A41)," - ",Report!A41)</f>
        <v>1.3.9</v>
      </c>
      <c r="B28" s="45" t="str">
        <f>IF(ISBLANK(Report!B41)," - ",Report!B41)</f>
        <v>Milestone: Go Live!</v>
      </c>
      <c r="D28" s="51"/>
      <c r="E28" s="51"/>
      <c r="F28" s="51"/>
      <c r="G28" s="51"/>
      <c r="H28" s="51"/>
      <c r="I28" s="51"/>
      <c r="J28" s="51"/>
      <c r="K28" s="51">
        <v>99584</v>
      </c>
      <c r="L28" s="51"/>
      <c r="M28" s="51"/>
      <c r="N28" s="51"/>
      <c r="O28" s="51"/>
    </row>
    <row r="29" spans="1:15" x14ac:dyDescent="0.2">
      <c r="A29" s="41" t="str">
        <f>IF(ISBLANK(Report!A42)," - ",Report!A42)</f>
        <v>1.4.1</v>
      </c>
      <c r="B29" s="35" t="str">
        <f>IF(ISBLANK(Report!B42)," - ",Report!B42)</f>
        <v>Project Management</v>
      </c>
      <c r="D29" s="51"/>
      <c r="E29" s="51"/>
      <c r="F29" s="51"/>
      <c r="G29" s="51"/>
      <c r="H29" s="51"/>
      <c r="I29" s="51"/>
      <c r="J29" s="51"/>
      <c r="K29" s="51">
        <v>4053</v>
      </c>
      <c r="L29" s="51">
        <v>5125</v>
      </c>
      <c r="M29" s="51"/>
      <c r="N29" s="51"/>
      <c r="O29" s="51"/>
    </row>
    <row r="30" spans="1:15" x14ac:dyDescent="0.2">
      <c r="A30" s="41" t="str">
        <f>IF(ISBLANK(Report!A43)," - ",Report!A43)</f>
        <v>1.4.2</v>
      </c>
      <c r="B30" s="35" t="str">
        <f>IF(ISBLANK(Report!B43)," - ",Report!B43)</f>
        <v>Project Status Meetings</v>
      </c>
      <c r="D30" s="51"/>
      <c r="E30" s="51"/>
      <c r="F30" s="51"/>
      <c r="G30" s="51"/>
      <c r="H30" s="51"/>
      <c r="I30" s="51"/>
      <c r="J30" s="51"/>
      <c r="K30" s="51"/>
      <c r="L30" s="51">
        <v>25220</v>
      </c>
      <c r="M30" s="51"/>
      <c r="N30" s="51"/>
      <c r="O30" s="51"/>
    </row>
    <row r="31" spans="1:15" x14ac:dyDescent="0.2">
      <c r="A31" s="41" t="str">
        <f>IF(ISBLANK(Report!A44)," - ",Report!A44)</f>
        <v>1.4.3</v>
      </c>
      <c r="B31" s="35" t="str">
        <f>IF(ISBLANK(Report!B44)," - ",Report!B44)</f>
        <v>Risk Management</v>
      </c>
      <c r="D31" s="51"/>
      <c r="E31" s="51"/>
      <c r="F31" s="51"/>
      <c r="G31" s="51"/>
      <c r="H31" s="51"/>
      <c r="I31" s="51"/>
      <c r="J31" s="51"/>
      <c r="K31" s="51"/>
      <c r="L31" s="51">
        <v>46502</v>
      </c>
      <c r="M31" s="51">
        <v>48552</v>
      </c>
      <c r="N31" s="51"/>
      <c r="O31" s="51"/>
    </row>
    <row r="32" spans="1:15" x14ac:dyDescent="0.2">
      <c r="A32" s="41" t="str">
        <f>IF(ISBLANK(Report!A45)," - ",Report!A45)</f>
        <v>1.4.4</v>
      </c>
      <c r="B32" s="35" t="str">
        <f>IF(ISBLANK(Report!B45)," - ",Report!B45)</f>
        <v>Update Project Management Plan</v>
      </c>
      <c r="D32" s="51"/>
      <c r="E32" s="51"/>
      <c r="F32" s="51"/>
      <c r="G32" s="51"/>
      <c r="H32" s="51"/>
      <c r="I32" s="51"/>
      <c r="J32" s="51"/>
      <c r="K32" s="51"/>
      <c r="L32" s="51"/>
      <c r="M32" s="51">
        <v>62005</v>
      </c>
      <c r="N32" s="51"/>
      <c r="O32" s="51"/>
    </row>
    <row r="33" spans="1:15" x14ac:dyDescent="0.2">
      <c r="A33" s="42" t="str">
        <f>IF(ISBLANK(Report!A46)," - ",Report!A46)</f>
        <v>1.5.1</v>
      </c>
      <c r="B33" s="35" t="str">
        <f>IF(ISBLANK(Report!B46)," - ",Report!B46)</f>
        <v>Audit Procurement</v>
      </c>
      <c r="D33" s="51"/>
      <c r="E33" s="51"/>
      <c r="F33" s="51"/>
      <c r="G33" s="51"/>
      <c r="H33" s="51"/>
      <c r="I33" s="51"/>
      <c r="J33" s="51"/>
      <c r="K33" s="51"/>
      <c r="L33" s="51"/>
      <c r="M33" s="51">
        <v>135425</v>
      </c>
      <c r="N33" s="51">
        <v>142551</v>
      </c>
      <c r="O33" s="51"/>
    </row>
    <row r="34" spans="1:15" x14ac:dyDescent="0.2">
      <c r="A34" s="42" t="str">
        <f>IF(ISBLANK(Report!A47)," - ",Report!A47)</f>
        <v>1.5.2</v>
      </c>
      <c r="B34" s="35" t="str">
        <f>IF(ISBLANK(Report!B47)," - ",Report!B47)</f>
        <v>Document Lessons Learned</v>
      </c>
      <c r="D34" s="51"/>
      <c r="E34" s="51"/>
      <c r="F34" s="51"/>
      <c r="G34" s="51"/>
      <c r="H34" s="51"/>
      <c r="I34" s="51"/>
      <c r="J34" s="51"/>
      <c r="K34" s="51"/>
      <c r="L34" s="51"/>
      <c r="M34" s="51"/>
      <c r="N34" s="51">
        <v>65025</v>
      </c>
      <c r="O34" s="51">
        <v>84965</v>
      </c>
    </row>
    <row r="35" spans="1:15" x14ac:dyDescent="0.2">
      <c r="A35" s="42" t="str">
        <f>IF(ISBLANK(Report!A48)," - ",Report!A48)</f>
        <v>1.5.3</v>
      </c>
      <c r="B35" s="35" t="str">
        <f>IF(ISBLANK(Report!B48)," - ",Report!B48)</f>
        <v>Update Files/Records</v>
      </c>
      <c r="D35" s="51"/>
      <c r="E35" s="51"/>
      <c r="F35" s="51"/>
      <c r="G35" s="51"/>
      <c r="H35" s="51"/>
      <c r="I35" s="51"/>
      <c r="J35" s="51"/>
      <c r="K35" s="51"/>
      <c r="L35" s="51"/>
      <c r="M35" s="51"/>
      <c r="N35" s="51">
        <v>48884</v>
      </c>
      <c r="O35" s="51">
        <v>46512</v>
      </c>
    </row>
    <row r="36" spans="1:15" x14ac:dyDescent="0.2">
      <c r="A36" s="42" t="str">
        <f>IF(ISBLANK(Report!A49)," - ",Report!A49)</f>
        <v>1.5.4</v>
      </c>
      <c r="B36" s="35" t="str">
        <f>IF(ISBLANK(Report!B49)," - ",Report!B49)</f>
        <v>Gain Formal Acceptance</v>
      </c>
      <c r="D36" s="51"/>
      <c r="E36" s="51"/>
      <c r="F36" s="51"/>
      <c r="G36" s="51"/>
      <c r="H36" s="51"/>
      <c r="I36" s="51"/>
      <c r="J36" s="51"/>
      <c r="K36" s="51"/>
      <c r="L36" s="51"/>
      <c r="M36" s="51"/>
      <c r="N36" s="51"/>
      <c r="O36" s="51">
        <v>8522</v>
      </c>
    </row>
    <row r="37" spans="1:15" x14ac:dyDescent="0.2">
      <c r="A37" s="42" t="str">
        <f>IF(ISBLANK(Report!A50)," - ",Report!A50)</f>
        <v>1.5.5</v>
      </c>
      <c r="B37" s="35" t="str">
        <f>IF(ISBLANK(Report!B50)," - ",Report!B50)</f>
        <v>Archive Files/Documents</v>
      </c>
      <c r="D37" s="51"/>
      <c r="E37" s="51"/>
      <c r="F37" s="51"/>
      <c r="G37" s="51"/>
      <c r="H37" s="51"/>
      <c r="I37" s="51"/>
      <c r="J37" s="51"/>
      <c r="K37" s="51"/>
      <c r="L37" s="51"/>
      <c r="M37" s="51"/>
      <c r="N37" s="51"/>
      <c r="O37" s="51">
        <v>73200</v>
      </c>
    </row>
    <row r="38" spans="1:15" x14ac:dyDescent="0.2">
      <c r="A38" s="9" t="s">
        <v>14</v>
      </c>
      <c r="B38" s="4"/>
      <c r="C38" s="4"/>
      <c r="D38" s="49"/>
      <c r="E38" s="49"/>
      <c r="F38" s="49"/>
      <c r="G38" s="49"/>
      <c r="H38" s="49"/>
      <c r="I38" s="49"/>
      <c r="J38" s="49"/>
      <c r="K38" s="49"/>
      <c r="L38" s="49"/>
      <c r="M38" s="49"/>
      <c r="N38" s="49"/>
      <c r="O38" s="49"/>
    </row>
    <row r="39" spans="1:15" x14ac:dyDescent="0.2">
      <c r="C39" s="36" t="s">
        <v>49</v>
      </c>
      <c r="D39" s="62">
        <f>SUM(D9:D38)</f>
        <v>22710</v>
      </c>
      <c r="E39" s="62">
        <f t="shared" ref="E39:O39" si="0">SUM(E9:E38)</f>
        <v>41893</v>
      </c>
      <c r="F39" s="62">
        <f t="shared" si="0"/>
        <v>6603321</v>
      </c>
      <c r="G39" s="62">
        <f t="shared" si="0"/>
        <v>556549</v>
      </c>
      <c r="H39" s="62">
        <f t="shared" si="0"/>
        <v>1350275</v>
      </c>
      <c r="I39" s="62">
        <f t="shared" si="0"/>
        <v>325883</v>
      </c>
      <c r="J39" s="62">
        <f t="shared" si="0"/>
        <v>46521</v>
      </c>
      <c r="K39" s="62">
        <f t="shared" si="0"/>
        <v>249080</v>
      </c>
      <c r="L39" s="62">
        <f t="shared" si="0"/>
        <v>76847</v>
      </c>
      <c r="M39" s="62">
        <f t="shared" si="0"/>
        <v>245982</v>
      </c>
      <c r="N39" s="62">
        <f t="shared" si="0"/>
        <v>256460</v>
      </c>
      <c r="O39" s="62">
        <f t="shared" si="0"/>
        <v>213199</v>
      </c>
    </row>
    <row r="40" spans="1:15" x14ac:dyDescent="0.2">
      <c r="D40" s="54"/>
      <c r="E40" s="54"/>
      <c r="F40" s="54"/>
      <c r="G40" s="54"/>
      <c r="H40" s="54"/>
      <c r="I40" s="54"/>
      <c r="J40" s="54"/>
      <c r="K40" s="54"/>
      <c r="L40" s="54"/>
      <c r="M40" s="54"/>
      <c r="N40" s="54"/>
      <c r="O40" s="54"/>
    </row>
    <row r="41" spans="1:15" x14ac:dyDescent="0.2">
      <c r="C41" s="6" t="s">
        <v>18</v>
      </c>
      <c r="D41" s="63">
        <f>SUM($D39:D39)</f>
        <v>22710</v>
      </c>
      <c r="E41" s="63">
        <f>SUM($D39:E39)</f>
        <v>64603</v>
      </c>
      <c r="F41" s="63">
        <f>SUM($D39:F39)</f>
        <v>6667924</v>
      </c>
      <c r="G41" s="63">
        <f>SUM($D39:G39)</f>
        <v>7224473</v>
      </c>
      <c r="H41" s="63">
        <f>SUM($D39:H39)</f>
        <v>8574748</v>
      </c>
      <c r="I41" s="63">
        <f>SUM($D39:I39)</f>
        <v>8900631</v>
      </c>
      <c r="J41" s="63">
        <f>SUM($D39:J39)</f>
        <v>8947152</v>
      </c>
      <c r="K41" s="63">
        <f>SUM($D39:K39)</f>
        <v>9196232</v>
      </c>
      <c r="L41" s="63">
        <f>SUM($D39:L39)</f>
        <v>9273079</v>
      </c>
      <c r="M41" s="63">
        <f>SUM($D39:M39)</f>
        <v>9519061</v>
      </c>
      <c r="N41" s="63">
        <f>SUM($D39:N39)</f>
        <v>9775521</v>
      </c>
      <c r="O41" s="63">
        <f>SUM($D39:O39)</f>
        <v>9988720</v>
      </c>
    </row>
  </sheetData>
  <phoneticPr fontId="6" type="noConversion"/>
  <hyperlinks>
    <hyperlink ref="Q3" r:id="rId1" display="https://www.vertex42.com/ExcelTemplates/earned-value-management.html" xr:uid="{00000000-0004-0000-0200-000000000000}"/>
  </hyperlinks>
  <pageMargins left="0.5" right="0.5" top="0.25" bottom="0.25" header="0.5" footer="0.25"/>
  <pageSetup scale="93" orientation="landscape" r:id="rId2"/>
  <headerFooter alignWithMargins="0"/>
  <customProperties>
    <customPr name="GUID" r:id="rId3"/>
  </customProperties>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C1F18-D88C-4B63-B55C-C3056C538A03}">
  <dimension ref="A1:C19"/>
  <sheetViews>
    <sheetView showGridLines="0" workbookViewId="0"/>
  </sheetViews>
  <sheetFormatPr defaultColWidth="9.140625" defaultRowHeight="15" x14ac:dyDescent="0.25"/>
  <cols>
    <col min="1" max="1" width="2.85546875" style="34" customWidth="1"/>
    <col min="2" max="2" width="74.5703125" style="34" customWidth="1"/>
    <col min="3" max="3" width="22.28515625" style="23" customWidth="1"/>
    <col min="4" max="16384" width="9.140625" style="23"/>
  </cols>
  <sheetData>
    <row r="1" spans="1:3" ht="32.1" customHeight="1" x14ac:dyDescent="0.25">
      <c r="A1" s="20"/>
      <c r="B1" s="21" t="s">
        <v>50</v>
      </c>
      <c r="C1" s="22"/>
    </row>
    <row r="2" spans="1:3" ht="15.75" x14ac:dyDescent="0.25">
      <c r="A2" s="24"/>
      <c r="B2" s="25"/>
      <c r="C2" s="26"/>
    </row>
    <row r="3" spans="1:3" ht="15.75" x14ac:dyDescent="0.25">
      <c r="A3" s="24"/>
      <c r="B3" s="27" t="s">
        <v>51</v>
      </c>
      <c r="C3" s="26"/>
    </row>
    <row r="4" spans="1:3" x14ac:dyDescent="0.25">
      <c r="A4" s="24"/>
      <c r="B4" s="28" t="s">
        <v>52</v>
      </c>
      <c r="C4" s="26"/>
    </row>
    <row r="5" spans="1:3" ht="15.75" x14ac:dyDescent="0.25">
      <c r="A5" s="24"/>
      <c r="B5" s="29"/>
      <c r="C5" s="26"/>
    </row>
    <row r="6" spans="1:3" ht="15.75" x14ac:dyDescent="0.25">
      <c r="A6" s="24"/>
      <c r="B6" s="30" t="s">
        <v>53</v>
      </c>
      <c r="C6" s="26"/>
    </row>
    <row r="7" spans="1:3" ht="15.75" x14ac:dyDescent="0.25">
      <c r="A7" s="24"/>
      <c r="B7" s="29"/>
      <c r="C7" s="26"/>
    </row>
    <row r="8" spans="1:3" ht="30.75" x14ac:dyDescent="0.25">
      <c r="A8" s="24"/>
      <c r="B8" s="29" t="s">
        <v>54</v>
      </c>
      <c r="C8" s="26"/>
    </row>
    <row r="9" spans="1:3" ht="15.75" x14ac:dyDescent="0.25">
      <c r="A9" s="24"/>
      <c r="B9" s="29"/>
      <c r="C9" s="26"/>
    </row>
    <row r="10" spans="1:3" ht="30.75" x14ac:dyDescent="0.25">
      <c r="A10" s="24"/>
      <c r="B10" s="29" t="s">
        <v>55</v>
      </c>
      <c r="C10" s="26"/>
    </row>
    <row r="11" spans="1:3" ht="15.75" x14ac:dyDescent="0.25">
      <c r="A11" s="24"/>
      <c r="B11" s="29"/>
      <c r="C11" s="26"/>
    </row>
    <row r="12" spans="1:3" ht="30.75" x14ac:dyDescent="0.25">
      <c r="A12" s="24"/>
      <c r="B12" s="29" t="s">
        <v>56</v>
      </c>
      <c r="C12" s="26"/>
    </row>
    <row r="13" spans="1:3" ht="15.75" x14ac:dyDescent="0.25">
      <c r="A13" s="24"/>
      <c r="B13" s="29"/>
      <c r="C13" s="26"/>
    </row>
    <row r="14" spans="1:3" ht="15.75" x14ac:dyDescent="0.25">
      <c r="A14" s="24"/>
      <c r="B14" s="30" t="s">
        <v>57</v>
      </c>
      <c r="C14" s="26"/>
    </row>
    <row r="15" spans="1:3" ht="15.75" x14ac:dyDescent="0.25">
      <c r="A15" s="24"/>
      <c r="B15" s="31" t="s">
        <v>58</v>
      </c>
      <c r="C15" s="26"/>
    </row>
    <row r="16" spans="1:3" ht="15.75" x14ac:dyDescent="0.25">
      <c r="A16" s="24"/>
      <c r="B16" s="32"/>
      <c r="C16" s="26"/>
    </row>
    <row r="17" spans="1:3" ht="15.75" x14ac:dyDescent="0.25">
      <c r="A17" s="24"/>
      <c r="B17" s="33" t="s">
        <v>59</v>
      </c>
      <c r="C17" s="26"/>
    </row>
    <row r="18" spans="1:3" x14ac:dyDescent="0.25">
      <c r="A18" s="24"/>
      <c r="B18" s="24"/>
      <c r="C18" s="26"/>
    </row>
    <row r="19" spans="1:3" x14ac:dyDescent="0.25">
      <c r="A19" s="24"/>
      <c r="B19" s="24"/>
      <c r="C19" s="26"/>
    </row>
  </sheetData>
  <hyperlinks>
    <hyperlink ref="B15" r:id="rId1" xr:uid="{17CC819D-591A-4D73-8429-4567E286C81F}"/>
    <hyperlink ref="B4" r:id="rId2" xr:uid="{530200A5-198E-4497-85C9-3E1FB37F1E65}"/>
  </hyperlinks>
  <pageMargins left="0.7" right="0.7" top="0.75" bottom="0.75" header="0.3" footer="0.3"/>
  <pageSetup orientation="portrait" r:id="rId3"/>
  <customProperties>
    <customPr name="GUID" r:id="rId4"/>
  </customProperties>
  <drawing r:id="rId5"/>
  <pictur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Report</vt:lpstr>
      <vt:lpstr>EV</vt:lpstr>
      <vt:lpstr>AC</vt:lpstr>
      <vt:lpstr>©</vt:lpstr>
      <vt:lpstr>AC!Print_Area</vt:lpstr>
      <vt:lpstr>EV!Print_Area</vt:lpstr>
      <vt:lpstr>Report!Print_Area</vt:lpstr>
    </vt:vector>
  </TitlesOfParts>
  <Manager/>
  <Company>Vertex42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Earned Value Management Template</dc:title>
  <dc:subject/>
  <dc:creator>Vertex42.com</dc:creator>
  <cp:keywords/>
  <dc:description>(c) 2012-2021 Vertex42 LLC. All Rights Reserved.</dc:description>
  <cp:lastModifiedBy>Cody Cusey</cp:lastModifiedBy>
  <cp:revision/>
  <dcterms:created xsi:type="dcterms:W3CDTF">2010-01-09T00:01:03Z</dcterms:created>
  <dcterms:modified xsi:type="dcterms:W3CDTF">2025-03-14T21:39:37Z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2012-2021 Vertex42 LLC</vt:lpwstr>
  </property>
  <property fmtid="{D5CDD505-2E9C-101B-9397-08002B2CF9AE}" pid="3" name="Source">
    <vt:lpwstr>https://www.vertex42.com/ExcelTemplates/earned-value-management.html</vt:lpwstr>
  </property>
  <property fmtid="{D5CDD505-2E9C-101B-9397-08002B2CF9AE}" pid="4" name="Version">
    <vt:lpwstr>1.1.2</vt:lpwstr>
  </property>
</Properties>
</file>