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-105" windowWidth="11175" windowHeight="13560" tabRatio="858" activeTab="9"/>
  </bookViews>
  <sheets>
    <sheet name="U.S. House" sheetId="4" r:id="rId1"/>
    <sheet name="Constitutional" sheetId="5" r:id="rId2"/>
    <sheet name="Multi-County Senate" sheetId="6" r:id="rId3"/>
    <sheet name="Single-County Senate" sheetId="7" r:id="rId4"/>
    <sheet name="Multi-County House" sheetId="8" r:id="rId5"/>
    <sheet name="Single-County House" sheetId="9" r:id="rId6"/>
    <sheet name="School Board" sheetId="10" r:id="rId7"/>
    <sheet name="Judicial" sheetId="11" r:id="rId8"/>
    <sheet name="Constitutional Amendments" sheetId="12" r:id="rId9"/>
    <sheet name="Straight Party" sheetId="2" r:id="rId10"/>
  </sheets>
  <calcPr calcId="145621"/>
</workbook>
</file>

<file path=xl/calcChain.xml><?xml version="1.0" encoding="utf-8"?>
<calcChain xmlns="http://schemas.openxmlformats.org/spreadsheetml/2006/main">
  <c r="L32" i="2" l="1"/>
  <c r="J32" i="2"/>
  <c r="H32" i="2"/>
  <c r="F32" i="2"/>
  <c r="D3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" i="2"/>
  <c r="L15" i="2" l="1"/>
  <c r="J15" i="2"/>
  <c r="H15" i="2"/>
  <c r="F15" i="2"/>
  <c r="D15" i="2"/>
  <c r="L25" i="2" l="1"/>
  <c r="J25" i="2"/>
  <c r="H25" i="2"/>
  <c r="F25" i="2"/>
  <c r="D25" i="2"/>
  <c r="F21" i="2"/>
  <c r="D21" i="2"/>
  <c r="D4" i="12" l="1"/>
  <c r="D4" i="6"/>
  <c r="D4" i="5"/>
  <c r="D4" i="4"/>
  <c r="D23" i="11" l="1"/>
  <c r="D23" i="10"/>
  <c r="D23" i="9"/>
  <c r="D23" i="8"/>
  <c r="D23" i="7"/>
  <c r="D23" i="6"/>
  <c r="D23" i="5"/>
  <c r="D23" i="4"/>
  <c r="DB32" i="9"/>
  <c r="DU32" i="9" l="1"/>
  <c r="DT32" i="9"/>
  <c r="L21" i="2" l="1"/>
  <c r="J21" i="2"/>
  <c r="H21" i="2"/>
  <c r="P32" i="11" l="1"/>
  <c r="O32" i="11"/>
  <c r="L32" i="11"/>
  <c r="K32" i="11"/>
  <c r="F32" i="11"/>
  <c r="E32" i="11"/>
  <c r="O33" i="11" l="1"/>
  <c r="O34" i="11" s="1"/>
  <c r="K33" i="11"/>
  <c r="K34" i="11" s="1"/>
  <c r="E33" i="11"/>
  <c r="E34" i="11" s="1"/>
  <c r="B32" i="2"/>
  <c r="C32" i="4"/>
  <c r="B32" i="4"/>
  <c r="C32" i="5"/>
  <c r="B32" i="5"/>
  <c r="C32" i="6"/>
  <c r="B32" i="6"/>
  <c r="C32" i="7"/>
  <c r="B32" i="7"/>
  <c r="C32" i="8"/>
  <c r="B32" i="8"/>
  <c r="C32" i="9"/>
  <c r="B32" i="9"/>
  <c r="C32" i="10"/>
  <c r="B32" i="10"/>
  <c r="C32" i="11"/>
  <c r="B32" i="11"/>
  <c r="B32" i="12"/>
  <c r="C32" i="12"/>
  <c r="G32" i="12"/>
  <c r="S32" i="10"/>
  <c r="I32" i="5"/>
  <c r="H32" i="5"/>
  <c r="E32" i="5"/>
  <c r="F32" i="5"/>
  <c r="G32" i="5"/>
  <c r="N32" i="4"/>
  <c r="M32" i="4"/>
  <c r="L32" i="4"/>
  <c r="K32" i="4"/>
  <c r="J32" i="4"/>
  <c r="I32" i="4"/>
  <c r="I33" i="4" l="1"/>
  <c r="N34" i="4" s="1"/>
  <c r="P34" i="11"/>
  <c r="L34" i="11"/>
  <c r="F34" i="11"/>
  <c r="E33" i="5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4" i="11"/>
  <c r="D25" i="11"/>
  <c r="D26" i="11"/>
  <c r="D27" i="11"/>
  <c r="D28" i="11"/>
  <c r="D29" i="11"/>
  <c r="D30" i="11"/>
  <c r="D31" i="11"/>
  <c r="D32" i="11"/>
  <c r="D3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4" i="10"/>
  <c r="D25" i="10"/>
  <c r="D26" i="10"/>
  <c r="D27" i="10"/>
  <c r="D28" i="10"/>
  <c r="D29" i="10"/>
  <c r="D30" i="10"/>
  <c r="D31" i="10"/>
  <c r="D32" i="10"/>
  <c r="D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4" i="9"/>
  <c r="D25" i="9"/>
  <c r="D26" i="9"/>
  <c r="D27" i="9"/>
  <c r="D28" i="9"/>
  <c r="D29" i="9"/>
  <c r="D30" i="9"/>
  <c r="D31" i="9"/>
  <c r="D32" i="9"/>
  <c r="D3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4" i="8"/>
  <c r="D25" i="8"/>
  <c r="D26" i="8"/>
  <c r="D27" i="8"/>
  <c r="D28" i="8"/>
  <c r="D29" i="8"/>
  <c r="D30" i="8"/>
  <c r="D31" i="8"/>
  <c r="D32" i="8"/>
  <c r="D3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25" i="7"/>
  <c r="D26" i="7"/>
  <c r="D27" i="7"/>
  <c r="D28" i="7"/>
  <c r="D29" i="7"/>
  <c r="D30" i="7"/>
  <c r="D31" i="7"/>
  <c r="D32" i="7"/>
  <c r="D3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4" i="5"/>
  <c r="D25" i="5"/>
  <c r="D26" i="5"/>
  <c r="D27" i="5"/>
  <c r="D28" i="5"/>
  <c r="D29" i="5"/>
  <c r="D30" i="5"/>
  <c r="D31" i="5"/>
  <c r="D32" i="5"/>
  <c r="D3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" i="4"/>
  <c r="BL34" i="9"/>
  <c r="BK34" i="9"/>
  <c r="BJ34" i="9"/>
  <c r="DR34" i="9"/>
  <c r="DR33" i="9"/>
  <c r="DO33" i="9"/>
  <c r="DO34" i="9" s="1"/>
  <c r="DK33" i="9"/>
  <c r="DK34" i="9" s="1"/>
  <c r="DA34" i="9"/>
  <c r="DD33" i="9"/>
  <c r="DA33" i="9"/>
  <c r="CR33" i="9"/>
  <c r="CB33" i="9"/>
  <c r="CB34" i="9" s="1"/>
  <c r="BX33" i="9"/>
  <c r="BK33" i="9"/>
  <c r="BI33" i="9"/>
  <c r="BG33" i="9"/>
  <c r="BG34" i="9" s="1"/>
  <c r="BA33" i="9"/>
  <c r="BB34" i="9" s="1"/>
  <c r="DZ32" i="9"/>
  <c r="DY32" i="9"/>
  <c r="DX32" i="9"/>
  <c r="DX33" i="9" s="1"/>
  <c r="DW32" i="9"/>
  <c r="DV32" i="9"/>
  <c r="DV33" i="9" s="1"/>
  <c r="DS33" i="9"/>
  <c r="DS32" i="9"/>
  <c r="DR32" i="9"/>
  <c r="DQ32" i="9"/>
  <c r="DP32" i="9"/>
  <c r="DO32" i="9"/>
  <c r="DN32" i="9"/>
  <c r="DM32" i="9"/>
  <c r="DL32" i="9"/>
  <c r="DL33" i="9" s="1"/>
  <c r="DK32" i="9"/>
  <c r="DJ32" i="9"/>
  <c r="DI33" i="9" s="1"/>
  <c r="DJ34" i="9" s="1"/>
  <c r="DI32" i="9"/>
  <c r="DH32" i="9"/>
  <c r="DG32" i="9"/>
  <c r="DG33" i="9" s="1"/>
  <c r="DF32" i="9"/>
  <c r="DE33" i="9" s="1"/>
  <c r="DE32" i="9"/>
  <c r="DD32" i="9"/>
  <c r="DD34" i="9" s="1"/>
  <c r="DC32" i="9"/>
  <c r="DB33" i="9" s="1"/>
  <c r="DA32" i="9"/>
  <c r="CZ32" i="9"/>
  <c r="CY32" i="9"/>
  <c r="CY33" i="9" s="1"/>
  <c r="CZ34" i="9" s="1"/>
  <c r="CX32" i="9"/>
  <c r="CW32" i="9"/>
  <c r="CV32" i="9"/>
  <c r="CU33" i="9" s="1"/>
  <c r="CR32" i="9"/>
  <c r="CU32" i="9"/>
  <c r="CT32" i="9"/>
  <c r="CS32" i="9"/>
  <c r="CS33" i="9" s="1"/>
  <c r="CT34" i="9" s="1"/>
  <c r="CQ32" i="9"/>
  <c r="CP33" i="9" s="1"/>
  <c r="CQ34" i="9" s="1"/>
  <c r="CP32" i="9"/>
  <c r="CO32" i="9"/>
  <c r="CN32" i="9"/>
  <c r="CM33" i="9" s="1"/>
  <c r="CN34" i="9" s="1"/>
  <c r="CM32" i="9"/>
  <c r="CL32" i="9"/>
  <c r="CK32" i="9"/>
  <c r="CJ32" i="9"/>
  <c r="CI32" i="9"/>
  <c r="CH32" i="9"/>
  <c r="CH33" i="9" s="1"/>
  <c r="CG32" i="9"/>
  <c r="CF32" i="9"/>
  <c r="CE32" i="9"/>
  <c r="CD33" i="9" s="1"/>
  <c r="CE34" i="9" s="1"/>
  <c r="CD32" i="9"/>
  <c r="CC32" i="9"/>
  <c r="CB32" i="9"/>
  <c r="CA32" i="9"/>
  <c r="BZ32" i="9"/>
  <c r="BY33" i="9" s="1"/>
  <c r="BY32" i="9"/>
  <c r="BX32" i="9"/>
  <c r="BW32" i="9"/>
  <c r="BV33" i="9" s="1"/>
  <c r="BW34" i="9" s="1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I34" i="9" s="1"/>
  <c r="BH32" i="9"/>
  <c r="BG32" i="9"/>
  <c r="BF32" i="9"/>
  <c r="BE32" i="9"/>
  <c r="BD32" i="9"/>
  <c r="BC32" i="9"/>
  <c r="BC33" i="9" s="1"/>
  <c r="BB32" i="9"/>
  <c r="BA32" i="9"/>
  <c r="AZ32" i="9"/>
  <c r="AY33" i="9" s="1"/>
  <c r="AY32" i="9"/>
  <c r="AX32" i="9"/>
  <c r="AW32" i="9"/>
  <c r="AV32" i="9"/>
  <c r="AU32" i="9"/>
  <c r="AT32" i="9"/>
  <c r="AS32" i="9"/>
  <c r="AR32" i="9"/>
  <c r="AQ32" i="9"/>
  <c r="AP32" i="9"/>
  <c r="AO32" i="9"/>
  <c r="T33" i="9"/>
  <c r="U34" i="9" s="1"/>
  <c r="I33" i="9"/>
  <c r="J34" i="9" s="1"/>
  <c r="H33" i="9"/>
  <c r="G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N32" i="7"/>
  <c r="M32" i="7"/>
  <c r="J33" i="7"/>
  <c r="H33" i="7"/>
  <c r="H34" i="7" s="1"/>
  <c r="G33" i="7"/>
  <c r="G34" i="7" s="1"/>
  <c r="L32" i="7"/>
  <c r="K33" i="7" s="1"/>
  <c r="L34" i="7" s="1"/>
  <c r="K32" i="7"/>
  <c r="J32" i="7"/>
  <c r="J34" i="7" s="1"/>
  <c r="I32" i="7"/>
  <c r="H32" i="7"/>
  <c r="G32" i="7"/>
  <c r="F32" i="7"/>
  <c r="E32" i="7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I33" i="11" s="1"/>
  <c r="BI34" i="11" s="1"/>
  <c r="BH32" i="11"/>
  <c r="BG32" i="11"/>
  <c r="BF32" i="11"/>
  <c r="BE32" i="11"/>
  <c r="BE33" i="11" s="1"/>
  <c r="BD32" i="11"/>
  <c r="BC32" i="11"/>
  <c r="BB32" i="11"/>
  <c r="BA32" i="11"/>
  <c r="BA33" i="11" s="1"/>
  <c r="AZ32" i="11"/>
  <c r="AY32" i="11"/>
  <c r="AX32" i="11"/>
  <c r="AW32" i="11"/>
  <c r="AV32" i="11"/>
  <c r="AU32" i="11"/>
  <c r="AT32" i="11"/>
  <c r="AS32" i="11"/>
  <c r="AS33" i="11" s="1"/>
  <c r="AR32" i="11"/>
  <c r="AQ32" i="11"/>
  <c r="AP32" i="11"/>
  <c r="AO32" i="11"/>
  <c r="AN32" i="11"/>
  <c r="AM32" i="11"/>
  <c r="AL32" i="11"/>
  <c r="AK32" i="11"/>
  <c r="AK33" i="11" s="1"/>
  <c r="AJ32" i="11"/>
  <c r="AI32" i="11"/>
  <c r="AH32" i="11"/>
  <c r="AG32" i="11"/>
  <c r="AF32" i="11"/>
  <c r="AE32" i="11"/>
  <c r="AD32" i="11"/>
  <c r="AC32" i="11"/>
  <c r="AB32" i="11"/>
  <c r="AA32" i="11"/>
  <c r="Z32" i="11"/>
  <c r="X32" i="11"/>
  <c r="Y32" i="11"/>
  <c r="W32" i="11"/>
  <c r="V32" i="11"/>
  <c r="U32" i="11"/>
  <c r="T32" i="10"/>
  <c r="S33" i="10" s="1"/>
  <c r="T34" i="10" s="1"/>
  <c r="R32" i="10"/>
  <c r="Q32" i="10"/>
  <c r="P33" i="10" s="1"/>
  <c r="Q34" i="10" s="1"/>
  <c r="P32" i="10"/>
  <c r="O32" i="10"/>
  <c r="N32" i="10"/>
  <c r="M32" i="10"/>
  <c r="L32" i="10"/>
  <c r="K32" i="10"/>
  <c r="J32" i="10"/>
  <c r="I32" i="10"/>
  <c r="H32" i="10"/>
  <c r="G32" i="10"/>
  <c r="G33" i="10" s="1"/>
  <c r="H34" i="10" s="1"/>
  <c r="F32" i="10"/>
  <c r="E32" i="10"/>
  <c r="AC33" i="8"/>
  <c r="AC32" i="8"/>
  <c r="AB32" i="8"/>
  <c r="AA32" i="8"/>
  <c r="AA33" i="8" s="1"/>
  <c r="AB34" i="8" s="1"/>
  <c r="Z32" i="8"/>
  <c r="Y32" i="8"/>
  <c r="X32" i="8"/>
  <c r="W32" i="8"/>
  <c r="V33" i="8" s="1"/>
  <c r="W34" i="8" s="1"/>
  <c r="V32" i="8"/>
  <c r="U33" i="8"/>
  <c r="U32" i="8"/>
  <c r="U34" i="8" s="1"/>
  <c r="T33" i="8"/>
  <c r="T32" i="8"/>
  <c r="T34" i="8" s="1"/>
  <c r="S33" i="8"/>
  <c r="S32" i="8"/>
  <c r="S34" i="8" s="1"/>
  <c r="R32" i="8"/>
  <c r="Q32" i="8"/>
  <c r="P32" i="8"/>
  <c r="O32" i="8"/>
  <c r="N32" i="8"/>
  <c r="M32" i="8"/>
  <c r="L33" i="8"/>
  <c r="L32" i="8"/>
  <c r="L34" i="8" s="1"/>
  <c r="J33" i="8"/>
  <c r="K34" i="8" s="1"/>
  <c r="K32" i="8"/>
  <c r="J32" i="8"/>
  <c r="I32" i="8"/>
  <c r="H32" i="8"/>
  <c r="G32" i="8"/>
  <c r="F32" i="8"/>
  <c r="E32" i="8"/>
  <c r="P33" i="6"/>
  <c r="P32" i="6"/>
  <c r="P34" i="6" s="1"/>
  <c r="O32" i="6"/>
  <c r="N32" i="6"/>
  <c r="M32" i="6"/>
  <c r="L32" i="6"/>
  <c r="K32" i="6"/>
  <c r="J32" i="6"/>
  <c r="I32" i="6"/>
  <c r="H32" i="6"/>
  <c r="G32" i="6"/>
  <c r="F32" i="6"/>
  <c r="E32" i="6"/>
  <c r="M33" i="8" l="1"/>
  <c r="N34" i="8" s="1"/>
  <c r="AC34" i="8"/>
  <c r="U33" i="11"/>
  <c r="U34" i="11" s="1"/>
  <c r="DV34" i="9"/>
  <c r="DW34" i="9"/>
  <c r="DI34" i="9"/>
  <c r="BW33" i="11"/>
  <c r="BW34" i="11" s="1"/>
  <c r="AE33" i="11"/>
  <c r="AF34" i="11" s="1"/>
  <c r="M33" i="10"/>
  <c r="K33" i="10"/>
  <c r="L34" i="10" s="1"/>
  <c r="CY34" i="9"/>
  <c r="CW33" i="9"/>
  <c r="CX34" i="9" s="1"/>
  <c r="CV34" i="9"/>
  <c r="CU34" i="9"/>
  <c r="CS34" i="9"/>
  <c r="CP34" i="9"/>
  <c r="CO34" i="9"/>
  <c r="CM34" i="9"/>
  <c r="CK33" i="9"/>
  <c r="CL34" i="9" s="1"/>
  <c r="CI34" i="9"/>
  <c r="CJ34" i="9"/>
  <c r="CH34" i="9"/>
  <c r="CF33" i="9"/>
  <c r="CG34" i="9" s="1"/>
  <c r="CD34" i="9"/>
  <c r="CC34" i="9"/>
  <c r="BZ34" i="9"/>
  <c r="CA34" i="9"/>
  <c r="BY34" i="9"/>
  <c r="BV34" i="9"/>
  <c r="BT33" i="9"/>
  <c r="BU34" i="9" s="1"/>
  <c r="BR33" i="9"/>
  <c r="BS34" i="9"/>
  <c r="BR34" i="9"/>
  <c r="BO33" i="9"/>
  <c r="BO34" i="9" s="1"/>
  <c r="BM33" i="9"/>
  <c r="BN34" i="9" s="1"/>
  <c r="BH34" i="9"/>
  <c r="BE33" i="9"/>
  <c r="BF34" i="9" s="1"/>
  <c r="BA34" i="9"/>
  <c r="AZ34" i="9"/>
  <c r="AY34" i="9"/>
  <c r="AW33" i="9"/>
  <c r="AX34" i="9" s="1"/>
  <c r="AT33" i="9"/>
  <c r="K34" i="7"/>
  <c r="I34" i="7"/>
  <c r="P34" i="10"/>
  <c r="R34" i="10"/>
  <c r="DP33" i="9"/>
  <c r="DQ34" i="9" s="1"/>
  <c r="DN34" i="9"/>
  <c r="DM34" i="9"/>
  <c r="DL34" i="9"/>
  <c r="DH34" i="9"/>
  <c r="DG34" i="9"/>
  <c r="DE34" i="9"/>
  <c r="DF34" i="9"/>
  <c r="DC34" i="9"/>
  <c r="DB34" i="9"/>
  <c r="CR34" i="9"/>
  <c r="K33" i="9"/>
  <c r="L34" i="9" s="1"/>
  <c r="E33" i="9"/>
  <c r="F34" i="9" s="1"/>
  <c r="M33" i="7"/>
  <c r="M34" i="7"/>
  <c r="N34" i="7"/>
  <c r="BM33" i="11"/>
  <c r="BM34" i="11" s="1"/>
  <c r="I34" i="9"/>
  <c r="E33" i="8"/>
  <c r="BG33" i="11"/>
  <c r="BH34" i="11" s="1"/>
  <c r="AU33" i="11"/>
  <c r="AV34" i="11" s="1"/>
  <c r="Q33" i="8"/>
  <c r="R34" i="8" s="1"/>
  <c r="CE33" i="11"/>
  <c r="CF34" i="11" s="1"/>
  <c r="G34" i="10"/>
  <c r="E33" i="10"/>
  <c r="F34" i="10" s="1"/>
  <c r="J34" i="8"/>
  <c r="H33" i="8"/>
  <c r="I34" i="8" s="1"/>
  <c r="T34" i="9"/>
  <c r="R33" i="9"/>
  <c r="S34" i="9" s="1"/>
  <c r="P33" i="9"/>
  <c r="Q34" i="9" s="1"/>
  <c r="P34" i="9"/>
  <c r="I33" i="10"/>
  <c r="J34" i="10" s="1"/>
  <c r="AO33" i="9"/>
  <c r="AP34" i="9" s="1"/>
  <c r="G33" i="6"/>
  <c r="G34" i="6" s="1"/>
  <c r="DT34" i="9"/>
  <c r="DU34" i="9"/>
  <c r="DS34" i="9"/>
  <c r="AA34" i="8"/>
  <c r="N33" i="6"/>
  <c r="N34" i="6" s="1"/>
  <c r="BQ33" i="11"/>
  <c r="BQ34" i="11" s="1"/>
  <c r="BO33" i="11"/>
  <c r="BO34" i="11" s="1"/>
  <c r="CC33" i="11"/>
  <c r="CD34" i="11" s="1"/>
  <c r="AO33" i="11"/>
  <c r="AO34" i="11" s="1"/>
  <c r="Y33" i="11"/>
  <c r="Y34" i="11" s="1"/>
  <c r="BC33" i="11"/>
  <c r="BC34" i="11" s="1"/>
  <c r="BS33" i="11"/>
  <c r="BS34" i="11" s="1"/>
  <c r="BF34" i="11"/>
  <c r="BN34" i="11"/>
  <c r="AL34" i="11"/>
  <c r="AK34" i="11"/>
  <c r="AT34" i="11"/>
  <c r="BB34" i="11"/>
  <c r="BA34" i="11"/>
  <c r="AY33" i="11"/>
  <c r="AZ34" i="11" s="1"/>
  <c r="BU33" i="11"/>
  <c r="BV34" i="11" s="1"/>
  <c r="BK33" i="11"/>
  <c r="BK34" i="11" s="1"/>
  <c r="AS34" i="11"/>
  <c r="AG33" i="11"/>
  <c r="AG34" i="11" s="1"/>
  <c r="AW33" i="11"/>
  <c r="AX34" i="11" s="1"/>
  <c r="AA33" i="11"/>
  <c r="AB34" i="11" s="1"/>
  <c r="AQ33" i="11"/>
  <c r="AR34" i="11" s="1"/>
  <c r="BY33" i="11"/>
  <c r="BZ34" i="11" s="1"/>
  <c r="BE34" i="11"/>
  <c r="AU34" i="11"/>
  <c r="AI33" i="11"/>
  <c r="AJ34" i="11" s="1"/>
  <c r="BJ34" i="11"/>
  <c r="AC33" i="11"/>
  <c r="AD34" i="11" s="1"/>
  <c r="AM33" i="11"/>
  <c r="AM34" i="11" s="1"/>
  <c r="BG34" i="11"/>
  <c r="AE34" i="11"/>
  <c r="W33" i="11"/>
  <c r="X34" i="11" s="1"/>
  <c r="CA33" i="11"/>
  <c r="CB34" i="11" s="1"/>
  <c r="X33" i="8"/>
  <c r="Y34" i="8" s="1"/>
  <c r="V34" i="8"/>
  <c r="S34" i="10"/>
  <c r="DZ34" i="9"/>
  <c r="DX34" i="9"/>
  <c r="DY34" i="9"/>
  <c r="BX34" i="9"/>
  <c r="BD34" i="9"/>
  <c r="BC34" i="9"/>
  <c r="AQ33" i="9"/>
  <c r="M33" i="9"/>
  <c r="N34" i="9" s="1"/>
  <c r="O34" i="9"/>
  <c r="H34" i="9"/>
  <c r="G34" i="9"/>
  <c r="E33" i="7"/>
  <c r="F34" i="7" s="1"/>
  <c r="O33" i="8"/>
  <c r="P34" i="8" s="1"/>
  <c r="L33" i="6"/>
  <c r="M34" i="6" s="1"/>
  <c r="I33" i="6"/>
  <c r="E33" i="6"/>
  <c r="E34" i="6" s="1"/>
  <c r="K32" i="2"/>
  <c r="I32" i="2"/>
  <c r="G32" i="2"/>
  <c r="E32" i="2"/>
  <c r="C32" i="2"/>
  <c r="Y32" i="4"/>
  <c r="X32" i="4"/>
  <c r="W32" i="4"/>
  <c r="V32" i="4"/>
  <c r="U32" i="4"/>
  <c r="T32" i="4"/>
  <c r="S32" i="4"/>
  <c r="R32" i="4"/>
  <c r="Q32" i="4"/>
  <c r="P32" i="4"/>
  <c r="O32" i="4"/>
  <c r="M34" i="4"/>
  <c r="H32" i="4"/>
  <c r="G32" i="4"/>
  <c r="F32" i="4"/>
  <c r="E32" i="4"/>
  <c r="J32" i="12"/>
  <c r="I32" i="12"/>
  <c r="H32" i="12"/>
  <c r="F32" i="12"/>
  <c r="E32" i="12"/>
  <c r="T32" i="11"/>
  <c r="S32" i="11"/>
  <c r="R32" i="11"/>
  <c r="Q32" i="11"/>
  <c r="N32" i="11"/>
  <c r="M32" i="11"/>
  <c r="J32" i="11"/>
  <c r="I32" i="11"/>
  <c r="H32" i="11"/>
  <c r="G32" i="11"/>
  <c r="Q34" i="7"/>
  <c r="R34" i="7"/>
  <c r="S34" i="7"/>
  <c r="Q33" i="7"/>
  <c r="O34" i="7"/>
  <c r="P34" i="7"/>
  <c r="O33" i="7"/>
  <c r="AL34" i="9"/>
  <c r="AM34" i="9"/>
  <c r="AN34" i="9"/>
  <c r="AI34" i="9"/>
  <c r="AJ34" i="9"/>
  <c r="AK34" i="9"/>
  <c r="AG34" i="9"/>
  <c r="AH34" i="9"/>
  <c r="AE34" i="9"/>
  <c r="AF34" i="9"/>
  <c r="AB34" i="9"/>
  <c r="AC34" i="9"/>
  <c r="AD34" i="9"/>
  <c r="Z34" i="9"/>
  <c r="AA34" i="9"/>
  <c r="X34" i="9"/>
  <c r="Y34" i="9"/>
  <c r="V34" i="9"/>
  <c r="W34" i="9"/>
  <c r="V33" i="9"/>
  <c r="X33" i="9"/>
  <c r="Z33" i="9"/>
  <c r="AB33" i="9"/>
  <c r="AE33" i="9"/>
  <c r="AG33" i="9"/>
  <c r="AI33" i="9"/>
  <c r="AL33" i="9"/>
  <c r="M34" i="8" l="1"/>
  <c r="V34" i="11"/>
  <c r="CE34" i="11"/>
  <c r="BX34" i="11"/>
  <c r="Z34" i="8"/>
  <c r="X34" i="8"/>
  <c r="O34" i="10"/>
  <c r="N34" i="10"/>
  <c r="M34" i="10"/>
  <c r="K34" i="10"/>
  <c r="CW34" i="9"/>
  <c r="CK34" i="9"/>
  <c r="CF34" i="9"/>
  <c r="BT34" i="9"/>
  <c r="BQ34" i="9"/>
  <c r="BP34" i="9"/>
  <c r="BM34" i="9"/>
  <c r="BE34" i="9"/>
  <c r="AW34" i="9"/>
  <c r="AV34" i="9"/>
  <c r="AU34" i="9"/>
  <c r="AT34" i="9"/>
  <c r="DP34" i="9"/>
  <c r="K34" i="9"/>
  <c r="E34" i="9"/>
  <c r="E34" i="10"/>
  <c r="F34" i="8"/>
  <c r="G34" i="8"/>
  <c r="E34" i="8"/>
  <c r="Q34" i="8"/>
  <c r="BR34" i="11"/>
  <c r="BP34" i="11"/>
  <c r="AI34" i="11"/>
  <c r="H34" i="8"/>
  <c r="R34" i="9"/>
  <c r="AN34" i="11"/>
  <c r="AY34" i="11"/>
  <c r="I34" i="10"/>
  <c r="AO34" i="9"/>
  <c r="H34" i="6"/>
  <c r="O34" i="6"/>
  <c r="U33" i="4"/>
  <c r="V34" i="4" s="1"/>
  <c r="CC34" i="11"/>
  <c r="AP34" i="11"/>
  <c r="BL34" i="11"/>
  <c r="BY34" i="11"/>
  <c r="AC34" i="11"/>
  <c r="BU34" i="11"/>
  <c r="BD34" i="11"/>
  <c r="AW34" i="11"/>
  <c r="M33" i="11"/>
  <c r="N34" i="11" s="1"/>
  <c r="AQ34" i="11"/>
  <c r="Z34" i="11"/>
  <c r="BT34" i="11"/>
  <c r="AA34" i="11"/>
  <c r="W34" i="11"/>
  <c r="AH34" i="11"/>
  <c r="E33" i="4"/>
  <c r="H34" i="4" s="1"/>
  <c r="E33" i="12"/>
  <c r="F34" i="12" s="1"/>
  <c r="CA34" i="11"/>
  <c r="S33" i="11"/>
  <c r="T34" i="11" s="1"/>
  <c r="G33" i="11"/>
  <c r="H34" i="11" s="1"/>
  <c r="I33" i="12"/>
  <c r="I34" i="12" s="1"/>
  <c r="G33" i="12"/>
  <c r="G34" i="12" s="1"/>
  <c r="Q33" i="11"/>
  <c r="R34" i="11" s="1"/>
  <c r="I33" i="11"/>
  <c r="J34" i="11" s="1"/>
  <c r="I34" i="5"/>
  <c r="H34" i="5"/>
  <c r="G34" i="5"/>
  <c r="F34" i="5"/>
  <c r="E34" i="5"/>
  <c r="I34" i="4"/>
  <c r="J34" i="4"/>
  <c r="K34" i="4"/>
  <c r="L34" i="4"/>
  <c r="O33" i="4"/>
  <c r="Q34" i="4" s="1"/>
  <c r="AS34" i="9"/>
  <c r="AR34" i="9"/>
  <c r="AQ34" i="9"/>
  <c r="M34" i="9"/>
  <c r="E34" i="7"/>
  <c r="O34" i="8"/>
  <c r="L34" i="6"/>
  <c r="K34" i="6"/>
  <c r="I34" i="6"/>
  <c r="J34" i="6"/>
  <c r="F34" i="6"/>
  <c r="U34" i="4" l="1"/>
  <c r="W34" i="4"/>
  <c r="Y34" i="4"/>
  <c r="X34" i="4"/>
  <c r="H34" i="12"/>
  <c r="M34" i="11"/>
  <c r="G34" i="11"/>
  <c r="S34" i="11"/>
  <c r="G34" i="4"/>
  <c r="F34" i="4"/>
  <c r="E34" i="4"/>
  <c r="E34" i="12"/>
  <c r="Q34" i="11"/>
  <c r="J34" i="12"/>
  <c r="I34" i="11"/>
  <c r="R34" i="4"/>
  <c r="P34" i="4"/>
  <c r="O34" i="4"/>
  <c r="T34" i="4"/>
  <c r="S34" i="4"/>
</calcChain>
</file>

<file path=xl/sharedStrings.xml><?xml version="1.0" encoding="utf-8"?>
<sst xmlns="http://schemas.openxmlformats.org/spreadsheetml/2006/main" count="832" uniqueCount="417">
  <si>
    <t>COUNTY</t>
  </si>
  <si>
    <t>ACTIVE REGISTERED VOTERS</t>
  </si>
  <si>
    <t>BALLOTS CAST</t>
  </si>
  <si>
    <t>PERCENT</t>
  </si>
  <si>
    <t>Beaver</t>
  </si>
  <si>
    <t>Box 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</si>
  <si>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</si>
  <si>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</si>
  <si>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</si>
  <si>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</si>
  <si>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</si>
  <si>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</si>
  <si>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</si>
  <si>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</si>
  <si>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</si>
  <si>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</si>
  <si>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</si>
  <si>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</si>
  <si>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</si>
  <si>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</si>
  <si>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</si>
  <si>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</si>
  <si>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</si>
  <si>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</si>
  <si>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</si>
  <si>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</si>
  <si>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</si>
  <si>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</si>
  <si>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</si>
  <si>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</si>
  <si>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</si>
  <si>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</si>
  <si>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</si>
  <si>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TOTAL</t>
  </si>
  <si>
    <t>OFFICE SUM</t>
  </si>
  <si>
    <t>PERCENTAGES</t>
  </si>
  <si>
    <t>Constitution</t>
  </si>
  <si>
    <t>Libertarian</t>
  </si>
  <si>
    <t>Democratic</t>
  </si>
  <si>
    <t>Republican</t>
  </si>
  <si>
    <t>Percent</t>
  </si>
  <si>
    <t>U.S. House District 1</t>
  </si>
  <si>
    <t>U.S. House District 2</t>
  </si>
  <si>
    <t>U.S. House District 3</t>
  </si>
  <si>
    <t>U.S. House District 4</t>
  </si>
  <si>
    <t>PERCENTAGE</t>
  </si>
  <si>
    <t>Attorney General</t>
  </si>
  <si>
    <t>State Senate 28</t>
  </si>
  <si>
    <t>State House 1</t>
  </si>
  <si>
    <t>State House 11</t>
  </si>
  <si>
    <t>State House 12</t>
  </si>
  <si>
    <t>State House 28</t>
  </si>
  <si>
    <t>State House 29</t>
  </si>
  <si>
    <t>State House 53</t>
  </si>
  <si>
    <t>State House 54</t>
  </si>
  <si>
    <t>State House 55</t>
  </si>
  <si>
    <t>State House 58</t>
  </si>
  <si>
    <t>State House 68</t>
  </si>
  <si>
    <t>State House 69</t>
  </si>
  <si>
    <t>State House 70</t>
  </si>
  <si>
    <t>State House 71</t>
  </si>
  <si>
    <t>State House 73</t>
  </si>
  <si>
    <t>State House 2</t>
  </si>
  <si>
    <t>State House 3</t>
  </si>
  <si>
    <t>State House 4</t>
  </si>
  <si>
    <t>State House 5</t>
  </si>
  <si>
    <t>State House 6</t>
  </si>
  <si>
    <t>State House 7</t>
  </si>
  <si>
    <t>State House 8</t>
  </si>
  <si>
    <t>State House 9</t>
  </si>
  <si>
    <t>State House 10</t>
  </si>
  <si>
    <t>State House 13</t>
  </si>
  <si>
    <t>State House 14</t>
  </si>
  <si>
    <t>State House 15</t>
  </si>
  <si>
    <t>State House 16</t>
  </si>
  <si>
    <t>State House 17</t>
  </si>
  <si>
    <t>State House 18</t>
  </si>
  <si>
    <t>State House 19</t>
  </si>
  <si>
    <t>State House 20</t>
  </si>
  <si>
    <t>State House 21</t>
  </si>
  <si>
    <t>State House 22</t>
  </si>
  <si>
    <t>State House 23</t>
  </si>
  <si>
    <t>State House 24</t>
  </si>
  <si>
    <t>State House 25</t>
  </si>
  <si>
    <t>State House 26</t>
  </si>
  <si>
    <t>State House 27</t>
  </si>
  <si>
    <t>State House 30</t>
  </si>
  <si>
    <t>State House 31</t>
  </si>
  <si>
    <t>State House 32</t>
  </si>
  <si>
    <t>State House 33</t>
  </si>
  <si>
    <t>State House 34</t>
  </si>
  <si>
    <t>State House 35</t>
  </si>
  <si>
    <t>State House 36</t>
  </si>
  <si>
    <t>State House 37</t>
  </si>
  <si>
    <t>State House 38</t>
  </si>
  <si>
    <t>State House 39</t>
  </si>
  <si>
    <t>State House 40</t>
  </si>
  <si>
    <t>State House 41</t>
  </si>
  <si>
    <t>State House 42</t>
  </si>
  <si>
    <t>State House 43</t>
  </si>
  <si>
    <t>State House 44</t>
  </si>
  <si>
    <t>State House 45</t>
  </si>
  <si>
    <t>State House 46</t>
  </si>
  <si>
    <t>State House 47</t>
  </si>
  <si>
    <t>State House 48</t>
  </si>
  <si>
    <t>State House 49</t>
  </si>
  <si>
    <t>State House 50</t>
  </si>
  <si>
    <t>State House 51</t>
  </si>
  <si>
    <t>State House 52</t>
  </si>
  <si>
    <t>State House 56</t>
  </si>
  <si>
    <t>State House 57</t>
  </si>
  <si>
    <t>State House 59</t>
  </si>
  <si>
    <t>State House 60</t>
  </si>
  <si>
    <t>State House 61</t>
  </si>
  <si>
    <t>State House 62</t>
  </si>
  <si>
    <t>State House 63</t>
  </si>
  <si>
    <t>State House 64</t>
  </si>
  <si>
    <t>State House 65</t>
  </si>
  <si>
    <t>State House 66</t>
  </si>
  <si>
    <t>State House 67</t>
  </si>
  <si>
    <t>State House 72</t>
  </si>
  <si>
    <t>State House 74</t>
  </si>
  <si>
    <t>State House 75</t>
  </si>
  <si>
    <t>Constitutional Amendment A</t>
  </si>
  <si>
    <t>Constitutional Amendment B</t>
  </si>
  <si>
    <t>For</t>
  </si>
  <si>
    <t>Against</t>
  </si>
  <si>
    <t>2014 General Election</t>
  </si>
  <si>
    <t>2014 General Election Single-County Senate</t>
  </si>
  <si>
    <t>2014 General Election Single-County House</t>
  </si>
  <si>
    <t>Dwayne A Vance (IAP)</t>
  </si>
  <si>
    <t>Craig Bowden (LIB)</t>
  </si>
  <si>
    <t>Donna McAleer (DEM)</t>
  </si>
  <si>
    <t>Chris Stewart (REP)</t>
  </si>
  <si>
    <t>Shaun McCausland (CON)</t>
  </si>
  <si>
    <t xml:space="preserve">Rob Bishop (REP)     </t>
  </si>
  <si>
    <t>Luz Robles (DEM)</t>
  </si>
  <si>
    <t>Wayne L. Hill (IAP)</t>
  </si>
  <si>
    <t>Bill Barron (Unaffiliated)</t>
  </si>
  <si>
    <t>Ben J. Mates (Unaffiliated)</t>
  </si>
  <si>
    <t>Brian Wonnacott (DEM)</t>
  </si>
  <si>
    <t>Zack Strong (IAP)</t>
  </si>
  <si>
    <t>David A. Else (Write-in)</t>
  </si>
  <si>
    <t>Jason Chaffetz (REP)</t>
  </si>
  <si>
    <t>Tim Aalders (IAP)</t>
  </si>
  <si>
    <t>Mia B. Love (REP)</t>
  </si>
  <si>
    <t>Collin Robert Simonson (CON)</t>
  </si>
  <si>
    <t>Stephen P. Tryon (Unaffiliated)</t>
  </si>
  <si>
    <t>Doug Owens (DEM)</t>
  </si>
  <si>
    <t>Jim L Vein     (LIB)</t>
  </si>
  <si>
    <t>W. Andrew McCullough (LIB)</t>
  </si>
  <si>
    <t>Gregory G. Hansen (CON)</t>
  </si>
  <si>
    <t>Charles A. Stormont (DEM)</t>
  </si>
  <si>
    <t>Sean D. Reyes (REP)</t>
  </si>
  <si>
    <t>Leslie D. Curtis (IAP)</t>
  </si>
  <si>
    <t>State Senate 2</t>
  </si>
  <si>
    <t>Jacquie Nielsen (REP)</t>
  </si>
  <si>
    <t>Jim Dabakis (DEM)</t>
  </si>
  <si>
    <t>State Senate 3</t>
  </si>
  <si>
    <t>Gene Davis (DEM)</t>
  </si>
  <si>
    <t>State Senate 4</t>
  </si>
  <si>
    <t>Sabrina R Petersen (REP)</t>
  </si>
  <si>
    <t>Jani Iwamoto (DEM)</t>
  </si>
  <si>
    <t>State Senate 5</t>
  </si>
  <si>
    <t>Karen Mayne (DEM)</t>
  </si>
  <si>
    <t>State Senate 9</t>
  </si>
  <si>
    <t>Wayne Niederhauser (REP)</t>
  </si>
  <si>
    <t>Kathryn C. Gustafson (DEM)</t>
  </si>
  <si>
    <t>State Senate 11</t>
  </si>
  <si>
    <t>Michele Weeks (DEM)</t>
  </si>
  <si>
    <t xml:space="preserve">Howard A. Stephenson (REP) </t>
  </si>
  <si>
    <t>State Senate 12</t>
  </si>
  <si>
    <t>Clare Collard (DEM)</t>
  </si>
  <si>
    <t>Daniel W. Thatcher (REP)</t>
  </si>
  <si>
    <t>State Senate 15</t>
  </si>
  <si>
    <t>Emmanuel "Manny" Kepas (DEM)</t>
  </si>
  <si>
    <t>Margaret Dayton (REP)</t>
  </si>
  <si>
    <t>State Senate 17</t>
  </si>
  <si>
    <t>Kirk D Pearson (CON)</t>
  </si>
  <si>
    <t>Peter C. Knudson (REP)</t>
  </si>
  <si>
    <t>Scott Totman (DEM)</t>
  </si>
  <si>
    <t>State Senate 18</t>
  </si>
  <si>
    <t>Ann Milner (REP)</t>
  </si>
  <si>
    <t>Mat Wenzel (DEM)</t>
  </si>
  <si>
    <t>State Senate 21</t>
  </si>
  <si>
    <t>Jerry W. Stevenson (REP)</t>
  </si>
  <si>
    <t>Sherri Tatton (DEM)</t>
  </si>
  <si>
    <t>State Senate 22</t>
  </si>
  <si>
    <t>State Senate 26</t>
  </si>
  <si>
    <t>Wayne Stevens (DEM)</t>
  </si>
  <si>
    <t>Kevin T Van Tassell (REP)</t>
  </si>
  <si>
    <t>Evan J. Vickers (REP)</t>
  </si>
  <si>
    <t>Lee H. Phipps (CON)</t>
  </si>
  <si>
    <t>Scott Sandall (REP)</t>
  </si>
  <si>
    <t>Dorene Schulze-Stever (DEM)</t>
  </si>
  <si>
    <t>Amy Steed Morgan (DEM)</t>
  </si>
  <si>
    <t>Brad Dee (REP)</t>
  </si>
  <si>
    <t>Joseph Marrero (DEM)</t>
  </si>
  <si>
    <t>Mike Schultz (REP)</t>
  </si>
  <si>
    <t>Brian S. King (DEM)</t>
  </si>
  <si>
    <t>Lee B. Perry (REP)</t>
  </si>
  <si>
    <t>Alan Yorgason (DEM)</t>
  </si>
  <si>
    <t>Ray L. Worthen (DEM)</t>
  </si>
  <si>
    <t>Melvin R. Brown (REP)</t>
  </si>
  <si>
    <t>Glenn J Wright (DEM)</t>
  </si>
  <si>
    <t>Kraig Powell (REP)</t>
  </si>
  <si>
    <t>Scott H. Chew (REP)</t>
  </si>
  <si>
    <t>Jon Cox (REP)</t>
  </si>
  <si>
    <t>Merrill Nelson (REP)</t>
  </si>
  <si>
    <t>Bill Labrum (REP)</t>
  </si>
  <si>
    <t>Brad King (DEM)</t>
  </si>
  <si>
    <t>Kalen Jones (DEM)</t>
  </si>
  <si>
    <t>Kay L. McIff (REP)</t>
  </si>
  <si>
    <t>R. Glenn Stoneman (CON)</t>
  </si>
  <si>
    <t>Kenneth Roderick Anderson (DEM)</t>
  </si>
  <si>
    <t>Brad Last (REP)</t>
  </si>
  <si>
    <t>Michael Noel</t>
  </si>
  <si>
    <t>David E. Lifferth (REP)</t>
  </si>
  <si>
    <t>Charles Christensen (IAP)</t>
  </si>
  <si>
    <t>Jack R. Draxler (REP)</t>
  </si>
  <si>
    <t>Edward Redd (REP)</t>
  </si>
  <si>
    <t>R. Curt Webb (REP)</t>
  </si>
  <si>
    <t>Jeffrey D. Turley (DEM)</t>
  </si>
  <si>
    <t>Jake Anderegg (REP)</t>
  </si>
  <si>
    <t>Travis Harper (DEM)</t>
  </si>
  <si>
    <t>Camille L. Neider (DEM)</t>
  </si>
  <si>
    <t>Roger S. Condie (LIB)</t>
  </si>
  <si>
    <t>Justin L. Fawson (REP)</t>
  </si>
  <si>
    <t>Gage Froerer (REP)</t>
  </si>
  <si>
    <t>John H Thompson (DEM)</t>
  </si>
  <si>
    <t>Jeremy Peterson (REP)</t>
  </si>
  <si>
    <t>Steve Olsen (DEM)</t>
  </si>
  <si>
    <t>Dixon M. Pitcher (REP)</t>
  </si>
  <si>
    <t>Eric D. Irvine (DEM)</t>
  </si>
  <si>
    <t>Paul Ray (REP)</t>
  </si>
  <si>
    <t>Bob Buckles (DEM)</t>
  </si>
  <si>
    <t>Cheryl Lynn Phipps (DEM)</t>
  </si>
  <si>
    <t>Curtis Oda (REP)</t>
  </si>
  <si>
    <t>Brad R Wilson (REP)</t>
  </si>
  <si>
    <t>Rich Miller (DEM)</t>
  </si>
  <si>
    <t>Steve Handy (REP)</t>
  </si>
  <si>
    <t>Douglas McEntire Sill (DEM)</t>
  </si>
  <si>
    <t>Jeffrey Ostler (CON)</t>
  </si>
  <si>
    <t>Eric Last (DEM)</t>
  </si>
  <si>
    <t>Stewart E. Barlow (REP)</t>
  </si>
  <si>
    <t>Timothy D. Hawkes (REP)</t>
  </si>
  <si>
    <t>Richard Bagley (DEM)</t>
  </si>
  <si>
    <t>Raymond Ward (REP)</t>
  </si>
  <si>
    <t>Eli Cawley (IAP)</t>
  </si>
  <si>
    <t>Daniel N. Donahoe (DEM)</t>
  </si>
  <si>
    <t>Robert G. Moultrie (CON)</t>
  </si>
  <si>
    <t>Becky Edwards (REP)</t>
  </si>
  <si>
    <t>Donna Taylor (DEM)</t>
  </si>
  <si>
    <t>Rick A. Pollock (DEM)</t>
  </si>
  <si>
    <t>Douglas Sagers (REP)</t>
  </si>
  <si>
    <t>Marilee Roose (CON)</t>
  </si>
  <si>
    <t>Susan D Duckworth (DEM)</t>
  </si>
  <si>
    <t>William "Bill" Both (REP)</t>
  </si>
  <si>
    <t>Sandra Hollins (DEM)</t>
  </si>
  <si>
    <t>Kristopher M Smith (REP)</t>
  </si>
  <si>
    <t>Megan Clegg (LIB)</t>
  </si>
  <si>
    <t>Rebecca Chavez-Houck (DEM)</t>
  </si>
  <si>
    <t>Donald L Butterfield (Write-in)</t>
  </si>
  <si>
    <t>Gordon Lund Gurr (REP)</t>
  </si>
  <si>
    <t>Joel K. Briscoe (DEM)</t>
  </si>
  <si>
    <t>Angela Romero (DEM)</t>
  </si>
  <si>
    <t>Spencer Barclay (REP)</t>
  </si>
  <si>
    <t>William A. McGee (DEM)</t>
  </si>
  <si>
    <t>Mike Kennedy (REP)</t>
  </si>
  <si>
    <t>Michael D. Lee (DEM)</t>
  </si>
  <si>
    <t>Fred C. Cox (REP)</t>
  </si>
  <si>
    <t>Larry Wiley (DEM)</t>
  </si>
  <si>
    <t>Sophia M. DiCaro (REP)</t>
  </si>
  <si>
    <t>LaVar Christensen (REP)</t>
  </si>
  <si>
    <t>Alain Balmanno (DEM)</t>
  </si>
  <si>
    <t>Elizabeth Muniz (DEM)</t>
  </si>
  <si>
    <t>Craig Hall (REP)</t>
  </si>
  <si>
    <t>Johnny Anderson (REP)</t>
  </si>
  <si>
    <t>Karen Kwan (DEM)</t>
  </si>
  <si>
    <t>Mark A. Wheatley (DEM)</t>
  </si>
  <si>
    <t>Eileen Lentz (REP)</t>
  </si>
  <si>
    <t>Chelsea Travis (LIB)</t>
  </si>
  <si>
    <t>Patrice Arent (DEM)</t>
  </si>
  <si>
    <t>Robert M. Book (REP)</t>
  </si>
  <si>
    <t>Carol Spackman Moss (DEM)</t>
  </si>
  <si>
    <t>Ron Hilton (REP)</t>
  </si>
  <si>
    <t>Eric Hutchings (REP)</t>
  </si>
  <si>
    <t>Chrystal Butterfield (DEM)</t>
  </si>
  <si>
    <t>Jim Dunnigan (REP)</t>
  </si>
  <si>
    <t>Justin J Miller (DEM)</t>
  </si>
  <si>
    <t>Rainer Huck (LIB)</t>
  </si>
  <si>
    <t>Peter L. Kraus (REP)</t>
  </si>
  <si>
    <t>Dan McCay (REP)</t>
  </si>
  <si>
    <t>Colleen Bliss (DEM)</t>
  </si>
  <si>
    <t>Kim Coleman (REP)</t>
  </si>
  <si>
    <t>Nicholas Y. DeLand (DEM)</t>
  </si>
  <si>
    <t>Diane Lewis (DEM)</t>
  </si>
  <si>
    <t>Earl Tanner (REP)</t>
  </si>
  <si>
    <t>Christine Passey (DEM)</t>
  </si>
  <si>
    <t>Bruce R. Cutler (REP)</t>
  </si>
  <si>
    <t>Bret Black (LIB)</t>
  </si>
  <si>
    <t>Steve Eliason (REP)</t>
  </si>
  <si>
    <t>Susan Marques Booth (DEM)</t>
  </si>
  <si>
    <t>Lee Anne Walker (LIB)</t>
  </si>
  <si>
    <t>Marie H. Poulson (DEM)</t>
  </si>
  <si>
    <t>William Clayton (REP)</t>
  </si>
  <si>
    <t>Ken Ivory (REP)</t>
  </si>
  <si>
    <t>Alena M. Balmforth (DEM)</t>
  </si>
  <si>
    <t>Keven J. Stratton (REP)</t>
  </si>
  <si>
    <t>Robert Spendlove (REP)</t>
  </si>
  <si>
    <t>Zach Robinson (DEM)</t>
  </si>
  <si>
    <t>Gabriel Morazan (DEM)</t>
  </si>
  <si>
    <t>Rich L. Cunningham (REP)</t>
  </si>
  <si>
    <t>Kyle Waters (DEM)</t>
  </si>
  <si>
    <t>Greg Hughes (REP)</t>
  </si>
  <si>
    <t>Daniel Paget (DEM)</t>
  </si>
  <si>
    <t>John Knotwell (REP)</t>
  </si>
  <si>
    <t>Kay J. Christofferson (REP)</t>
  </si>
  <si>
    <t>Brian M. Greene (REP)</t>
  </si>
  <si>
    <t>Val L. Peterson (REP)</t>
  </si>
  <si>
    <t>Archie A. Williams III (DEM)</t>
  </si>
  <si>
    <t>Bradley Daw (REP)</t>
  </si>
  <si>
    <t>Robert C. Patterson (DEM)</t>
  </si>
  <si>
    <t>Keith Grover (REP)</t>
  </si>
  <si>
    <t>Shirley J. Nelson (DEM)</t>
  </si>
  <si>
    <t>Jon Stanard (REP)</t>
  </si>
  <si>
    <t>Dean Sanpei (REP)</t>
  </si>
  <si>
    <t>Jason Christensen (IAP)</t>
  </si>
  <si>
    <t>Scott Ellis Ferrin (DEM)</t>
  </si>
  <si>
    <t>Norm Thurston (REP)</t>
  </si>
  <si>
    <t>Francis D. Gibson (REP)</t>
  </si>
  <si>
    <t>Mike McKell (REP)</t>
  </si>
  <si>
    <t>Zachary James Lewis (DEM)</t>
  </si>
  <si>
    <t>Marc Roberts (REP)</t>
  </si>
  <si>
    <t>John R. Westwood (REP)</t>
  </si>
  <si>
    <t>Barry Evan Short (LIB)</t>
  </si>
  <si>
    <t>V. Lowry Snow (REP)</t>
  </si>
  <si>
    <t>Dorothy A. Engelman (DEM)</t>
  </si>
  <si>
    <t>Cheryl Fae Hawker (DEM)</t>
  </si>
  <si>
    <t>Nihla W. Judd (IAP)</t>
  </si>
  <si>
    <t>Don L. Ipson (REP)</t>
  </si>
  <si>
    <t>State School Board 1</t>
  </si>
  <si>
    <t>State School Board 2</t>
  </si>
  <si>
    <t>State School Board 3</t>
  </si>
  <si>
    <t>State School Board 5</t>
  </si>
  <si>
    <t>State School Board 6</t>
  </si>
  <si>
    <t>State School Board 9</t>
  </si>
  <si>
    <t>State School Board 14</t>
  </si>
  <si>
    <t>Terryl Warner</t>
  </si>
  <si>
    <t>David L. Clark</t>
  </si>
  <si>
    <t>Willard Z. Maughan</t>
  </si>
  <si>
    <t>Spencer F. Stokes</t>
  </si>
  <si>
    <t>Linda B. Hansen</t>
  </si>
  <si>
    <t>Michael G Jensen</t>
  </si>
  <si>
    <t>Laura Collier Belnap</t>
  </si>
  <si>
    <t>Mark H. Bouchard</t>
  </si>
  <si>
    <t>Pat Rusk</t>
  </si>
  <si>
    <t>Brittney Cummins</t>
  </si>
  <si>
    <t>Dan Griffiths</t>
  </si>
  <si>
    <t>Joel Wright</t>
  </si>
  <si>
    <t>Joylin Lincoln</t>
  </si>
  <si>
    <t>Heather Groom</t>
  </si>
  <si>
    <t>Mike Miles</t>
  </si>
  <si>
    <t>Mark A. Huntsman</t>
  </si>
  <si>
    <t>Independent American</t>
  </si>
  <si>
    <t>Christine M. Durham, Utah Supreme Court</t>
  </si>
  <si>
    <t>Thomas R. Lee, Utah Supreme Court</t>
  </si>
  <si>
    <t>Matthew B. Durrant, Utah Supreme Court</t>
  </si>
  <si>
    <t>Michele M. Christiansen, Utah Court of Appeals</t>
  </si>
  <si>
    <t>James Z. Davis, Utah Court of Appeals</t>
  </si>
  <si>
    <t>Gregory K. Orme, Utah Court of Appeals</t>
  </si>
  <si>
    <t>Stephen L. Roth, Utah Court of Appeals</t>
  </si>
  <si>
    <t>J. Frederic Voros Jr., Utah Court of Appeals</t>
  </si>
  <si>
    <t>Robert J. Dale, 2nd District Court Judge</t>
  </si>
  <si>
    <t>Thomas L. Willmore, 1st District Court Judge</t>
  </si>
  <si>
    <t>Sherene T. Dillon, 2nd District Juvenile Court Judge</t>
  </si>
  <si>
    <t>David R. Hamilton, 2nd District Court Judge</t>
  </si>
  <si>
    <t>Michelle E. Heward, 2nd District Juvenile Court Judge</t>
  </si>
  <si>
    <t>Noel S. Hyde, 2nd District Court Judge</t>
  </si>
  <si>
    <t>Thomas L. Kay, 2nd District Court Judge</t>
  </si>
  <si>
    <t>John R. Morris, 2nd District Court Judge</t>
  </si>
  <si>
    <t>Jeffrey J. Noland, 2nd District Juvenile Court Judge</t>
  </si>
  <si>
    <t>Robert W. Adkins, 3rd District Court Judge</t>
  </si>
  <si>
    <t>Charlene Barlow, 3rd District Court Judge</t>
  </si>
  <si>
    <t>Katherine Bernards-Goodman, 3rd District Court Judge</t>
  </si>
  <si>
    <t>Christine S. Decker, 3rd District Juvenile Court Judge</t>
  </si>
  <si>
    <t>Ryan M. Harris, 3rd District Court Judge</t>
  </si>
  <si>
    <t>Constandinos (Deno) Himonas, 3rd District Court Judge</t>
  </si>
  <si>
    <t>YES</t>
  </si>
  <si>
    <t>NO</t>
  </si>
  <si>
    <t>Elizabeth A. Hruby-Mills, 3rd District Court Judge</t>
  </si>
  <si>
    <t>Keith A. Kelly, 3rd District Court Judge</t>
  </si>
  <si>
    <t>Julie V. Lund, 3rd District Juvenile Court Judge</t>
  </si>
  <si>
    <t>Paul G. Maughan, 3rd District Court Judge</t>
  </si>
  <si>
    <t>Todd M. Shaughnessy, 3rd District Court Judge</t>
  </si>
  <si>
    <t>Andrew H. Stone, 3rd District Court Judge</t>
  </si>
  <si>
    <t>M. James Brady, 4th District Court Judge</t>
  </si>
  <si>
    <t>Lynn W. Davis, 4th District Court Judge</t>
  </si>
  <si>
    <t>Thomas L. Low, 4th District Court Judge</t>
  </si>
  <si>
    <t>Samuel D. McVey, 4th District Court Judge</t>
  </si>
  <si>
    <t>James R. Taylor, 4th District Court Judge</t>
  </si>
  <si>
    <t>John J. Walton, 5th District Court Judge</t>
  </si>
  <si>
    <t>Wallace A. Lee, 6th District Court Judge</t>
  </si>
  <si>
    <t>Lyle R. Anderson, 7th District Court Judge</t>
  </si>
  <si>
    <t>Scott N. Johansen, 7th District Juvenile Court Judge</t>
  </si>
  <si>
    <t>Mary L. Manley, 7th District Juvenile Court Judge</t>
  </si>
  <si>
    <t>Clark A. McClellan, 8th District Court Judge</t>
  </si>
  <si>
    <t>Constitutional Amendment C</t>
  </si>
  <si>
    <t>J Stuart Adams (REP)</t>
  </si>
  <si>
    <t>Kip Sayre (DEM)</t>
  </si>
  <si>
    <t>Brent Zimmerman (LIB)</t>
  </si>
  <si>
    <t>Warren Rogers  (Write-in)</t>
  </si>
  <si>
    <t>\</t>
  </si>
  <si>
    <t>Linda Lou Allen (Write-in)</t>
  </si>
  <si>
    <t>Michael J. Plowman (DEM)</t>
  </si>
  <si>
    <t>STRAIGHT TICKET BALLOTS CAST</t>
  </si>
  <si>
    <t>Straight Ticket Ballot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</si>
</sst>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;#,##0"/>
    <numFmt numFmtId="165" formatCode="_(* #,##0_);_(* \(#,##0\);_(* &quot;-&quot;??_);_(@_)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7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2">
    <xf numFmtId="0" fontId="0" fillId="0" borderId="0" xfId="0" applyAlignment="1">
      <alignment wrapText="1"/>
    </xf>
    <xf numFmtId="0" fontId="2" fillId="0" borderId="33" xfId="0" applyFont="1" applyBorder="1" applyAlignment="1">
      <alignment horizontal="center"/>
    </xf>
    <xf numFmtId="0" fontId="2" fillId="0" borderId="31" xfId="0" applyFont="1" applyBorder="1" applyAlignment="1">
      <alignment horizontal="center" wrapText="1"/>
    </xf>
    <xf numFmtId="10" fontId="2" fillId="0" borderId="47" xfId="0" applyNumberFormat="1" applyFont="1" applyBorder="1" applyAlignment="1">
      <alignment horizontal="center" wrapText="1"/>
    </xf>
    <xf numFmtId="0" fontId="3" fillId="0" borderId="46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164" fontId="3" fillId="0" borderId="1" xfId="0" applyNumberFormat="1" applyFont="1" applyBorder="1"/>
    <xf numFmtId="10" fontId="3" fillId="0" borderId="21" xfId="0" applyNumberFormat="1" applyFont="1" applyBorder="1"/>
    <xf numFmtId="3" fontId="3" fillId="27" borderId="45" xfId="0" applyNumberFormat="1" applyFont="1" applyFill="1" applyBorder="1"/>
    <xf numFmtId="3" fontId="3" fillId="27" borderId="64" xfId="0" applyNumberFormat="1" applyFont="1" applyFill="1" applyBorder="1"/>
    <xf numFmtId="3" fontId="3" fillId="0" borderId="19" xfId="0" applyNumberFormat="1" applyFont="1" applyBorder="1"/>
    <xf numFmtId="0" fontId="4" fillId="0" borderId="46" xfId="0" applyFont="1" applyBorder="1" applyAlignment="1">
      <alignment horizontal="center" wrapText="1"/>
    </xf>
    <xf numFmtId="3" fontId="3" fillId="37" borderId="60" xfId="0" applyNumberFormat="1" applyFont="1" applyFill="1" applyBorder="1"/>
    <xf numFmtId="3" fontId="3" fillId="37" borderId="64" xfId="0" applyNumberFormat="1" applyFont="1" applyFill="1" applyBorder="1"/>
    <xf numFmtId="164" fontId="3" fillId="21" borderId="35" xfId="0" applyNumberFormat="1" applyFont="1" applyFill="1" applyBorder="1"/>
    <xf numFmtId="164" fontId="2" fillId="0" borderId="37" xfId="0" applyNumberFormat="1" applyFont="1" applyBorder="1"/>
    <xf numFmtId="3" fontId="2" fillId="0" borderId="6" xfId="0" applyNumberFormat="1" applyFont="1" applyBorder="1"/>
    <xf numFmtId="0" fontId="3" fillId="39" borderId="62" xfId="0" applyFont="1" applyFill="1" applyBorder="1"/>
    <xf numFmtId="3" fontId="2" fillId="0" borderId="32" xfId="0" applyNumberFormat="1" applyFont="1" applyBorder="1"/>
    <xf numFmtId="0" fontId="3" fillId="31" borderId="53" xfId="0" applyFont="1" applyFill="1" applyBorder="1"/>
    <xf numFmtId="0" fontId="3" fillId="42" borderId="67" xfId="0" applyFont="1" applyFill="1" applyBorder="1"/>
    <xf numFmtId="10" fontId="3" fillId="0" borderId="64" xfId="0" applyNumberFormat="1" applyFont="1" applyBorder="1"/>
    <xf numFmtId="10" fontId="3" fillId="23" borderId="38" xfId="0" applyNumberFormat="1" applyFont="1" applyFill="1" applyBorder="1"/>
    <xf numFmtId="3" fontId="3" fillId="0" borderId="64" xfId="0" applyNumberFormat="1" applyFont="1" applyBorder="1"/>
    <xf numFmtId="10" fontId="3" fillId="23" borderId="64" xfId="0" applyNumberFormat="1" applyFont="1" applyFill="1" applyBorder="1"/>
    <xf numFmtId="0" fontId="4" fillId="0" borderId="64" xfId="0" applyFont="1" applyBorder="1" applyAlignment="1">
      <alignment horizontal="center" wrapText="1"/>
    </xf>
    <xf numFmtId="0" fontId="3" fillId="25" borderId="43" xfId="0" applyFont="1" applyFill="1" applyBorder="1" applyAlignment="1">
      <alignment horizontal="center" wrapText="1"/>
    </xf>
    <xf numFmtId="37" fontId="3" fillId="0" borderId="15" xfId="0" applyNumberFormat="1" applyFont="1" applyBorder="1"/>
    <xf numFmtId="37" fontId="2" fillId="0" borderId="17" xfId="0" applyNumberFormat="1" applyFont="1" applyBorder="1"/>
    <xf numFmtId="164" fontId="2" fillId="32" borderId="54" xfId="0" applyNumberFormat="1" applyFont="1" applyFill="1" applyBorder="1"/>
    <xf numFmtId="10" fontId="2" fillId="2" borderId="2" xfId="0" applyNumberFormat="1" applyFont="1" applyFill="1" applyBorder="1"/>
    <xf numFmtId="10" fontId="3" fillId="3" borderId="3" xfId="0" applyNumberFormat="1" applyFont="1" applyFill="1" applyBorder="1"/>
    <xf numFmtId="0" fontId="3" fillId="25" borderId="64" xfId="0" applyFont="1" applyFill="1" applyBorder="1" applyAlignment="1">
      <alignment horizontal="center" wrapText="1"/>
    </xf>
    <xf numFmtId="0" fontId="2" fillId="26" borderId="44" xfId="0" applyFont="1" applyFill="1" applyBorder="1" applyAlignment="1">
      <alignment horizontal="center" vertical="center" wrapText="1"/>
    </xf>
    <xf numFmtId="3" fontId="2" fillId="7" borderId="13" xfId="0" applyNumberFormat="1" applyFont="1" applyFill="1" applyBorder="1"/>
    <xf numFmtId="3" fontId="8" fillId="43" borderId="45" xfId="0" applyNumberFormat="1" applyFont="1" applyFill="1" applyBorder="1"/>
    <xf numFmtId="3" fontId="8" fillId="43" borderId="19" xfId="0" applyNumberFormat="1" applyFont="1" applyFill="1" applyBorder="1"/>
    <xf numFmtId="3" fontId="8" fillId="43" borderId="64" xfId="0" applyNumberFormat="1" applyFont="1" applyFill="1" applyBorder="1"/>
    <xf numFmtId="0" fontId="2" fillId="43" borderId="57" xfId="0" applyFont="1" applyFill="1" applyBorder="1" applyAlignment="1">
      <alignment horizontal="center" vertical="center" wrapText="1"/>
    </xf>
    <xf numFmtId="0" fontId="2" fillId="18" borderId="28" xfId="0" applyFont="1" applyFill="1" applyBorder="1" applyAlignment="1">
      <alignment horizontal="center" vertical="center" wrapText="1"/>
    </xf>
    <xf numFmtId="3" fontId="3" fillId="43" borderId="56" xfId="0" applyNumberFormat="1" applyFont="1" applyFill="1" applyBorder="1"/>
    <xf numFmtId="3" fontId="3" fillId="43" borderId="19" xfId="0" applyNumberFormat="1" applyFont="1" applyFill="1" applyBorder="1"/>
    <xf numFmtId="3" fontId="3" fillId="0" borderId="19" xfId="0" applyNumberFormat="1" applyFont="1" applyFill="1" applyBorder="1"/>
    <xf numFmtId="3" fontId="8" fillId="0" borderId="45" xfId="0" applyNumberFormat="1" applyFont="1" applyFill="1" applyBorder="1"/>
    <xf numFmtId="3" fontId="8" fillId="0" borderId="64" xfId="0" applyNumberFormat="1" applyFont="1" applyFill="1" applyBorder="1"/>
    <xf numFmtId="3" fontId="8" fillId="0" borderId="19" xfId="0" applyNumberFormat="1" applyFont="1" applyFill="1" applyBorder="1"/>
    <xf numFmtId="0" fontId="2" fillId="5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24" borderId="39" xfId="0" applyFont="1" applyFill="1" applyBorder="1" applyAlignment="1">
      <alignment horizontal="center" wrapText="1"/>
    </xf>
    <xf numFmtId="0" fontId="3" fillId="38" borderId="61" xfId="0" applyFont="1" applyFill="1" applyBorder="1" applyAlignment="1">
      <alignment horizontal="center" wrapText="1"/>
    </xf>
    <xf numFmtId="3" fontId="3" fillId="9" borderId="16" xfId="0" applyNumberFormat="1" applyFont="1" applyFill="1" applyBorder="1"/>
    <xf numFmtId="3" fontId="3" fillId="40" borderId="66" xfId="0" applyNumberFormat="1" applyFont="1" applyFill="1" applyBorder="1"/>
    <xf numFmtId="3" fontId="3" fillId="0" borderId="50" xfId="0" applyNumberFormat="1" applyFont="1" applyBorder="1"/>
    <xf numFmtId="3" fontId="3" fillId="0" borderId="49" xfId="0" applyNumberFormat="1" applyFont="1" applyBorder="1"/>
    <xf numFmtId="10" fontId="3" fillId="0" borderId="20" xfId="0" applyNumberFormat="1" applyFont="1" applyBorder="1"/>
    <xf numFmtId="10" fontId="3" fillId="0" borderId="41" xfId="0" applyNumberFormat="1" applyFont="1" applyBorder="1"/>
    <xf numFmtId="0" fontId="2" fillId="19" borderId="29" xfId="0" applyFont="1" applyFill="1" applyBorder="1" applyAlignment="1">
      <alignment horizontal="center" vertical="center" wrapText="1"/>
    </xf>
    <xf numFmtId="3" fontId="3" fillId="43" borderId="64" xfId="0" applyNumberFormat="1" applyFont="1" applyFill="1" applyBorder="1"/>
    <xf numFmtId="3" fontId="3" fillId="0" borderId="64" xfId="0" applyNumberFormat="1" applyFont="1" applyFill="1" applyBorder="1"/>
    <xf numFmtId="0" fontId="2" fillId="20" borderId="3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0" fontId="3" fillId="0" borderId="64" xfId="0" applyNumberFormat="1" applyFont="1" applyBorder="1" applyAlignment="1">
      <alignment horizontal="center" wrapText="1"/>
    </xf>
    <xf numFmtId="3" fontId="3" fillId="0" borderId="56" xfId="0" applyNumberFormat="1" applyFont="1" applyFill="1" applyBorder="1"/>
    <xf numFmtId="3" fontId="3" fillId="0" borderId="59" xfId="0" applyNumberFormat="1" applyFont="1" applyFill="1" applyBorder="1"/>
    <xf numFmtId="0" fontId="3" fillId="0" borderId="10" xfId="0" applyFont="1" applyBorder="1" applyAlignment="1">
      <alignment horizontal="center"/>
    </xf>
    <xf numFmtId="10" fontId="3" fillId="0" borderId="63" xfId="0" applyNumberFormat="1" applyFont="1" applyBorder="1" applyAlignment="1">
      <alignment horizontal="center"/>
    </xf>
    <xf numFmtId="0" fontId="3" fillId="0" borderId="9" xfId="0" applyFont="1" applyBorder="1"/>
    <xf numFmtId="0" fontId="4" fillId="25" borderId="43" xfId="0" applyFont="1" applyFill="1" applyBorder="1" applyAlignment="1">
      <alignment horizontal="center" wrapText="1"/>
    </xf>
    <xf numFmtId="10" fontId="3" fillId="0" borderId="9" xfId="0" applyNumberFormat="1" applyFont="1" applyBorder="1"/>
    <xf numFmtId="0" fontId="3" fillId="0" borderId="9" xfId="1" applyNumberFormat="1" applyFont="1" applyBorder="1"/>
    <xf numFmtId="10" fontId="3" fillId="0" borderId="21" xfId="1" applyNumberFormat="1" applyFont="1" applyBorder="1"/>
    <xf numFmtId="10" fontId="3" fillId="0" borderId="9" xfId="1" applyNumberFormat="1" applyFont="1" applyBorder="1"/>
    <xf numFmtId="3" fontId="2" fillId="7" borderId="13" xfId="0" applyNumberFormat="1" applyFont="1" applyFill="1" applyBorder="1" applyAlignment="1">
      <alignment horizontal="center"/>
    </xf>
    <xf numFmtId="10" fontId="0" fillId="0" borderId="0" xfId="0" applyNumberFormat="1" applyAlignment="1">
      <alignment wrapText="1"/>
    </xf>
    <xf numFmtId="0" fontId="9" fillId="0" borderId="0" xfId="0" applyFont="1" applyAlignment="1">
      <alignment wrapText="1"/>
    </xf>
    <xf numFmtId="3" fontId="3" fillId="22" borderId="36" xfId="0" applyNumberFormat="1" applyFont="1" applyFill="1" applyBorder="1"/>
    <xf numFmtId="3" fontId="3" fillId="22" borderId="64" xfId="0" applyNumberFormat="1" applyFont="1" applyFill="1" applyBorder="1"/>
    <xf numFmtId="3" fontId="3" fillId="0" borderId="6" xfId="0" applyNumberFormat="1" applyFont="1" applyBorder="1"/>
    <xf numFmtId="3" fontId="2" fillId="13" borderId="23" xfId="0" applyNumberFormat="1" applyFont="1" applyFill="1" applyBorder="1" applyAlignment="1">
      <alignment horizontal="center"/>
    </xf>
    <xf numFmtId="3" fontId="2" fillId="30" borderId="52" xfId="0" applyNumberFormat="1" applyFont="1" applyFill="1" applyBorder="1" applyAlignment="1">
      <alignment horizontal="center"/>
    </xf>
    <xf numFmtId="3" fontId="2" fillId="14" borderId="24" xfId="0" applyNumberFormat="1" applyFont="1" applyFill="1" applyBorder="1" applyAlignment="1">
      <alignment horizontal="center"/>
    </xf>
    <xf numFmtId="3" fontId="3" fillId="0" borderId="9" xfId="0" applyNumberFormat="1" applyFont="1" applyBorder="1"/>
    <xf numFmtId="3" fontId="2" fillId="43" borderId="57" xfId="0" applyNumberFormat="1" applyFont="1" applyFill="1" applyBorder="1" applyAlignment="1">
      <alignment horizontal="center" wrapText="1"/>
    </xf>
    <xf numFmtId="0" fontId="3" fillId="0" borderId="19" xfId="0" applyNumberFormat="1" applyFont="1" applyBorder="1"/>
    <xf numFmtId="0" fontId="3" fillId="0" borderId="64" xfId="0" applyNumberFormat="1" applyFont="1" applyBorder="1"/>
    <xf numFmtId="0" fontId="3" fillId="0" borderId="0" xfId="1" applyNumberFormat="1" applyFont="1" applyAlignment="1">
      <alignment wrapText="1"/>
    </xf>
    <xf numFmtId="0" fontId="2" fillId="7" borderId="13" xfId="0" applyNumberFormat="1" applyFont="1" applyFill="1" applyBorder="1"/>
    <xf numFmtId="0" fontId="3" fillId="43" borderId="64" xfId="0" applyNumberFormat="1" applyFont="1" applyFill="1" applyBorder="1"/>
    <xf numFmtId="0" fontId="3" fillId="43" borderId="56" xfId="0" applyNumberFormat="1" applyFont="1" applyFill="1" applyBorder="1"/>
    <xf numFmtId="10" fontId="3" fillId="0" borderId="68" xfId="0" applyNumberFormat="1" applyFont="1" applyFill="1" applyBorder="1" applyAlignment="1">
      <alignment wrapText="1"/>
    </xf>
    <xf numFmtId="164" fontId="3" fillId="0" borderId="1" xfId="0" applyNumberFormat="1" applyFont="1" applyFill="1" applyBorder="1"/>
    <xf numFmtId="10" fontId="0" fillId="0" borderId="0" xfId="1" applyNumberFormat="1" applyFont="1" applyAlignment="1">
      <alignment wrapText="1"/>
    </xf>
    <xf numFmtId="0" fontId="3" fillId="0" borderId="9" xfId="0" applyFont="1" applyFill="1" applyBorder="1"/>
    <xf numFmtId="10" fontId="3" fillId="0" borderId="21" xfId="0" applyNumberFormat="1" applyFont="1" applyFill="1" applyBorder="1"/>
    <xf numFmtId="10" fontId="3" fillId="0" borderId="21" xfId="1" applyNumberFormat="1" applyFont="1" applyFill="1" applyBorder="1"/>
    <xf numFmtId="165" fontId="3" fillId="0" borderId="19" xfId="2" applyNumberFormat="1" applyFont="1" applyBorder="1"/>
    <xf numFmtId="0" fontId="0" fillId="0" borderId="0" xfId="0"/>
    <xf numFmtId="37" fontId="2" fillId="44" borderId="17" xfId="0" applyNumberFormat="1" applyFont="1" applyFill="1" applyBorder="1"/>
    <xf numFmtId="164" fontId="3" fillId="44" borderId="1" xfId="0" applyNumberFormat="1" applyFont="1" applyFill="1" applyBorder="1"/>
    <xf numFmtId="0" fontId="3" fillId="44" borderId="9" xfId="0" applyFont="1" applyFill="1" applyBorder="1"/>
    <xf numFmtId="10" fontId="3" fillId="44" borderId="9" xfId="1" applyNumberFormat="1" applyFont="1" applyFill="1" applyBorder="1"/>
    <xf numFmtId="165" fontId="3" fillId="0" borderId="9" xfId="2" applyNumberFormat="1" applyFont="1" applyBorder="1"/>
    <xf numFmtId="165" fontId="3" fillId="0" borderId="9" xfId="2" applyNumberFormat="1" applyFont="1" applyFill="1" applyBorder="1"/>
    <xf numFmtId="0" fontId="10" fillId="25" borderId="43" xfId="0" applyFont="1" applyFill="1" applyBorder="1" applyAlignment="1">
      <alignment horizontal="center" wrapText="1"/>
    </xf>
    <xf numFmtId="165" fontId="3" fillId="0" borderId="64" xfId="2" applyNumberFormat="1" applyFont="1" applyBorder="1"/>
    <xf numFmtId="165" fontId="3" fillId="43" borderId="56" xfId="2" applyNumberFormat="1" applyFont="1" applyFill="1" applyBorder="1"/>
    <xf numFmtId="3" fontId="2" fillId="35" borderId="42" xfId="0" applyNumberFormat="1" applyFont="1" applyFill="1" applyBorder="1" applyAlignment="1">
      <alignment horizontal="center"/>
    </xf>
    <xf numFmtId="0" fontId="3" fillId="0" borderId="55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3" fontId="2" fillId="12" borderId="65" xfId="0" applyNumberFormat="1" applyFont="1" applyFill="1" applyBorder="1" applyAlignment="1">
      <alignment horizontal="center"/>
    </xf>
    <xf numFmtId="3" fontId="2" fillId="41" borderId="65" xfId="0" applyNumberFormat="1" applyFont="1" applyFill="1" applyBorder="1" applyAlignment="1">
      <alignment horizontal="center"/>
    </xf>
    <xf numFmtId="3" fontId="2" fillId="41" borderId="55" xfId="0" applyNumberFormat="1" applyFont="1" applyFill="1" applyBorder="1" applyAlignment="1">
      <alignment horizontal="center"/>
    </xf>
    <xf numFmtId="3" fontId="2" fillId="28" borderId="48" xfId="0" applyNumberFormat="1" applyFont="1" applyFill="1" applyBorder="1" applyAlignment="1">
      <alignment horizontal="center"/>
    </xf>
    <xf numFmtId="3" fontId="2" fillId="7" borderId="42" xfId="0" applyNumberFormat="1" applyFont="1" applyFill="1" applyBorder="1" applyAlignment="1">
      <alignment horizontal="center"/>
    </xf>
    <xf numFmtId="3" fontId="2" fillId="33" borderId="55" xfId="0" applyNumberFormat="1" applyFont="1" applyFill="1" applyBorder="1" applyAlignment="1">
      <alignment horizontal="center"/>
    </xf>
    <xf numFmtId="0" fontId="5" fillId="43" borderId="7" xfId="0" applyFont="1" applyFill="1" applyBorder="1" applyAlignment="1">
      <alignment horizontal="center" vertical="center" wrapText="1"/>
    </xf>
    <xf numFmtId="0" fontId="6" fillId="43" borderId="4" xfId="0" applyFont="1" applyFill="1" applyBorder="1" applyAlignment="1">
      <alignment wrapText="1"/>
    </xf>
    <xf numFmtId="0" fontId="6" fillId="43" borderId="40" xfId="0" applyFont="1" applyFill="1" applyBorder="1" applyAlignment="1">
      <alignment wrapText="1"/>
    </xf>
    <xf numFmtId="0" fontId="5" fillId="43" borderId="25" xfId="0" applyFont="1" applyFill="1" applyBorder="1" applyAlignment="1">
      <alignment horizontal="center" vertical="center"/>
    </xf>
    <xf numFmtId="0" fontId="6" fillId="43" borderId="55" xfId="0" applyFont="1" applyFill="1" applyBorder="1" applyAlignment="1">
      <alignment wrapText="1"/>
    </xf>
    <xf numFmtId="0" fontId="5" fillId="43" borderId="57" xfId="0" applyFont="1" applyFill="1" applyBorder="1" applyAlignment="1">
      <alignment horizontal="center" vertical="center"/>
    </xf>
    <xf numFmtId="3" fontId="2" fillId="12" borderId="42" xfId="0" applyNumberFormat="1" applyFont="1" applyFill="1" applyBorder="1" applyAlignment="1">
      <alignment horizontal="center"/>
    </xf>
    <xf numFmtId="3" fontId="2" fillId="12" borderId="55" xfId="0" applyNumberFormat="1" applyFont="1" applyFill="1" applyBorder="1" applyAlignment="1">
      <alignment horizontal="center"/>
    </xf>
    <xf numFmtId="3" fontId="2" fillId="12" borderId="57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5" fillId="29" borderId="51" xfId="0" applyFont="1" applyFill="1" applyBorder="1" applyAlignment="1">
      <alignment horizontal="center" vertical="center" wrapText="1"/>
    </xf>
    <xf numFmtId="0" fontId="3" fillId="0" borderId="55" xfId="0" applyFont="1" applyBorder="1" applyAlignment="1">
      <alignment wrapText="1"/>
    </xf>
    <xf numFmtId="0" fontId="2" fillId="43" borderId="65" xfId="0" applyFont="1" applyFill="1" applyBorder="1" applyAlignment="1">
      <alignment horizontal="center" vertical="center" wrapText="1"/>
    </xf>
    <xf numFmtId="0" fontId="2" fillId="43" borderId="55" xfId="0" applyFont="1" applyFill="1" applyBorder="1" applyAlignment="1">
      <alignment horizontal="center" vertical="center" wrapText="1"/>
    </xf>
    <xf numFmtId="0" fontId="2" fillId="18" borderId="28" xfId="0" applyFont="1" applyFill="1" applyBorder="1" applyAlignment="1">
      <alignment horizontal="center" vertical="center" wrapText="1"/>
    </xf>
    <xf numFmtId="0" fontId="2" fillId="18" borderId="57" xfId="0" applyFont="1" applyFill="1" applyBorder="1" applyAlignment="1">
      <alignment horizontal="center" vertical="center" wrapText="1"/>
    </xf>
    <xf numFmtId="3" fontId="2" fillId="13" borderId="42" xfId="0" applyNumberFormat="1" applyFont="1" applyFill="1" applyBorder="1" applyAlignment="1">
      <alignment horizontal="center"/>
    </xf>
    <xf numFmtId="3" fontId="2" fillId="13" borderId="48" xfId="0" applyNumberFormat="1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 vertical="center" wrapText="1"/>
    </xf>
    <xf numFmtId="0" fontId="2" fillId="36" borderId="58" xfId="0" applyFont="1" applyFill="1" applyBorder="1" applyAlignment="1">
      <alignment horizontal="center" vertical="center" wrapText="1"/>
    </xf>
    <xf numFmtId="0" fontId="2" fillId="36" borderId="57" xfId="0" applyFont="1" applyFill="1" applyBorder="1" applyAlignment="1">
      <alignment horizontal="center" vertical="center" wrapText="1"/>
    </xf>
    <xf numFmtId="3" fontId="2" fillId="35" borderId="55" xfId="0" applyNumberFormat="1" applyFont="1" applyFill="1" applyBorder="1" applyAlignment="1">
      <alignment horizontal="center"/>
    </xf>
    <xf numFmtId="3" fontId="2" fillId="35" borderId="57" xfId="0" applyNumberFormat="1" applyFont="1" applyFill="1" applyBorder="1" applyAlignment="1">
      <alignment horizontal="center"/>
    </xf>
    <xf numFmtId="0" fontId="2" fillId="43" borderId="48" xfId="0" applyFont="1" applyFill="1" applyBorder="1" applyAlignment="1">
      <alignment horizontal="center" vertical="center" wrapText="1"/>
    </xf>
    <xf numFmtId="3" fontId="2" fillId="43" borderId="65" xfId="0" applyNumberFormat="1" applyFont="1" applyFill="1" applyBorder="1" applyAlignment="1">
      <alignment horizontal="center" wrapText="1"/>
    </xf>
    <xf numFmtId="0" fontId="2" fillId="43" borderId="48" xfId="0" applyFont="1" applyFill="1" applyBorder="1" applyAlignment="1">
      <alignment horizontal="center" wrapText="1"/>
    </xf>
    <xf numFmtId="3" fontId="2" fillId="43" borderId="48" xfId="0" applyNumberFormat="1" applyFont="1" applyFill="1" applyBorder="1" applyAlignment="1">
      <alignment horizontal="center" wrapText="1"/>
    </xf>
    <xf numFmtId="3" fontId="2" fillId="13" borderId="55" xfId="0" applyNumberFormat="1" applyFont="1" applyFill="1" applyBorder="1" applyAlignment="1">
      <alignment horizontal="center"/>
    </xf>
    <xf numFmtId="3" fontId="2" fillId="43" borderId="42" xfId="0" applyNumberFormat="1" applyFont="1" applyFill="1" applyBorder="1" applyAlignment="1">
      <alignment horizontal="center" wrapText="1"/>
    </xf>
    <xf numFmtId="3" fontId="2" fillId="43" borderId="65" xfId="0" applyNumberFormat="1" applyFont="1" applyFill="1" applyBorder="1" applyAlignment="1">
      <alignment horizontal="center"/>
    </xf>
    <xf numFmtId="3" fontId="2" fillId="43" borderId="48" xfId="0" applyNumberFormat="1" applyFont="1" applyFill="1" applyBorder="1" applyAlignment="1">
      <alignment horizontal="center"/>
    </xf>
    <xf numFmtId="3" fontId="2" fillId="13" borderId="23" xfId="0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7" fillId="43" borderId="14" xfId="0" applyFont="1" applyFill="1" applyBorder="1" applyAlignment="1">
      <alignment horizontal="center" vertical="center" wrapText="1"/>
    </xf>
    <xf numFmtId="0" fontId="3" fillId="43" borderId="11" xfId="0" applyFont="1" applyFill="1" applyBorder="1" applyAlignment="1">
      <alignment wrapText="1"/>
    </xf>
    <xf numFmtId="0" fontId="3" fillId="43" borderId="26" xfId="0" applyFont="1" applyFill="1" applyBorder="1" applyAlignment="1">
      <alignment wrapText="1"/>
    </xf>
    <xf numFmtId="3" fontId="2" fillId="12" borderId="22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3" fontId="2" fillId="17" borderId="27" xfId="0" applyNumberFormat="1" applyFont="1" applyFill="1" applyBorder="1" applyAlignment="1">
      <alignment horizontal="center"/>
    </xf>
    <xf numFmtId="0" fontId="2" fillId="19" borderId="29" xfId="0" applyFont="1" applyFill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 wrapText="1"/>
    </xf>
    <xf numFmtId="3" fontId="2" fillId="30" borderId="42" xfId="0" applyNumberFormat="1" applyFont="1" applyFill="1" applyBorder="1" applyAlignment="1">
      <alignment horizontal="center"/>
    </xf>
    <xf numFmtId="0" fontId="2" fillId="15" borderId="55" xfId="0" applyFont="1" applyFill="1" applyBorder="1" applyAlignment="1">
      <alignment horizontal="center"/>
    </xf>
    <xf numFmtId="0" fontId="2" fillId="11" borderId="48" xfId="0" applyFont="1" applyFill="1" applyBorder="1" applyAlignment="1">
      <alignment horizontal="center"/>
    </xf>
    <xf numFmtId="3" fontId="2" fillId="17" borderId="42" xfId="0" applyNumberFormat="1" applyFont="1" applyFill="1" applyBorder="1" applyAlignment="1">
      <alignment horizontal="center"/>
    </xf>
    <xf numFmtId="0" fontId="2" fillId="34" borderId="57" xfId="0" applyFont="1" applyFill="1" applyBorder="1" applyAlignment="1">
      <alignment horizontal="center"/>
    </xf>
    <xf numFmtId="0" fontId="2" fillId="15" borderId="48" xfId="0" applyFont="1" applyFill="1" applyBorder="1" applyAlignment="1">
      <alignment horizontal="center"/>
    </xf>
    <xf numFmtId="0" fontId="2" fillId="20" borderId="34" xfId="0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/>
    </xf>
    <xf numFmtId="3" fontId="2" fillId="11" borderId="48" xfId="0" applyNumberFormat="1" applyFont="1" applyFill="1" applyBorder="1" applyAlignment="1">
      <alignment horizontal="center"/>
    </xf>
    <xf numFmtId="0" fontId="2" fillId="19" borderId="57" xfId="0" applyFont="1" applyFill="1" applyBorder="1" applyAlignment="1">
      <alignment horizontal="center" vertical="center" wrapText="1"/>
    </xf>
    <xf numFmtId="0" fontId="2" fillId="19" borderId="65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3" fontId="2" fillId="7" borderId="42" xfId="0" quotePrefix="1" applyNumberFormat="1" applyFont="1" applyFill="1" applyBorder="1" applyAlignment="1">
      <alignment horizontal="center"/>
    </xf>
    <xf numFmtId="0" fontId="2" fillId="0" borderId="48" xfId="0" applyNumberFormat="1" applyFont="1" applyBorder="1" applyAlignment="1">
      <alignment horizontal="center" wrapText="1"/>
    </xf>
    <xf numFmtId="0" fontId="2" fillId="7" borderId="55" xfId="0" applyNumberFormat="1" applyFont="1" applyFill="1" applyBorder="1" applyAlignment="1">
      <alignment horizontal="center"/>
    </xf>
    <xf numFmtId="3" fontId="2" fillId="7" borderId="48" xfId="0" applyNumberFormat="1" applyFont="1" applyFill="1" applyBorder="1" applyAlignment="1">
      <alignment horizontal="center"/>
    </xf>
    <xf numFmtId="3" fontId="2" fillId="7" borderId="55" xfId="0" applyNumberFormat="1" applyFont="1" applyFill="1" applyBorder="1" applyAlignment="1">
      <alignment horizontal="center"/>
    </xf>
    <xf numFmtId="3" fontId="2" fillId="7" borderId="13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2" fillId="20" borderId="5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3" borderId="42" xfId="0" applyNumberFormat="1" applyFont="1" applyFill="1" applyBorder="1" applyAlignment="1">
      <alignment horizontal="center"/>
    </xf>
    <xf numFmtId="0" fontId="2" fillId="43" borderId="48" xfId="0" applyNumberFormat="1" applyFont="1" applyFill="1" applyBorder="1" applyAlignment="1">
      <alignment horizontal="center"/>
    </xf>
    <xf numFmtId="0" fontId="2" fillId="43" borderId="29" xfId="0" applyFont="1" applyFill="1" applyBorder="1" applyAlignment="1">
      <alignment horizontal="center" vertical="center" wrapText="1"/>
    </xf>
    <xf numFmtId="0" fontId="2" fillId="43" borderId="5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wrapText="1"/>
    </xf>
    <xf numFmtId="0" fontId="3" fillId="19" borderId="29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5" fillId="16" borderId="25" xfId="0" applyFont="1" applyFill="1" applyBorder="1" applyAlignment="1">
      <alignment horizontal="center" vertical="center"/>
    </xf>
    <xf numFmtId="0" fontId="0" fillId="0" borderId="0" xfId="0"/>
    <xf numFmtId="0" fontId="3" fillId="0" borderId="10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pane xSplit="1" topLeftCell="B1" activePane="topRight" state="frozen"/>
      <selection pane="topRight" activeCell="L38" sqref="L38"/>
    </sheetView>
  </sheetViews>
  <sheetFormatPr defaultColWidth="9.140625" defaultRowHeight="12.75" customHeight="1" x14ac:dyDescent="0.2"/>
  <cols>
    <col min="1" max="1" width="12.85546875" customWidth="1"/>
    <col min="2" max="3" width="12" customWidth="1"/>
    <col min="4" max="4" width="9.85546875" customWidth="1"/>
    <col min="5" max="6" width="13.42578125" customWidth="1"/>
    <col min="7" max="7" width="12.28515625" customWidth="1"/>
    <col min="8" max="8" width="12.85546875" customWidth="1"/>
    <col min="9" max="9" width="13.85546875" customWidth="1"/>
    <col min="10" max="19" width="12.85546875" customWidth="1"/>
    <col min="20" max="20" width="14.5703125" customWidth="1"/>
    <col min="21" max="25" width="12.85546875" customWidth="1"/>
  </cols>
  <sheetData>
    <row r="1" spans="1:25" ht="36" customHeight="1" x14ac:dyDescent="0.25">
      <c r="A1" s="115" t="s">
        <v>127</v>
      </c>
      <c r="B1" s="116"/>
      <c r="C1" s="116"/>
      <c r="D1" s="117"/>
      <c r="E1" s="118" t="s">
        <v>41</v>
      </c>
      <c r="F1" s="116"/>
      <c r="G1" s="119"/>
      <c r="H1" s="117"/>
      <c r="I1" s="118" t="s">
        <v>42</v>
      </c>
      <c r="J1" s="116"/>
      <c r="K1" s="116"/>
      <c r="L1" s="116"/>
      <c r="M1" s="119"/>
      <c r="N1" s="117"/>
      <c r="O1" s="118" t="s">
        <v>43</v>
      </c>
      <c r="P1" s="120"/>
      <c r="Q1" s="120"/>
      <c r="R1" s="120"/>
      <c r="S1" s="120"/>
      <c r="T1" s="117"/>
      <c r="U1" s="118" t="s">
        <v>44</v>
      </c>
      <c r="V1" s="116"/>
      <c r="W1" s="119"/>
      <c r="X1" s="119"/>
      <c r="Y1" s="119"/>
    </row>
    <row r="2" spans="1:25" ht="25.5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4" t="s">
        <v>132</v>
      </c>
      <c r="F2" s="4" t="s">
        <v>130</v>
      </c>
      <c r="G2" s="5" t="s">
        <v>135</v>
      </c>
      <c r="H2" s="4" t="s">
        <v>131</v>
      </c>
      <c r="I2" s="11" t="s">
        <v>134</v>
      </c>
      <c r="J2" s="4" t="s">
        <v>137</v>
      </c>
      <c r="K2" s="4" t="s">
        <v>133</v>
      </c>
      <c r="L2" s="4" t="s">
        <v>136</v>
      </c>
      <c r="M2" s="4" t="s">
        <v>138</v>
      </c>
      <c r="N2" s="4" t="s">
        <v>411</v>
      </c>
      <c r="O2" s="4" t="s">
        <v>139</v>
      </c>
      <c r="P2" s="25" t="s">
        <v>140</v>
      </c>
      <c r="Q2" s="5" t="s">
        <v>141</v>
      </c>
      <c r="R2" s="5" t="s">
        <v>143</v>
      </c>
      <c r="S2" s="25" t="s">
        <v>147</v>
      </c>
      <c r="T2" s="4" t="s">
        <v>142</v>
      </c>
      <c r="U2" s="4" t="s">
        <v>144</v>
      </c>
      <c r="V2" s="4" t="s">
        <v>145</v>
      </c>
      <c r="W2" s="11" t="s">
        <v>146</v>
      </c>
      <c r="X2" s="5" t="s">
        <v>148</v>
      </c>
      <c r="Y2" s="5" t="s">
        <v>149</v>
      </c>
    </row>
    <row r="3" spans="1:25" ht="15" customHeight="1" x14ac:dyDescent="0.2">
      <c r="A3" s="6" t="s">
        <v>4</v>
      </c>
      <c r="B3" s="6">
        <v>3298</v>
      </c>
      <c r="C3" s="6">
        <v>1559</v>
      </c>
      <c r="D3" s="7">
        <f>C3/B3</f>
        <v>0.47271073377804729</v>
      </c>
      <c r="E3" s="8"/>
      <c r="F3" s="8"/>
      <c r="G3" s="9"/>
      <c r="H3" s="8"/>
      <c r="I3" s="10">
        <v>51</v>
      </c>
      <c r="J3" s="10">
        <v>36</v>
      </c>
      <c r="K3" s="10">
        <v>1199</v>
      </c>
      <c r="L3" s="10">
        <v>210</v>
      </c>
      <c r="M3" s="10">
        <v>15</v>
      </c>
      <c r="N3" s="10">
        <v>1</v>
      </c>
      <c r="O3" s="8"/>
      <c r="P3" s="9"/>
      <c r="Q3" s="9"/>
      <c r="R3" s="9"/>
      <c r="S3" s="9"/>
      <c r="T3" s="8"/>
      <c r="U3" s="8"/>
      <c r="V3" s="8"/>
      <c r="W3" s="9"/>
      <c r="X3" s="9"/>
      <c r="Y3" s="9"/>
    </row>
    <row r="4" spans="1:25" ht="15" customHeight="1" x14ac:dyDescent="0.2">
      <c r="A4" s="6" t="s">
        <v>5</v>
      </c>
      <c r="B4" s="6">
        <v>25390</v>
      </c>
      <c r="C4" s="6">
        <v>10083</v>
      </c>
      <c r="D4" s="7">
        <f>C4/B4</f>
        <v>0.3971248523040567</v>
      </c>
      <c r="E4" s="12">
        <v>1644</v>
      </c>
      <c r="F4" s="12">
        <v>339</v>
      </c>
      <c r="G4" s="13">
        <v>7691</v>
      </c>
      <c r="H4" s="12">
        <v>333</v>
      </c>
      <c r="I4" s="8"/>
      <c r="J4" s="8"/>
      <c r="K4" s="8"/>
      <c r="L4" s="8"/>
      <c r="M4" s="8"/>
      <c r="N4" s="8"/>
      <c r="O4" s="8"/>
      <c r="P4" s="9"/>
      <c r="Q4" s="9"/>
      <c r="R4" s="9"/>
      <c r="S4" s="9"/>
      <c r="T4" s="8"/>
      <c r="U4" s="8"/>
      <c r="V4" s="8"/>
      <c r="W4" s="9"/>
      <c r="X4" s="9"/>
      <c r="Y4" s="9"/>
    </row>
    <row r="5" spans="1:25" ht="15" customHeight="1" x14ac:dyDescent="0.2">
      <c r="A5" s="6" t="s">
        <v>6</v>
      </c>
      <c r="B5" s="6">
        <v>50205</v>
      </c>
      <c r="C5" s="6">
        <v>23543</v>
      </c>
      <c r="D5" s="7">
        <f t="shared" ref="D5:D32" si="0">C5/B5</f>
        <v>0.46893735683696841</v>
      </c>
      <c r="E5" s="12">
        <v>5717</v>
      </c>
      <c r="F5" s="12">
        <v>1043</v>
      </c>
      <c r="G5" s="13">
        <v>15441</v>
      </c>
      <c r="H5" s="12">
        <v>1008</v>
      </c>
      <c r="I5" s="8"/>
      <c r="J5" s="8"/>
      <c r="K5" s="8"/>
      <c r="L5" s="8"/>
      <c r="M5" s="8"/>
      <c r="N5" s="8"/>
      <c r="O5" s="8"/>
      <c r="P5" s="9"/>
      <c r="Q5" s="9"/>
      <c r="R5" s="9"/>
      <c r="S5" s="9"/>
      <c r="T5" s="8"/>
      <c r="U5" s="8"/>
      <c r="V5" s="8"/>
      <c r="W5" s="9"/>
      <c r="X5" s="9"/>
      <c r="Y5" s="9"/>
    </row>
    <row r="6" spans="1:25" ht="15" customHeight="1" x14ac:dyDescent="0.2">
      <c r="A6" s="6" t="s">
        <v>7</v>
      </c>
      <c r="B6" s="6">
        <v>11441</v>
      </c>
      <c r="C6" s="6">
        <v>5896</v>
      </c>
      <c r="D6" s="7">
        <f t="shared" si="0"/>
        <v>0.51533956821956117</v>
      </c>
      <c r="E6" s="8"/>
      <c r="F6" s="8"/>
      <c r="G6" s="9"/>
      <c r="H6" s="8"/>
      <c r="I6" s="8"/>
      <c r="J6" s="8"/>
      <c r="K6" s="8"/>
      <c r="L6" s="8"/>
      <c r="M6" s="8"/>
      <c r="N6" s="8"/>
      <c r="O6" s="10">
        <v>76</v>
      </c>
      <c r="P6" s="23">
        <v>1811</v>
      </c>
      <c r="Q6" s="23">
        <v>237</v>
      </c>
      <c r="R6" s="23">
        <v>3172</v>
      </c>
      <c r="S6" s="23">
        <v>321</v>
      </c>
      <c r="T6" s="10">
        <v>9</v>
      </c>
      <c r="U6" s="8"/>
      <c r="V6" s="8"/>
      <c r="W6" s="9"/>
      <c r="X6" s="9"/>
      <c r="Y6" s="9"/>
    </row>
    <row r="7" spans="1:25" ht="15" customHeight="1" x14ac:dyDescent="0.2">
      <c r="A7" s="6" t="s">
        <v>8</v>
      </c>
      <c r="B7" s="6">
        <v>685</v>
      </c>
      <c r="C7" s="6">
        <v>472</v>
      </c>
      <c r="D7" s="7">
        <f t="shared" si="0"/>
        <v>0.68905109489051097</v>
      </c>
      <c r="E7" s="12">
        <v>101</v>
      </c>
      <c r="F7" s="12">
        <v>22</v>
      </c>
      <c r="G7" s="13">
        <v>294</v>
      </c>
      <c r="H7" s="12">
        <v>27</v>
      </c>
      <c r="I7" s="8"/>
      <c r="J7" s="8"/>
      <c r="K7" s="8"/>
      <c r="L7" s="8"/>
      <c r="M7" s="8"/>
      <c r="N7" s="8"/>
      <c r="O7" s="8"/>
      <c r="P7" s="9"/>
      <c r="Q7" s="9"/>
      <c r="R7" s="9"/>
      <c r="S7" s="9"/>
      <c r="T7" s="8"/>
      <c r="U7" s="8"/>
      <c r="V7" s="8"/>
      <c r="W7" s="9"/>
      <c r="X7" s="9"/>
      <c r="Y7" s="9"/>
    </row>
    <row r="8" spans="1:25" ht="15" customHeight="1" x14ac:dyDescent="0.2">
      <c r="A8" s="6" t="s">
        <v>9</v>
      </c>
      <c r="B8" s="6">
        <v>136205</v>
      </c>
      <c r="C8" s="6">
        <v>65347</v>
      </c>
      <c r="D8" s="7">
        <f t="shared" si="0"/>
        <v>0.4797694651444514</v>
      </c>
      <c r="E8" s="12">
        <v>8490</v>
      </c>
      <c r="F8" s="12">
        <v>1311</v>
      </c>
      <c r="G8" s="13">
        <v>24962</v>
      </c>
      <c r="H8" s="12">
        <v>1357</v>
      </c>
      <c r="I8" s="10">
        <v>709</v>
      </c>
      <c r="J8" s="10">
        <v>470</v>
      </c>
      <c r="K8" s="10">
        <v>20429</v>
      </c>
      <c r="L8" s="10">
        <v>6227</v>
      </c>
      <c r="M8" s="10">
        <v>225</v>
      </c>
      <c r="N8" s="10">
        <v>48</v>
      </c>
      <c r="O8" s="8"/>
      <c r="P8" s="9"/>
      <c r="Q8" s="9"/>
      <c r="R8" s="9"/>
      <c r="S8" s="9"/>
      <c r="T8" s="8"/>
      <c r="U8" s="8"/>
      <c r="V8" s="8"/>
      <c r="W8" s="9"/>
      <c r="X8" s="9"/>
      <c r="Y8" s="9"/>
    </row>
    <row r="9" spans="1:25" ht="15" customHeight="1" x14ac:dyDescent="0.2">
      <c r="A9" s="6" t="s">
        <v>10</v>
      </c>
      <c r="B9" s="6">
        <v>7726</v>
      </c>
      <c r="C9" s="6">
        <v>4024</v>
      </c>
      <c r="D9" s="7">
        <f t="shared" si="0"/>
        <v>0.52083872637846229</v>
      </c>
      <c r="E9" s="12">
        <v>426</v>
      </c>
      <c r="F9" s="12">
        <v>112</v>
      </c>
      <c r="G9" s="13">
        <v>3069</v>
      </c>
      <c r="H9" s="12">
        <v>112</v>
      </c>
      <c r="I9" s="8"/>
      <c r="J9" s="8"/>
      <c r="K9" s="8"/>
      <c r="L9" s="8"/>
      <c r="M9" s="8"/>
      <c r="N9" s="8"/>
      <c r="O9" s="8"/>
      <c r="P9" s="9"/>
      <c r="Q9" s="9"/>
      <c r="R9" s="9"/>
      <c r="S9" s="9"/>
      <c r="T9" s="8"/>
      <c r="U9" s="8"/>
      <c r="V9" s="8"/>
      <c r="W9" s="9"/>
      <c r="X9" s="9"/>
      <c r="Y9" s="9"/>
    </row>
    <row r="10" spans="1:25" ht="15" customHeight="1" x14ac:dyDescent="0.2">
      <c r="A10" s="6" t="s">
        <v>11</v>
      </c>
      <c r="B10" s="6">
        <v>6979</v>
      </c>
      <c r="C10" s="6">
        <v>2753</v>
      </c>
      <c r="D10" s="7">
        <f t="shared" si="0"/>
        <v>0.39446912165066628</v>
      </c>
      <c r="E10" s="8"/>
      <c r="F10" s="8"/>
      <c r="G10" s="9"/>
      <c r="H10" s="8"/>
      <c r="I10" s="8"/>
      <c r="J10" s="8"/>
      <c r="K10" s="8"/>
      <c r="L10" s="8"/>
      <c r="M10" s="8"/>
      <c r="N10" s="8"/>
      <c r="O10" s="10">
        <v>32</v>
      </c>
      <c r="P10" s="23">
        <v>349</v>
      </c>
      <c r="Q10" s="23">
        <v>87</v>
      </c>
      <c r="R10" s="23">
        <v>2128</v>
      </c>
      <c r="S10" s="23">
        <v>48</v>
      </c>
      <c r="T10" s="10">
        <v>7</v>
      </c>
      <c r="U10" s="8"/>
      <c r="V10" s="8"/>
      <c r="W10" s="9"/>
      <c r="X10" s="9"/>
      <c r="Y10" s="9"/>
    </row>
    <row r="11" spans="1:25" ht="15" customHeight="1" x14ac:dyDescent="0.2">
      <c r="A11" s="6" t="s">
        <v>12</v>
      </c>
      <c r="B11" s="6">
        <v>2708</v>
      </c>
      <c r="C11" s="6">
        <v>1726</v>
      </c>
      <c r="D11" s="7">
        <f t="shared" si="0"/>
        <v>0.63737075332348592</v>
      </c>
      <c r="E11" s="8"/>
      <c r="F11" s="8"/>
      <c r="G11" s="9"/>
      <c r="H11" s="8"/>
      <c r="I11" s="10">
        <v>30</v>
      </c>
      <c r="J11" s="10">
        <v>32</v>
      </c>
      <c r="K11" s="10">
        <v>1312</v>
      </c>
      <c r="L11" s="10">
        <v>212</v>
      </c>
      <c r="M11" s="10">
        <v>28</v>
      </c>
      <c r="N11" s="10">
        <v>2</v>
      </c>
      <c r="O11" s="8"/>
      <c r="P11" s="9"/>
      <c r="Q11" s="9"/>
      <c r="R11" s="9"/>
      <c r="S11" s="9"/>
      <c r="T11" s="8"/>
      <c r="U11" s="8"/>
      <c r="V11" s="8"/>
      <c r="W11" s="9"/>
      <c r="X11" s="9"/>
      <c r="Y11" s="9"/>
    </row>
    <row r="12" spans="1:25" ht="15" customHeight="1" x14ac:dyDescent="0.2">
      <c r="A12" s="6" t="s">
        <v>13</v>
      </c>
      <c r="B12" s="6">
        <v>4816</v>
      </c>
      <c r="C12" s="6">
        <v>3613</v>
      </c>
      <c r="D12" s="7">
        <f t="shared" si="0"/>
        <v>0.75020764119601324</v>
      </c>
      <c r="E12" s="8"/>
      <c r="F12" s="8"/>
      <c r="G12" s="9"/>
      <c r="H12" s="8"/>
      <c r="I12" s="8"/>
      <c r="J12" s="8"/>
      <c r="K12" s="8"/>
      <c r="L12" s="8"/>
      <c r="M12" s="8"/>
      <c r="N12" s="8"/>
      <c r="O12" s="10">
        <v>148</v>
      </c>
      <c r="P12" s="23">
        <v>1479</v>
      </c>
      <c r="Q12" s="23">
        <v>102</v>
      </c>
      <c r="R12" s="23">
        <v>1633</v>
      </c>
      <c r="S12" s="23">
        <v>99</v>
      </c>
      <c r="T12" s="10">
        <v>10</v>
      </c>
      <c r="U12" s="8"/>
      <c r="V12" s="8"/>
      <c r="W12" s="9"/>
      <c r="X12" s="9"/>
      <c r="Y12" s="9"/>
    </row>
    <row r="13" spans="1:25" ht="15" customHeight="1" x14ac:dyDescent="0.2">
      <c r="A13" s="6" t="s">
        <v>14</v>
      </c>
      <c r="B13" s="6">
        <v>21016</v>
      </c>
      <c r="C13" s="6">
        <v>9160</v>
      </c>
      <c r="D13" s="7">
        <f t="shared" si="0"/>
        <v>0.4358583936048725</v>
      </c>
      <c r="E13" s="8"/>
      <c r="F13" s="8"/>
      <c r="G13" s="9"/>
      <c r="H13" s="8"/>
      <c r="I13" s="10">
        <v>378</v>
      </c>
      <c r="J13" s="10">
        <v>258</v>
      </c>
      <c r="K13" s="10">
        <v>7132</v>
      </c>
      <c r="L13" s="10">
        <v>1146</v>
      </c>
      <c r="M13" s="10">
        <v>67</v>
      </c>
      <c r="N13" s="10">
        <v>11</v>
      </c>
      <c r="O13" s="8"/>
      <c r="P13" s="9"/>
      <c r="Q13" s="9"/>
      <c r="R13" s="9"/>
      <c r="S13" s="9"/>
      <c r="T13" s="8"/>
      <c r="U13" s="8"/>
      <c r="V13" s="8"/>
      <c r="W13" s="9"/>
      <c r="X13" s="9"/>
      <c r="Y13" s="9"/>
    </row>
    <row r="14" spans="1:25" ht="15" customHeight="1" x14ac:dyDescent="0.2">
      <c r="A14" s="14" t="s">
        <v>15</v>
      </c>
      <c r="B14" s="90">
        <v>5195</v>
      </c>
      <c r="C14" s="6">
        <v>3222</v>
      </c>
      <c r="D14" s="7">
        <f t="shared" si="0"/>
        <v>0.62021174205967278</v>
      </c>
      <c r="E14" s="8"/>
      <c r="F14" s="8"/>
      <c r="G14" s="9"/>
      <c r="H14" s="8"/>
      <c r="I14" s="10">
        <v>14</v>
      </c>
      <c r="J14" s="10">
        <v>20</v>
      </c>
      <c r="K14" s="10">
        <v>122</v>
      </c>
      <c r="L14" s="10">
        <v>83</v>
      </c>
      <c r="M14" s="10">
        <v>10</v>
      </c>
      <c r="N14" s="10">
        <v>1</v>
      </c>
      <c r="O14" s="8"/>
      <c r="P14" s="9"/>
      <c r="Q14" s="9"/>
      <c r="R14" s="9"/>
      <c r="S14" s="9"/>
      <c r="T14" s="8"/>
      <c r="U14" s="10">
        <v>56</v>
      </c>
      <c r="V14" s="10">
        <v>1958</v>
      </c>
      <c r="W14" s="23">
        <v>44</v>
      </c>
      <c r="X14" s="23">
        <v>796</v>
      </c>
      <c r="Y14" s="23">
        <v>15</v>
      </c>
    </row>
    <row r="15" spans="1:25" ht="15" customHeight="1" x14ac:dyDescent="0.2">
      <c r="A15" s="6" t="s">
        <v>16</v>
      </c>
      <c r="B15" s="6">
        <v>3911</v>
      </c>
      <c r="C15" s="6">
        <v>1996</v>
      </c>
      <c r="D15" s="7">
        <f t="shared" si="0"/>
        <v>0.51035540782408595</v>
      </c>
      <c r="E15" s="8"/>
      <c r="F15" s="8"/>
      <c r="G15" s="9"/>
      <c r="H15" s="8"/>
      <c r="I15" s="10">
        <v>66</v>
      </c>
      <c r="J15" s="10">
        <v>58</v>
      </c>
      <c r="K15" s="10">
        <v>1373</v>
      </c>
      <c r="L15" s="10">
        <v>366</v>
      </c>
      <c r="M15" s="10">
        <v>40</v>
      </c>
      <c r="N15" s="10">
        <v>2</v>
      </c>
      <c r="O15" s="8"/>
      <c r="P15" s="9"/>
      <c r="Q15" s="9"/>
      <c r="R15" s="9"/>
      <c r="S15" s="9"/>
      <c r="T15" s="8"/>
      <c r="U15" s="8"/>
      <c r="V15" s="8"/>
      <c r="W15" s="9"/>
      <c r="X15" s="9"/>
      <c r="Y15" s="9"/>
    </row>
    <row r="16" spans="1:25" ht="15" customHeight="1" x14ac:dyDescent="0.2">
      <c r="A16" s="6" t="s">
        <v>17</v>
      </c>
      <c r="B16" s="6">
        <v>6301</v>
      </c>
      <c r="C16" s="6">
        <v>3972</v>
      </c>
      <c r="D16" s="7">
        <f t="shared" si="0"/>
        <v>0.63037613077289323</v>
      </c>
      <c r="E16" s="8"/>
      <c r="F16" s="8"/>
      <c r="G16" s="9"/>
      <c r="H16" s="8"/>
      <c r="I16" s="10">
        <v>187</v>
      </c>
      <c r="J16" s="10">
        <v>74</v>
      </c>
      <c r="K16" s="10">
        <v>3161</v>
      </c>
      <c r="L16" s="10">
        <v>352</v>
      </c>
      <c r="M16" s="10">
        <v>32</v>
      </c>
      <c r="N16" s="10">
        <v>6</v>
      </c>
      <c r="O16" s="8"/>
      <c r="P16" s="9"/>
      <c r="Q16" s="9"/>
      <c r="R16" s="9"/>
      <c r="S16" s="9"/>
      <c r="T16" s="8"/>
      <c r="U16" s="8"/>
      <c r="V16" s="8"/>
      <c r="W16" s="9"/>
      <c r="X16" s="9"/>
      <c r="Y16" s="9"/>
    </row>
    <row r="17" spans="1:25" ht="15" customHeight="1" x14ac:dyDescent="0.2">
      <c r="A17" s="6" t="s">
        <v>18</v>
      </c>
      <c r="B17" s="6">
        <v>5350</v>
      </c>
      <c r="C17" s="6">
        <v>2845</v>
      </c>
      <c r="D17" s="7">
        <f t="shared" si="0"/>
        <v>0.53177570093457949</v>
      </c>
      <c r="E17" s="12">
        <v>477</v>
      </c>
      <c r="F17" s="12">
        <v>79</v>
      </c>
      <c r="G17" s="13">
        <v>2125</v>
      </c>
      <c r="H17" s="12">
        <v>117</v>
      </c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8"/>
      <c r="U17" s="8"/>
      <c r="V17" s="8"/>
      <c r="W17" s="9"/>
      <c r="X17" s="9"/>
      <c r="Y17" s="9"/>
    </row>
    <row r="18" spans="1:25" ht="15" customHeight="1" x14ac:dyDescent="0.2">
      <c r="A18" s="6" t="s">
        <v>19</v>
      </c>
      <c r="B18" s="6">
        <v>918</v>
      </c>
      <c r="C18" s="6">
        <v>651</v>
      </c>
      <c r="D18" s="7">
        <f t="shared" si="0"/>
        <v>0.70915032679738566</v>
      </c>
      <c r="E18" s="8"/>
      <c r="F18" s="8"/>
      <c r="G18" s="9"/>
      <c r="H18" s="8"/>
      <c r="I18" s="10">
        <v>23</v>
      </c>
      <c r="J18" s="10">
        <v>12</v>
      </c>
      <c r="K18" s="10">
        <v>529</v>
      </c>
      <c r="L18" s="10">
        <v>41</v>
      </c>
      <c r="M18" s="10">
        <v>6</v>
      </c>
      <c r="N18" s="10">
        <v>0</v>
      </c>
      <c r="O18" s="8"/>
      <c r="P18" s="9"/>
      <c r="Q18" s="9"/>
      <c r="R18" s="9"/>
      <c r="S18" s="9"/>
      <c r="T18" s="8"/>
      <c r="U18" s="8"/>
      <c r="V18" s="8"/>
      <c r="W18" s="9"/>
      <c r="X18" s="9"/>
      <c r="Y18" s="9"/>
    </row>
    <row r="19" spans="1:25" ht="15" customHeight="1" x14ac:dyDescent="0.2">
      <c r="A19" s="6" t="s">
        <v>20</v>
      </c>
      <c r="B19" s="6">
        <v>1290</v>
      </c>
      <c r="C19" s="6">
        <v>761</v>
      </c>
      <c r="D19" s="7">
        <f t="shared" si="0"/>
        <v>0.58992248062015507</v>
      </c>
      <c r="E19" s="12">
        <v>102</v>
      </c>
      <c r="F19" s="12">
        <v>19</v>
      </c>
      <c r="G19" s="13">
        <v>591</v>
      </c>
      <c r="H19" s="12">
        <v>20</v>
      </c>
      <c r="I19" s="8"/>
      <c r="J19" s="8"/>
      <c r="K19" s="8"/>
      <c r="L19" s="8"/>
      <c r="M19" s="8"/>
      <c r="N19" s="8"/>
      <c r="O19" s="8"/>
      <c r="P19" s="9"/>
      <c r="Q19" s="9"/>
      <c r="R19" s="9"/>
      <c r="S19" s="9"/>
      <c r="T19" s="8"/>
      <c r="U19" s="8"/>
      <c r="V19" s="8"/>
      <c r="W19" s="9"/>
      <c r="X19" s="9"/>
      <c r="Y19" s="9"/>
    </row>
    <row r="20" spans="1:25" ht="15" customHeight="1" x14ac:dyDescent="0.2">
      <c r="A20" s="6" t="s">
        <v>21</v>
      </c>
      <c r="B20" s="6">
        <v>440524</v>
      </c>
      <c r="C20" s="6">
        <v>229379</v>
      </c>
      <c r="D20" s="7">
        <f t="shared" si="0"/>
        <v>0.52069580771989721</v>
      </c>
      <c r="E20" s="8"/>
      <c r="F20" s="8"/>
      <c r="G20" s="9"/>
      <c r="H20" s="8"/>
      <c r="I20" s="10">
        <v>913</v>
      </c>
      <c r="J20" s="10">
        <v>887</v>
      </c>
      <c r="K20" s="10">
        <v>16737</v>
      </c>
      <c r="L20" s="10">
        <v>30263</v>
      </c>
      <c r="M20" s="10">
        <v>959</v>
      </c>
      <c r="N20" s="10">
        <v>0</v>
      </c>
      <c r="O20" s="10">
        <v>493</v>
      </c>
      <c r="P20" s="23">
        <v>17582</v>
      </c>
      <c r="Q20" s="23">
        <v>960</v>
      </c>
      <c r="R20" s="23">
        <v>29137</v>
      </c>
      <c r="S20" s="23">
        <v>951</v>
      </c>
      <c r="T20" s="10">
        <v>0</v>
      </c>
      <c r="U20" s="10">
        <v>1678</v>
      </c>
      <c r="V20" s="10">
        <v>60364</v>
      </c>
      <c r="W20" s="23">
        <v>1127</v>
      </c>
      <c r="X20" s="23">
        <v>62480</v>
      </c>
      <c r="Y20" s="23">
        <v>1177</v>
      </c>
    </row>
    <row r="21" spans="1:25" ht="15" customHeight="1" x14ac:dyDescent="0.2">
      <c r="A21" s="6" t="s">
        <v>22</v>
      </c>
      <c r="B21" s="6">
        <v>6342</v>
      </c>
      <c r="C21" s="6">
        <v>4050</v>
      </c>
      <c r="D21" s="7">
        <f t="shared" si="0"/>
        <v>0.6385998107852412</v>
      </c>
      <c r="E21" s="8"/>
      <c r="F21" s="8"/>
      <c r="G21" s="9"/>
      <c r="H21" s="8"/>
      <c r="I21" s="8"/>
      <c r="J21" s="8"/>
      <c r="K21" s="8"/>
      <c r="L21" s="8"/>
      <c r="M21" s="8"/>
      <c r="N21" s="8"/>
      <c r="O21" s="10">
        <v>58</v>
      </c>
      <c r="P21" s="23">
        <v>1342</v>
      </c>
      <c r="Q21" s="23">
        <v>130</v>
      </c>
      <c r="R21" s="23">
        <v>2253</v>
      </c>
      <c r="S21" s="23">
        <v>58</v>
      </c>
      <c r="T21" s="10">
        <v>4</v>
      </c>
      <c r="U21" s="8"/>
      <c r="V21" s="8"/>
      <c r="W21" s="9"/>
      <c r="X21" s="9"/>
      <c r="Y21" s="9"/>
    </row>
    <row r="22" spans="1:25" ht="15" customHeight="1" x14ac:dyDescent="0.2">
      <c r="A22" s="6" t="s">
        <v>23</v>
      </c>
      <c r="B22" s="6">
        <v>11287</v>
      </c>
      <c r="C22" s="6">
        <v>5882</v>
      </c>
      <c r="D22" s="7">
        <f t="shared" si="0"/>
        <v>0.52113050411978379</v>
      </c>
      <c r="E22" s="8"/>
      <c r="F22" s="8"/>
      <c r="G22" s="9"/>
      <c r="H22" s="8"/>
      <c r="I22" s="10">
        <v>89</v>
      </c>
      <c r="J22" s="10">
        <v>84</v>
      </c>
      <c r="K22" s="10">
        <v>2375</v>
      </c>
      <c r="L22" s="10">
        <v>282</v>
      </c>
      <c r="M22" s="10">
        <v>25</v>
      </c>
      <c r="N22" s="10">
        <v>1</v>
      </c>
      <c r="O22" s="8"/>
      <c r="P22" s="9"/>
      <c r="Q22" s="9"/>
      <c r="R22" s="9"/>
      <c r="S22" s="9"/>
      <c r="T22" s="8"/>
      <c r="U22" s="10">
        <v>57</v>
      </c>
      <c r="V22" s="10">
        <v>1887</v>
      </c>
      <c r="W22" s="23">
        <v>45</v>
      </c>
      <c r="X22" s="23">
        <v>688</v>
      </c>
      <c r="Y22" s="23">
        <v>18</v>
      </c>
    </row>
    <row r="23" spans="1:25" ht="15" customHeight="1" x14ac:dyDescent="0.2">
      <c r="A23" s="6" t="s">
        <v>24</v>
      </c>
      <c r="B23" s="6">
        <v>8834</v>
      </c>
      <c r="C23" s="6">
        <v>5008</v>
      </c>
      <c r="D23" s="7">
        <f t="shared" si="0"/>
        <v>0.56690061127462077</v>
      </c>
      <c r="E23" s="8"/>
      <c r="F23" s="8"/>
      <c r="G23" s="9"/>
      <c r="H23" s="8"/>
      <c r="I23" s="10">
        <v>207</v>
      </c>
      <c r="J23" s="10">
        <v>124</v>
      </c>
      <c r="K23" s="10">
        <v>3962</v>
      </c>
      <c r="L23" s="10">
        <v>514</v>
      </c>
      <c r="M23" s="10">
        <v>40</v>
      </c>
      <c r="N23" s="10">
        <v>5</v>
      </c>
      <c r="O23" s="8"/>
      <c r="P23" s="9"/>
      <c r="Q23" s="9"/>
      <c r="R23" s="9"/>
      <c r="S23" s="9"/>
      <c r="T23" s="8"/>
      <c r="U23" s="8"/>
      <c r="V23" s="8"/>
      <c r="W23" s="9"/>
      <c r="X23" s="9"/>
      <c r="Y23" s="9"/>
    </row>
    <row r="24" spans="1:25" ht="15" customHeight="1" x14ac:dyDescent="0.2">
      <c r="A24" s="6" t="s">
        <v>25</v>
      </c>
      <c r="B24" s="6">
        <v>24062</v>
      </c>
      <c r="C24" s="6">
        <v>10918</v>
      </c>
      <c r="D24" s="7">
        <f t="shared" si="0"/>
        <v>0.45374449339207046</v>
      </c>
      <c r="E24" s="12">
        <v>5949</v>
      </c>
      <c r="F24" s="12">
        <v>294</v>
      </c>
      <c r="G24" s="13">
        <v>4273</v>
      </c>
      <c r="H24" s="12">
        <v>258</v>
      </c>
      <c r="I24" s="8"/>
      <c r="J24" s="8"/>
      <c r="K24" s="8"/>
      <c r="L24" s="8"/>
      <c r="M24" s="8"/>
      <c r="N24" s="8"/>
      <c r="O24" s="8"/>
      <c r="P24" s="9"/>
      <c r="Q24" s="9"/>
      <c r="R24" s="9"/>
      <c r="S24" s="9"/>
      <c r="T24" s="8"/>
      <c r="U24" s="8"/>
      <c r="V24" s="8"/>
      <c r="W24" s="9"/>
      <c r="X24" s="9"/>
      <c r="Y24" s="9"/>
    </row>
    <row r="25" spans="1:25" ht="15" customHeight="1" x14ac:dyDescent="0.2">
      <c r="A25" s="6" t="s">
        <v>26</v>
      </c>
      <c r="B25" s="6">
        <v>24839</v>
      </c>
      <c r="C25" s="6">
        <v>11384</v>
      </c>
      <c r="D25" s="7">
        <f t="shared" si="0"/>
        <v>0.45831152622891419</v>
      </c>
      <c r="E25" s="8"/>
      <c r="F25" s="8"/>
      <c r="G25" s="9"/>
      <c r="H25" s="8"/>
      <c r="I25" s="10">
        <v>402</v>
      </c>
      <c r="J25" s="10">
        <v>329</v>
      </c>
      <c r="K25" s="10">
        <v>7368</v>
      </c>
      <c r="L25" s="10">
        <v>2684</v>
      </c>
      <c r="M25" s="10">
        <v>78</v>
      </c>
      <c r="N25" s="10">
        <v>13</v>
      </c>
      <c r="O25" s="8"/>
      <c r="P25" s="9"/>
      <c r="Q25" s="9"/>
      <c r="R25" s="9"/>
      <c r="S25" s="9"/>
      <c r="T25" s="8"/>
      <c r="U25" s="8"/>
      <c r="V25" s="8"/>
      <c r="W25" s="9"/>
      <c r="X25" s="9"/>
      <c r="Y25" s="9"/>
    </row>
    <row r="26" spans="1:25" ht="15" customHeight="1" x14ac:dyDescent="0.2">
      <c r="A26" s="6" t="s">
        <v>27</v>
      </c>
      <c r="B26" s="6">
        <v>14151</v>
      </c>
      <c r="C26" s="6">
        <v>5813</v>
      </c>
      <c r="D26" s="7">
        <f t="shared" si="0"/>
        <v>0.41078369019857253</v>
      </c>
      <c r="E26" s="12">
        <v>589</v>
      </c>
      <c r="F26" s="12">
        <v>171</v>
      </c>
      <c r="G26" s="13">
        <v>4775</v>
      </c>
      <c r="H26" s="12">
        <v>187</v>
      </c>
      <c r="I26" s="8"/>
      <c r="J26" s="8"/>
      <c r="K26" s="8"/>
      <c r="L26" s="8"/>
      <c r="M26" s="8"/>
      <c r="N26" s="8"/>
      <c r="O26" s="8"/>
      <c r="P26" s="9"/>
      <c r="Q26" s="9"/>
      <c r="R26" s="9"/>
      <c r="S26" s="9"/>
      <c r="T26" s="8"/>
      <c r="U26" s="8"/>
      <c r="V26" s="8"/>
      <c r="W26" s="9"/>
      <c r="X26" s="9"/>
      <c r="Y26" s="9"/>
    </row>
    <row r="27" spans="1:25" ht="15" customHeight="1" x14ac:dyDescent="0.2">
      <c r="A27" s="6" t="s">
        <v>28</v>
      </c>
      <c r="B27" s="6">
        <v>249074</v>
      </c>
      <c r="C27" s="6">
        <v>88157</v>
      </c>
      <c r="D27" s="7">
        <f t="shared" si="0"/>
        <v>0.35393899001903051</v>
      </c>
      <c r="E27" s="8"/>
      <c r="F27" s="8"/>
      <c r="G27" s="9"/>
      <c r="H27" s="8"/>
      <c r="I27" s="8"/>
      <c r="J27" s="8"/>
      <c r="K27" s="8"/>
      <c r="L27" s="8"/>
      <c r="M27" s="8"/>
      <c r="N27" s="8"/>
      <c r="O27" s="10">
        <v>598</v>
      </c>
      <c r="P27" s="23">
        <v>8031</v>
      </c>
      <c r="Q27" s="23">
        <v>1481</v>
      </c>
      <c r="R27" s="23">
        <v>60107</v>
      </c>
      <c r="S27" s="23">
        <v>1013</v>
      </c>
      <c r="T27" s="10">
        <v>246</v>
      </c>
      <c r="U27" s="10">
        <v>241</v>
      </c>
      <c r="V27" s="10">
        <v>10727</v>
      </c>
      <c r="W27" s="23">
        <v>208</v>
      </c>
      <c r="X27" s="23">
        <v>3461</v>
      </c>
      <c r="Y27" s="23">
        <v>141</v>
      </c>
    </row>
    <row r="28" spans="1:25" ht="15" customHeight="1" x14ac:dyDescent="0.2">
      <c r="A28" s="6" t="s">
        <v>29</v>
      </c>
      <c r="B28" s="6">
        <v>12718</v>
      </c>
      <c r="C28" s="6">
        <v>6639</v>
      </c>
      <c r="D28" s="7">
        <f t="shared" si="0"/>
        <v>0.52201604025790216</v>
      </c>
      <c r="E28" s="8"/>
      <c r="F28" s="8"/>
      <c r="G28" s="9"/>
      <c r="H28" s="8"/>
      <c r="I28" s="8"/>
      <c r="J28" s="8"/>
      <c r="K28" s="8"/>
      <c r="L28" s="8"/>
      <c r="M28" s="8"/>
      <c r="N28" s="8"/>
      <c r="O28" s="10">
        <v>108</v>
      </c>
      <c r="P28" s="23">
        <v>1465</v>
      </c>
      <c r="Q28" s="23">
        <v>195</v>
      </c>
      <c r="R28" s="23">
        <v>4522</v>
      </c>
      <c r="S28" s="23">
        <v>94</v>
      </c>
      <c r="T28" s="10">
        <v>4</v>
      </c>
      <c r="U28" s="8"/>
      <c r="V28" s="8"/>
      <c r="W28" s="9"/>
      <c r="X28" s="9"/>
      <c r="Y28" s="9"/>
    </row>
    <row r="29" spans="1:25" ht="15" customHeight="1" x14ac:dyDescent="0.2">
      <c r="A29" s="6" t="s">
        <v>30</v>
      </c>
      <c r="B29" s="6">
        <v>67259</v>
      </c>
      <c r="C29" s="6">
        <v>30795</v>
      </c>
      <c r="D29" s="7">
        <f t="shared" si="0"/>
        <v>0.45785694107851738</v>
      </c>
      <c r="E29" s="8"/>
      <c r="F29" s="8"/>
      <c r="G29" s="9"/>
      <c r="H29" s="8"/>
      <c r="I29" s="10">
        <v>1415</v>
      </c>
      <c r="J29" s="10">
        <v>922</v>
      </c>
      <c r="K29" s="10">
        <v>22361</v>
      </c>
      <c r="L29" s="10">
        <v>5004</v>
      </c>
      <c r="M29" s="10">
        <v>182</v>
      </c>
      <c r="N29" s="10">
        <v>26</v>
      </c>
      <c r="O29" s="8"/>
      <c r="P29" s="9"/>
      <c r="Q29" s="9"/>
      <c r="R29" s="9"/>
      <c r="S29" s="9"/>
      <c r="T29" s="8"/>
      <c r="U29" s="8"/>
      <c r="V29" s="8"/>
      <c r="W29" s="9"/>
      <c r="X29" s="9"/>
      <c r="Y29" s="9"/>
    </row>
    <row r="30" spans="1:25" ht="15" customHeight="1" x14ac:dyDescent="0.2">
      <c r="A30" s="6" t="s">
        <v>31</v>
      </c>
      <c r="B30" s="6">
        <v>1558</v>
      </c>
      <c r="C30" s="6">
        <v>1186</v>
      </c>
      <c r="D30" s="7">
        <f t="shared" si="0"/>
        <v>0.7612323491655969</v>
      </c>
      <c r="E30" s="8"/>
      <c r="F30" s="8"/>
      <c r="G30" s="9"/>
      <c r="H30" s="8"/>
      <c r="I30" s="10">
        <v>25</v>
      </c>
      <c r="J30" s="10">
        <v>22</v>
      </c>
      <c r="K30" s="10">
        <v>855</v>
      </c>
      <c r="L30" s="10">
        <v>201</v>
      </c>
      <c r="M30" s="10">
        <v>27</v>
      </c>
      <c r="N30" s="10">
        <v>1</v>
      </c>
      <c r="O30" s="8"/>
      <c r="P30" s="9"/>
      <c r="Q30" s="9"/>
      <c r="R30" s="9"/>
      <c r="S30" s="9"/>
      <c r="T30" s="8"/>
      <c r="U30" s="8"/>
      <c r="V30" s="8"/>
      <c r="W30" s="9"/>
      <c r="X30" s="9"/>
      <c r="Y30" s="9"/>
    </row>
    <row r="31" spans="1:25" ht="15" customHeight="1" x14ac:dyDescent="0.2">
      <c r="A31" s="6" t="s">
        <v>32</v>
      </c>
      <c r="B31" s="6">
        <v>95572</v>
      </c>
      <c r="C31" s="6">
        <v>37139</v>
      </c>
      <c r="D31" s="7">
        <f t="shared" si="0"/>
        <v>0.38859707864228016</v>
      </c>
      <c r="E31" s="12">
        <v>12927</v>
      </c>
      <c r="F31" s="12">
        <v>1144</v>
      </c>
      <c r="G31" s="13">
        <v>21010</v>
      </c>
      <c r="H31" s="12">
        <v>1428</v>
      </c>
      <c r="I31" s="8"/>
      <c r="J31" s="8"/>
      <c r="K31" s="8"/>
      <c r="L31" s="8"/>
      <c r="M31" s="8"/>
      <c r="N31" s="8"/>
      <c r="O31" s="8"/>
      <c r="P31" s="9"/>
      <c r="Q31" s="9"/>
      <c r="R31" s="9"/>
      <c r="S31" s="9"/>
      <c r="T31" s="8"/>
      <c r="U31" s="8"/>
      <c r="V31" s="8"/>
      <c r="W31" s="9"/>
      <c r="X31" s="9"/>
      <c r="Y31" s="9"/>
    </row>
    <row r="32" spans="1:25" ht="15.75" customHeight="1" x14ac:dyDescent="0.2">
      <c r="A32" s="15" t="s">
        <v>33</v>
      </c>
      <c r="B32" s="6">
        <f>SUM(B3:B31)</f>
        <v>1249654</v>
      </c>
      <c r="C32" s="6">
        <f>SUM(C3:C31)</f>
        <v>577973</v>
      </c>
      <c r="D32" s="7">
        <f t="shared" si="0"/>
        <v>0.46250642177754803</v>
      </c>
      <c r="E32" s="75">
        <f>SUM(E4:E31)</f>
        <v>36422</v>
      </c>
      <c r="F32" s="75">
        <f>SUM(F4:F31)</f>
        <v>4534</v>
      </c>
      <c r="G32" s="76">
        <f>SUM(G4:G31)</f>
        <v>84231</v>
      </c>
      <c r="H32" s="75">
        <f>SUM(H4:H31)</f>
        <v>4847</v>
      </c>
      <c r="I32" s="77">
        <f>SUM(I3:I30)</f>
        <v>4509</v>
      </c>
      <c r="J32" s="77">
        <f>SUM(J3:J30)</f>
        <v>3328</v>
      </c>
      <c r="K32" s="77">
        <f>SUM(K3:K30)</f>
        <v>88915</v>
      </c>
      <c r="L32" s="77">
        <f>SUM(L3:L30)</f>
        <v>47585</v>
      </c>
      <c r="M32" s="77">
        <f>SUM(M3:M30)</f>
        <v>1734</v>
      </c>
      <c r="N32" s="77">
        <f>SUM(N3:N31)</f>
        <v>117</v>
      </c>
      <c r="O32" s="77">
        <f t="shared" ref="O32:Y32" si="1">SUM(O3:O31)</f>
        <v>1513</v>
      </c>
      <c r="P32" s="23">
        <f t="shared" si="1"/>
        <v>32059</v>
      </c>
      <c r="Q32" s="23">
        <f t="shared" si="1"/>
        <v>3192</v>
      </c>
      <c r="R32" s="23">
        <f t="shared" si="1"/>
        <v>102952</v>
      </c>
      <c r="S32" s="23">
        <f t="shared" si="1"/>
        <v>2584</v>
      </c>
      <c r="T32" s="77">
        <f t="shared" si="1"/>
        <v>280</v>
      </c>
      <c r="U32" s="77">
        <f t="shared" si="1"/>
        <v>2032</v>
      </c>
      <c r="V32" s="77">
        <f t="shared" si="1"/>
        <v>74936</v>
      </c>
      <c r="W32" s="23">
        <f t="shared" si="1"/>
        <v>1424</v>
      </c>
      <c r="X32" s="23">
        <f t="shared" si="1"/>
        <v>67425</v>
      </c>
      <c r="Y32" s="23">
        <f t="shared" si="1"/>
        <v>1351</v>
      </c>
    </row>
    <row r="33" spans="1:25" x14ac:dyDescent="0.2">
      <c r="A33" s="16" t="s">
        <v>34</v>
      </c>
      <c r="B33" s="17"/>
      <c r="C33" s="17"/>
      <c r="D33" s="17"/>
      <c r="E33" s="106">
        <f>SUM(E32:H32)</f>
        <v>130034</v>
      </c>
      <c r="F33" s="107"/>
      <c r="G33" s="107"/>
      <c r="H33" s="108"/>
      <c r="I33" s="109">
        <f>SUM(I32:N32)</f>
        <v>146188</v>
      </c>
      <c r="J33" s="107"/>
      <c r="K33" s="107"/>
      <c r="L33" s="107"/>
      <c r="M33" s="107"/>
      <c r="N33" s="108"/>
      <c r="O33" s="110">
        <f>SUM(O32:T32)</f>
        <v>142580</v>
      </c>
      <c r="P33" s="111"/>
      <c r="Q33" s="111"/>
      <c r="R33" s="111"/>
      <c r="S33" s="111"/>
      <c r="T33" s="112"/>
      <c r="U33" s="113">
        <f>SUM(U32:Y32)</f>
        <v>147168</v>
      </c>
      <c r="V33" s="114"/>
      <c r="W33" s="114"/>
      <c r="X33" s="114"/>
      <c r="Y33" s="114"/>
    </row>
    <row r="34" spans="1:25" ht="15" customHeight="1" x14ac:dyDescent="0.2">
      <c r="A34" s="18" t="s">
        <v>45</v>
      </c>
      <c r="B34" s="19"/>
      <c r="C34" s="19"/>
      <c r="D34" s="20"/>
      <c r="E34" s="7">
        <f>E32/E33</f>
        <v>0.28009597489887261</v>
      </c>
      <c r="F34" s="7">
        <f>F32/E33</f>
        <v>3.4867803805158651E-2</v>
      </c>
      <c r="G34" s="21">
        <f>G32/E33</f>
        <v>0.64776135472261098</v>
      </c>
      <c r="H34" s="7">
        <f>H32/E33</f>
        <v>3.727486657335774E-2</v>
      </c>
      <c r="I34" s="22">
        <f>I32/I33</f>
        <v>3.0843844912031085E-2</v>
      </c>
      <c r="J34" s="22">
        <f>J32/I33</f>
        <v>2.2765206446493557E-2</v>
      </c>
      <c r="K34" s="22">
        <f>K32/I33</f>
        <v>0.608223657208526</v>
      </c>
      <c r="L34" s="22">
        <f>L32/I33</f>
        <v>0.32550551344843626</v>
      </c>
      <c r="M34" s="24">
        <f>M32/I33</f>
        <v>1.1861438695378554E-2</v>
      </c>
      <c r="N34" s="22">
        <f>N32/I33</f>
        <v>8.0033928913453907E-4</v>
      </c>
      <c r="O34" s="22">
        <f>O32/O33</f>
        <v>1.0611586477766867E-2</v>
      </c>
      <c r="P34" s="24">
        <f>P32/O33</f>
        <v>0.22484920746247722</v>
      </c>
      <c r="Q34" s="24">
        <f>Q32/O33</f>
        <v>2.2387431617337635E-2</v>
      </c>
      <c r="R34" s="24">
        <f>R32/O33</f>
        <v>0.72206480572310283</v>
      </c>
      <c r="S34" s="24">
        <f>S32/O33</f>
        <v>1.8123158928320941E-2</v>
      </c>
      <c r="T34" s="22">
        <f>T32/O33</f>
        <v>1.9638097909945294E-3</v>
      </c>
      <c r="U34" s="22">
        <f>U32/U33</f>
        <v>1.3807349423787779E-2</v>
      </c>
      <c r="V34" s="22">
        <f>V32/U33</f>
        <v>0.50918677973472493</v>
      </c>
      <c r="W34" s="24">
        <f>W32/U33</f>
        <v>9.6760165253315933E-3</v>
      </c>
      <c r="X34" s="24">
        <f>X32/U33</f>
        <v>0.45814986953685582</v>
      </c>
      <c r="Y34" s="24">
        <f>Y32/U33</f>
        <v>9.1799847792998473E-3</v>
      </c>
    </row>
    <row r="37" spans="1:25" ht="12.75" customHeight="1" x14ac:dyDescent="0.2">
      <c r="K37" s="73"/>
    </row>
  </sheetData>
  <mergeCells count="9">
    <mergeCell ref="E33:H33"/>
    <mergeCell ref="I33:N33"/>
    <mergeCell ref="O33:T33"/>
    <mergeCell ref="U33:Y33"/>
    <mergeCell ref="A1:D1"/>
    <mergeCell ref="E1:H1"/>
    <mergeCell ref="I1:N1"/>
    <mergeCell ref="O1:T1"/>
    <mergeCell ref="U1:Y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pane xSplit="1" topLeftCell="B1" activePane="topRight" state="frozen"/>
      <selection pane="topRight" activeCell="B40" sqref="B40"/>
    </sheetView>
  </sheetViews>
  <sheetFormatPr defaultColWidth="9.140625" defaultRowHeight="12.75" customHeight="1" x14ac:dyDescent="0.2"/>
  <cols>
    <col min="1" max="2" width="15" customWidth="1"/>
    <col min="3" max="12" width="12.85546875" customWidth="1"/>
    <col min="13" max="14" width="11.5703125" bestFit="1" customWidth="1"/>
  </cols>
  <sheetData>
    <row r="1" spans="1:14" ht="37.5" customHeight="1" x14ac:dyDescent="0.2">
      <c r="A1" s="150" t="s">
        <v>127</v>
      </c>
      <c r="B1" s="151"/>
      <c r="C1" s="118" t="s">
        <v>37</v>
      </c>
      <c r="D1" s="152"/>
      <c r="E1" s="118" t="s">
        <v>364</v>
      </c>
      <c r="F1" s="152"/>
      <c r="G1" s="118" t="s">
        <v>39</v>
      </c>
      <c r="H1" s="152"/>
      <c r="I1" s="118" t="s">
        <v>36</v>
      </c>
      <c r="J1" s="152"/>
      <c r="K1" s="118" t="s">
        <v>38</v>
      </c>
      <c r="L1" s="152"/>
    </row>
    <row r="2" spans="1:14" ht="25.5" customHeight="1" x14ac:dyDescent="0.2">
      <c r="A2" s="1" t="s">
        <v>0</v>
      </c>
      <c r="B2" s="2" t="s">
        <v>415</v>
      </c>
      <c r="C2" s="191" t="s">
        <v>416</v>
      </c>
      <c r="D2" s="65" t="s">
        <v>40</v>
      </c>
      <c r="E2" s="191" t="s">
        <v>416</v>
      </c>
      <c r="F2" s="65" t="s">
        <v>40</v>
      </c>
      <c r="G2" s="191" t="s">
        <v>416</v>
      </c>
      <c r="H2" s="65" t="s">
        <v>40</v>
      </c>
      <c r="I2" s="191" t="s">
        <v>416</v>
      </c>
      <c r="J2" s="65" t="s">
        <v>40</v>
      </c>
      <c r="K2" s="191" t="s">
        <v>416</v>
      </c>
      <c r="L2" s="65" t="s">
        <v>40</v>
      </c>
    </row>
    <row r="3" spans="1:14" x14ac:dyDescent="0.2">
      <c r="A3" s="27" t="s">
        <v>4</v>
      </c>
      <c r="B3" s="6">
        <f>SUM(C3,E3,G3,I3,K3)</f>
        <v>455</v>
      </c>
      <c r="C3" s="66">
        <v>4</v>
      </c>
      <c r="D3" s="7">
        <v>8.8000000000000005E-3</v>
      </c>
      <c r="E3" s="66">
        <v>17</v>
      </c>
      <c r="F3" s="70">
        <v>3.7400000000000003E-2</v>
      </c>
      <c r="G3" s="101">
        <v>359</v>
      </c>
      <c r="H3" s="7">
        <v>0.78900000000000003</v>
      </c>
      <c r="I3" s="66">
        <v>7</v>
      </c>
      <c r="J3" s="7">
        <v>1.54E-2</v>
      </c>
      <c r="K3" s="101">
        <v>68</v>
      </c>
      <c r="L3" s="7">
        <v>0.14949999999999999</v>
      </c>
    </row>
    <row r="4" spans="1:14" x14ac:dyDescent="0.2">
      <c r="A4" s="27" t="s">
        <v>5</v>
      </c>
      <c r="B4" s="6">
        <f t="shared" ref="B4:B31" si="0">SUM(C4,E4,G4,I4,K4)</f>
        <v>3080</v>
      </c>
      <c r="C4" s="66">
        <v>35</v>
      </c>
      <c r="D4" s="68">
        <v>1.14E-2</v>
      </c>
      <c r="E4" s="66">
        <v>79</v>
      </c>
      <c r="F4" s="71">
        <v>2.5600000000000001E-2</v>
      </c>
      <c r="G4" s="101">
        <v>2632</v>
      </c>
      <c r="H4" s="68">
        <v>0.85450000000000004</v>
      </c>
      <c r="I4" s="66">
        <v>40</v>
      </c>
      <c r="J4" s="68">
        <v>1.2999999999999999E-2</v>
      </c>
      <c r="K4" s="101">
        <v>294</v>
      </c>
      <c r="L4" s="68">
        <v>9.5500000000000002E-2</v>
      </c>
    </row>
    <row r="5" spans="1:14" x14ac:dyDescent="0.2">
      <c r="A5" s="27" t="s">
        <v>6</v>
      </c>
      <c r="B5" s="6">
        <f t="shared" si="0"/>
        <v>5092</v>
      </c>
      <c r="C5" s="66">
        <v>79</v>
      </c>
      <c r="D5" s="68">
        <v>1.55E-2</v>
      </c>
      <c r="E5" s="66">
        <v>181</v>
      </c>
      <c r="F5" s="71">
        <v>3.5499999999999997E-2</v>
      </c>
      <c r="G5" s="101">
        <v>4137</v>
      </c>
      <c r="H5" s="68">
        <v>0.8125</v>
      </c>
      <c r="I5" s="66">
        <v>34</v>
      </c>
      <c r="J5" s="68">
        <v>6.7000000000000002E-3</v>
      </c>
      <c r="K5" s="101">
        <v>661</v>
      </c>
      <c r="L5" s="68">
        <v>0.1298</v>
      </c>
    </row>
    <row r="6" spans="1:14" x14ac:dyDescent="0.2">
      <c r="A6" s="27" t="s">
        <v>7</v>
      </c>
      <c r="B6" s="6">
        <f t="shared" si="0"/>
        <v>938</v>
      </c>
      <c r="C6" s="66">
        <v>15</v>
      </c>
      <c r="D6" s="68">
        <v>1.6E-2</v>
      </c>
      <c r="E6" s="66">
        <v>52</v>
      </c>
      <c r="F6" s="71">
        <v>5.5399999999999998E-2</v>
      </c>
      <c r="G6" s="101">
        <v>428</v>
      </c>
      <c r="H6" s="68">
        <v>0.45629999999999998</v>
      </c>
      <c r="I6" s="66">
        <v>11</v>
      </c>
      <c r="J6" s="68">
        <v>1.17E-2</v>
      </c>
      <c r="K6" s="101">
        <v>432</v>
      </c>
      <c r="L6" s="68">
        <v>0.46060000000000001</v>
      </c>
    </row>
    <row r="7" spans="1:14" x14ac:dyDescent="0.2">
      <c r="A7" s="27" t="s">
        <v>8</v>
      </c>
      <c r="B7" s="6">
        <f t="shared" si="0"/>
        <v>93</v>
      </c>
      <c r="C7" s="66">
        <v>0</v>
      </c>
      <c r="D7" s="68">
        <v>0</v>
      </c>
      <c r="E7" s="66">
        <v>9</v>
      </c>
      <c r="F7" s="71">
        <v>9.6799999999999997E-2</v>
      </c>
      <c r="G7" s="101">
        <v>74</v>
      </c>
      <c r="H7" s="68">
        <v>0.79569999999999996</v>
      </c>
      <c r="I7" s="66">
        <v>0</v>
      </c>
      <c r="J7" s="68">
        <v>0</v>
      </c>
      <c r="K7" s="101">
        <v>10</v>
      </c>
      <c r="L7" s="68">
        <v>0.1075</v>
      </c>
    </row>
    <row r="8" spans="1:14" x14ac:dyDescent="0.2">
      <c r="A8" s="27" t="s">
        <v>9</v>
      </c>
      <c r="B8" s="6">
        <f t="shared" si="0"/>
        <v>23315</v>
      </c>
      <c r="C8" s="66">
        <v>228</v>
      </c>
      <c r="D8" s="68">
        <v>9.7999999999999997E-3</v>
      </c>
      <c r="E8" s="66">
        <v>492</v>
      </c>
      <c r="F8" s="71">
        <v>2.1100000000000001E-2</v>
      </c>
      <c r="G8" s="101">
        <v>17985</v>
      </c>
      <c r="H8" s="68">
        <v>0.77139999999999997</v>
      </c>
      <c r="I8" s="69">
        <v>168</v>
      </c>
      <c r="J8" s="68">
        <v>7.1999999999999998E-3</v>
      </c>
      <c r="K8" s="101">
        <v>4442</v>
      </c>
      <c r="L8" s="68">
        <v>0.1905</v>
      </c>
    </row>
    <row r="9" spans="1:14" x14ac:dyDescent="0.2">
      <c r="A9" s="27" t="s">
        <v>10</v>
      </c>
      <c r="B9" s="6">
        <f t="shared" si="0"/>
        <v>1430</v>
      </c>
      <c r="C9" s="66">
        <v>14</v>
      </c>
      <c r="D9" s="68">
        <v>9.7999999999999997E-3</v>
      </c>
      <c r="E9" s="66">
        <v>11</v>
      </c>
      <c r="F9" s="71">
        <v>7.7000000000000002E-3</v>
      </c>
      <c r="G9" s="101">
        <v>1282</v>
      </c>
      <c r="H9" s="68">
        <v>0.89649999999999996</v>
      </c>
      <c r="I9" s="66">
        <v>14</v>
      </c>
      <c r="J9" s="68">
        <v>9.7999999999999997E-3</v>
      </c>
      <c r="K9" s="101">
        <v>109</v>
      </c>
      <c r="L9" s="68">
        <v>7.6200000000000004E-2</v>
      </c>
    </row>
    <row r="10" spans="1:14" x14ac:dyDescent="0.2">
      <c r="A10" s="27" t="s">
        <v>11</v>
      </c>
      <c r="B10" s="6">
        <f t="shared" si="0"/>
        <v>550</v>
      </c>
      <c r="C10" s="92">
        <v>7</v>
      </c>
      <c r="D10" s="93">
        <v>1.2699999999999999E-2</v>
      </c>
      <c r="E10" s="92">
        <v>33</v>
      </c>
      <c r="F10" s="94">
        <v>0.06</v>
      </c>
      <c r="G10" s="102">
        <v>409</v>
      </c>
      <c r="H10" s="93">
        <v>0.74360000000000004</v>
      </c>
      <c r="I10" s="92">
        <v>9</v>
      </c>
      <c r="J10" s="93">
        <v>1.6400000000000001E-2</v>
      </c>
      <c r="K10" s="102">
        <v>92</v>
      </c>
      <c r="L10" s="93">
        <v>0.1673</v>
      </c>
    </row>
    <row r="11" spans="1:14" x14ac:dyDescent="0.2">
      <c r="A11" s="27" t="s">
        <v>12</v>
      </c>
      <c r="B11" s="6">
        <f t="shared" si="0"/>
        <v>553</v>
      </c>
      <c r="C11" s="66">
        <v>5</v>
      </c>
      <c r="D11" s="68">
        <v>8.9999999999999993E-3</v>
      </c>
      <c r="E11" s="66">
        <v>15</v>
      </c>
      <c r="F11" s="71">
        <v>2.7099999999999999E-2</v>
      </c>
      <c r="G11" s="101">
        <v>480</v>
      </c>
      <c r="H11" s="68">
        <v>0.86799999999999999</v>
      </c>
      <c r="I11" s="66">
        <v>3</v>
      </c>
      <c r="J11" s="68">
        <v>5.4000000000000003E-3</v>
      </c>
      <c r="K11" s="101">
        <v>50</v>
      </c>
      <c r="L11" s="68">
        <v>9.0399999999999994E-2</v>
      </c>
    </row>
    <row r="12" spans="1:14" x14ac:dyDescent="0.2">
      <c r="A12" s="27" t="s">
        <v>13</v>
      </c>
      <c r="B12" s="6">
        <f t="shared" si="0"/>
        <v>601</v>
      </c>
      <c r="C12" s="66">
        <v>15</v>
      </c>
      <c r="D12" s="68">
        <v>2.5000000000000001E-2</v>
      </c>
      <c r="E12" s="66">
        <v>50</v>
      </c>
      <c r="F12" s="71">
        <v>8.3199999999999996E-2</v>
      </c>
      <c r="G12" s="101">
        <v>308</v>
      </c>
      <c r="H12" s="68">
        <v>0.51249999999999996</v>
      </c>
      <c r="I12" s="66">
        <v>7</v>
      </c>
      <c r="J12" s="68">
        <v>1.1599999999999999E-2</v>
      </c>
      <c r="K12" s="101">
        <v>221</v>
      </c>
      <c r="L12" s="68">
        <v>0.36770000000000003</v>
      </c>
    </row>
    <row r="13" spans="1:14" x14ac:dyDescent="0.2">
      <c r="A13" s="27" t="s">
        <v>14</v>
      </c>
      <c r="B13" s="6">
        <f t="shared" si="0"/>
        <v>3576</v>
      </c>
      <c r="C13" s="66">
        <v>55</v>
      </c>
      <c r="D13" s="68">
        <v>1.54E-2</v>
      </c>
      <c r="E13" s="66">
        <v>153</v>
      </c>
      <c r="F13" s="71">
        <v>4.2799999999999998E-2</v>
      </c>
      <c r="G13" s="101">
        <v>2901</v>
      </c>
      <c r="H13" s="68">
        <v>0.81120000000000003</v>
      </c>
      <c r="I13" s="69">
        <v>51</v>
      </c>
      <c r="J13" s="68">
        <v>1.43E-2</v>
      </c>
      <c r="K13" s="101">
        <v>416</v>
      </c>
      <c r="L13" s="68">
        <v>0.1163</v>
      </c>
    </row>
    <row r="14" spans="1:14" x14ac:dyDescent="0.2">
      <c r="A14" s="27" t="s">
        <v>15</v>
      </c>
      <c r="B14" s="6">
        <f t="shared" si="0"/>
        <v>523</v>
      </c>
      <c r="C14" s="66">
        <v>3</v>
      </c>
      <c r="D14" s="68">
        <v>5.7000000000000002E-3</v>
      </c>
      <c r="E14" s="66">
        <v>51</v>
      </c>
      <c r="F14" s="71">
        <v>9.7500000000000003E-2</v>
      </c>
      <c r="G14" s="101">
        <v>377</v>
      </c>
      <c r="H14" s="68">
        <v>0.7208</v>
      </c>
      <c r="I14" s="66">
        <v>6</v>
      </c>
      <c r="J14" s="68">
        <v>1.15E-2</v>
      </c>
      <c r="K14" s="101">
        <v>86</v>
      </c>
      <c r="L14" s="68">
        <v>0.16439999999999999</v>
      </c>
    </row>
    <row r="15" spans="1:14" x14ac:dyDescent="0.2">
      <c r="A15" s="27" t="s">
        <v>16</v>
      </c>
      <c r="B15" s="6">
        <f t="shared" si="0"/>
        <v>734</v>
      </c>
      <c r="C15" s="66">
        <v>7</v>
      </c>
      <c r="D15" s="71">
        <f>C15/SUM(C15,E15,G15,I15,K15)</f>
        <v>9.5367847411444145E-3</v>
      </c>
      <c r="E15" s="66">
        <v>18</v>
      </c>
      <c r="F15" s="71">
        <f>E15/SUM(G15,E15,C15,I15,K15)</f>
        <v>2.4523160762942781E-2</v>
      </c>
      <c r="G15" s="101">
        <v>583</v>
      </c>
      <c r="H15" s="71">
        <f>G15/SUM(I15,K15,G15,E15,C15)</f>
        <v>0.79427792915531337</v>
      </c>
      <c r="I15" s="66">
        <v>9</v>
      </c>
      <c r="J15" s="71">
        <f>I15/SUM(K15,I15,G15,E15,C15)</f>
        <v>1.226158038147139E-2</v>
      </c>
      <c r="K15" s="101">
        <v>117</v>
      </c>
      <c r="L15" s="71">
        <f>K15/SUM(K15,I15,G15,E15,C15)</f>
        <v>0.15940054495912806</v>
      </c>
      <c r="N15" s="91"/>
    </row>
    <row r="16" spans="1:14" x14ac:dyDescent="0.2">
      <c r="A16" s="27" t="s">
        <v>17</v>
      </c>
      <c r="B16" s="6">
        <f t="shared" si="0"/>
        <v>649</v>
      </c>
      <c r="C16" s="66">
        <v>15</v>
      </c>
      <c r="D16" s="7">
        <v>2.3099999999999999E-2</v>
      </c>
      <c r="E16" s="66">
        <v>38</v>
      </c>
      <c r="F16" s="70">
        <v>5.8599999999999999E-2</v>
      </c>
      <c r="G16" s="101">
        <v>508</v>
      </c>
      <c r="H16" s="7">
        <v>0.78269999999999995</v>
      </c>
      <c r="I16" s="66">
        <v>14</v>
      </c>
      <c r="J16" s="7">
        <v>2.1600000000000001E-2</v>
      </c>
      <c r="K16" s="101">
        <v>74</v>
      </c>
      <c r="L16" s="7">
        <v>0.114</v>
      </c>
      <c r="N16" s="91"/>
    </row>
    <row r="17" spans="1:14" x14ac:dyDescent="0.2">
      <c r="A17" s="27" t="s">
        <v>18</v>
      </c>
      <c r="B17" s="6">
        <f t="shared" si="0"/>
        <v>676</v>
      </c>
      <c r="C17" s="66">
        <v>3</v>
      </c>
      <c r="D17" s="68">
        <v>4.4000000000000003E-3</v>
      </c>
      <c r="E17" s="66">
        <v>20</v>
      </c>
      <c r="F17" s="70">
        <v>2.9600000000000001E-2</v>
      </c>
      <c r="G17" s="101">
        <v>579</v>
      </c>
      <c r="H17" s="7">
        <v>0.85650000000000004</v>
      </c>
      <c r="I17" s="66">
        <v>7</v>
      </c>
      <c r="J17" s="7">
        <v>1.04E-2</v>
      </c>
      <c r="K17" s="101">
        <v>67</v>
      </c>
      <c r="L17" s="68">
        <v>9.9099999999999994E-2</v>
      </c>
      <c r="N17" s="91"/>
    </row>
    <row r="18" spans="1:14" x14ac:dyDescent="0.2">
      <c r="A18" s="27" t="s">
        <v>19</v>
      </c>
      <c r="B18" s="6">
        <f t="shared" si="0"/>
        <v>145</v>
      </c>
      <c r="C18" s="66">
        <v>1</v>
      </c>
      <c r="D18" s="7">
        <v>6.8999999999999999E-3</v>
      </c>
      <c r="E18" s="66">
        <v>3</v>
      </c>
      <c r="F18" s="70">
        <v>2.07E-2</v>
      </c>
      <c r="G18" s="101">
        <v>123</v>
      </c>
      <c r="H18" s="7">
        <v>0.84830000000000005</v>
      </c>
      <c r="I18" s="66">
        <v>0</v>
      </c>
      <c r="J18" s="7">
        <v>0</v>
      </c>
      <c r="K18" s="101">
        <v>18</v>
      </c>
      <c r="L18" s="68">
        <v>0.1241</v>
      </c>
      <c r="N18" s="91"/>
    </row>
    <row r="19" spans="1:14" x14ac:dyDescent="0.2">
      <c r="A19" s="27" t="s">
        <v>20</v>
      </c>
      <c r="B19" s="6">
        <f t="shared" si="0"/>
        <v>178</v>
      </c>
      <c r="C19" s="66">
        <v>3</v>
      </c>
      <c r="D19" s="7">
        <v>1.6899999999999998E-2</v>
      </c>
      <c r="E19" s="66">
        <v>3</v>
      </c>
      <c r="F19" s="70">
        <v>1.6899999999999998E-2</v>
      </c>
      <c r="G19" s="101">
        <v>153</v>
      </c>
      <c r="H19" s="7">
        <v>0.85960000000000003</v>
      </c>
      <c r="I19" s="66">
        <v>1</v>
      </c>
      <c r="J19" s="7">
        <v>5.5999999999999999E-3</v>
      </c>
      <c r="K19" s="101">
        <v>18</v>
      </c>
      <c r="L19" s="68">
        <v>0.1011</v>
      </c>
      <c r="N19" s="91"/>
    </row>
    <row r="20" spans="1:14" x14ac:dyDescent="0.2">
      <c r="A20" s="27" t="s">
        <v>21</v>
      </c>
      <c r="B20" s="6">
        <f t="shared" si="0"/>
        <v>84655</v>
      </c>
      <c r="C20" s="66">
        <v>728</v>
      </c>
      <c r="D20" s="7">
        <v>8.6E-3</v>
      </c>
      <c r="E20" s="66">
        <v>1791</v>
      </c>
      <c r="F20" s="70">
        <v>2.12E-2</v>
      </c>
      <c r="G20" s="101">
        <v>38958</v>
      </c>
      <c r="H20" s="7">
        <v>0.4602</v>
      </c>
      <c r="I20" s="66">
        <v>377</v>
      </c>
      <c r="J20" s="7">
        <v>4.4999999999999997E-3</v>
      </c>
      <c r="K20" s="101">
        <v>42801</v>
      </c>
      <c r="L20" s="7">
        <v>0.50560000000000005</v>
      </c>
    </row>
    <row r="21" spans="1:14" x14ac:dyDescent="0.2">
      <c r="A21" s="27" t="s">
        <v>22</v>
      </c>
      <c r="B21" s="6">
        <f t="shared" si="0"/>
        <v>1411</v>
      </c>
      <c r="C21" s="66">
        <v>3</v>
      </c>
      <c r="D21" s="7">
        <f>C21/SUM(C21,E21,G21,I21,K21)</f>
        <v>2.1261516654854712E-3</v>
      </c>
      <c r="E21" s="66">
        <v>61</v>
      </c>
      <c r="F21" s="70">
        <f>E21/SUM(C21,E21,I21,K21,G21)</f>
        <v>4.3231750531537917E-2</v>
      </c>
      <c r="G21" s="101">
        <v>476</v>
      </c>
      <c r="H21" s="7">
        <f>476/1411</f>
        <v>0.33734939759036142</v>
      </c>
      <c r="I21" s="66">
        <v>12</v>
      </c>
      <c r="J21" s="7">
        <f>12/1411</f>
        <v>8.5046066619418846E-3</v>
      </c>
      <c r="K21" s="101">
        <v>859</v>
      </c>
      <c r="L21" s="71">
        <f>859/1411</f>
        <v>0.60878809355067331</v>
      </c>
    </row>
    <row r="22" spans="1:14" x14ac:dyDescent="0.2">
      <c r="A22" s="27" t="s">
        <v>23</v>
      </c>
      <c r="B22" s="6">
        <f t="shared" si="0"/>
        <v>1159</v>
      </c>
      <c r="C22" s="66">
        <v>14</v>
      </c>
      <c r="D22" s="7">
        <v>1.21E-2</v>
      </c>
      <c r="E22" s="66">
        <v>29</v>
      </c>
      <c r="F22" s="70">
        <v>2.5000000000000001E-2</v>
      </c>
      <c r="G22" s="101">
        <v>966</v>
      </c>
      <c r="H22" s="7">
        <v>0.83350000000000002</v>
      </c>
      <c r="I22" s="66">
        <v>17</v>
      </c>
      <c r="J22" s="7">
        <v>1.47E-2</v>
      </c>
      <c r="K22" s="101">
        <v>133</v>
      </c>
      <c r="L22" s="68">
        <v>0.1148</v>
      </c>
    </row>
    <row r="23" spans="1:14" x14ac:dyDescent="0.2">
      <c r="A23" s="27" t="s">
        <v>24</v>
      </c>
      <c r="B23" s="6">
        <f t="shared" si="0"/>
        <v>1437</v>
      </c>
      <c r="C23" s="66">
        <v>8</v>
      </c>
      <c r="D23" s="7">
        <v>5.5999999999999999E-3</v>
      </c>
      <c r="E23" s="66">
        <v>46</v>
      </c>
      <c r="F23" s="70">
        <v>3.2000000000000001E-2</v>
      </c>
      <c r="G23" s="101">
        <v>1260</v>
      </c>
      <c r="H23" s="7">
        <v>0.87680000000000002</v>
      </c>
      <c r="I23" s="66">
        <v>10</v>
      </c>
      <c r="J23" s="7">
        <v>7.0000000000000001E-3</v>
      </c>
      <c r="K23" s="101">
        <v>113</v>
      </c>
      <c r="L23" s="7">
        <v>7.8600000000000003E-2</v>
      </c>
    </row>
    <row r="24" spans="1:14" x14ac:dyDescent="0.2">
      <c r="A24" s="27" t="s">
        <v>25</v>
      </c>
      <c r="B24" s="6">
        <f t="shared" si="0"/>
        <v>3179</v>
      </c>
      <c r="C24" s="66">
        <v>41</v>
      </c>
      <c r="D24" s="7">
        <v>1.29E-2</v>
      </c>
      <c r="E24" s="66">
        <v>110</v>
      </c>
      <c r="F24" s="70">
        <v>3.4599999999999999E-2</v>
      </c>
      <c r="G24" s="101">
        <v>1308</v>
      </c>
      <c r="H24" s="7">
        <v>0.41149999999999998</v>
      </c>
      <c r="I24" s="66">
        <v>15</v>
      </c>
      <c r="J24" s="7">
        <v>4.7000000000000002E-3</v>
      </c>
      <c r="K24" s="101">
        <v>1705</v>
      </c>
      <c r="L24" s="68">
        <v>0.5363</v>
      </c>
    </row>
    <row r="25" spans="1:14" x14ac:dyDescent="0.2">
      <c r="A25" s="27" t="s">
        <v>26</v>
      </c>
      <c r="B25" s="6">
        <f t="shared" si="0"/>
        <v>2951</v>
      </c>
      <c r="C25" s="66">
        <v>38</v>
      </c>
      <c r="D25" s="7">
        <f>C25/2951</f>
        <v>1.2876990850559133E-2</v>
      </c>
      <c r="E25" s="66">
        <v>108</v>
      </c>
      <c r="F25" s="70">
        <f>108/2951</f>
        <v>3.6597763470010168E-2</v>
      </c>
      <c r="G25" s="101">
        <v>1848</v>
      </c>
      <c r="H25" s="7">
        <f>1848/2951</f>
        <v>0.62622839715350731</v>
      </c>
      <c r="I25" s="66">
        <v>45</v>
      </c>
      <c r="J25" s="7">
        <f>45/2951</f>
        <v>1.5249068112504236E-2</v>
      </c>
      <c r="K25" s="101">
        <v>912</v>
      </c>
      <c r="L25" s="7">
        <f>912/2951</f>
        <v>0.30904778041341918</v>
      </c>
    </row>
    <row r="26" spans="1:14" x14ac:dyDescent="0.2">
      <c r="A26" s="27" t="s">
        <v>27</v>
      </c>
      <c r="B26" s="6">
        <f t="shared" si="0"/>
        <v>2372</v>
      </c>
      <c r="C26" s="66">
        <v>25</v>
      </c>
      <c r="D26" s="7">
        <v>1.0500000000000001E-2</v>
      </c>
      <c r="E26" s="66">
        <v>62</v>
      </c>
      <c r="F26" s="70">
        <v>2.6100000000000002E-2</v>
      </c>
      <c r="G26" s="101">
        <v>2112</v>
      </c>
      <c r="H26" s="7">
        <v>0.89039999999999997</v>
      </c>
      <c r="I26" s="66">
        <v>18</v>
      </c>
      <c r="J26" s="7">
        <v>7.6E-3</v>
      </c>
      <c r="K26" s="101">
        <v>155</v>
      </c>
      <c r="L26" s="68">
        <v>6.5299999999999997E-2</v>
      </c>
      <c r="M26" s="73"/>
    </row>
    <row r="27" spans="1:14" x14ac:dyDescent="0.2">
      <c r="A27" s="27" t="s">
        <v>28</v>
      </c>
      <c r="B27" s="6">
        <f t="shared" si="0"/>
        <v>24092</v>
      </c>
      <c r="C27" s="66">
        <v>232</v>
      </c>
      <c r="D27" s="7">
        <v>9.5999999999999992E-3</v>
      </c>
      <c r="E27" s="66">
        <v>395</v>
      </c>
      <c r="F27" s="70">
        <v>1.6400000000000001E-2</v>
      </c>
      <c r="G27" s="101">
        <v>20407</v>
      </c>
      <c r="H27" s="7">
        <v>0.84699999999999998</v>
      </c>
      <c r="I27" s="66">
        <v>180</v>
      </c>
      <c r="J27" s="7">
        <v>7.4999999999999997E-3</v>
      </c>
      <c r="K27" s="101">
        <v>2878</v>
      </c>
      <c r="L27" s="7">
        <v>0.1195</v>
      </c>
      <c r="M27" s="91"/>
    </row>
    <row r="28" spans="1:14" x14ac:dyDescent="0.2">
      <c r="A28" s="27" t="s">
        <v>29</v>
      </c>
      <c r="B28" s="6">
        <f t="shared" si="0"/>
        <v>2116</v>
      </c>
      <c r="C28" s="66">
        <v>27</v>
      </c>
      <c r="D28" s="7">
        <v>1.2800000000000001E-2</v>
      </c>
      <c r="E28" s="66">
        <v>70</v>
      </c>
      <c r="F28" s="70">
        <v>3.3099999999999997E-2</v>
      </c>
      <c r="G28" s="101">
        <v>1466</v>
      </c>
      <c r="H28" s="7">
        <v>0.69279999999999997</v>
      </c>
      <c r="I28" s="66">
        <v>15</v>
      </c>
      <c r="J28" s="7">
        <v>7.1000000000000004E-3</v>
      </c>
      <c r="K28" s="101">
        <v>538</v>
      </c>
      <c r="L28" s="7">
        <v>0.25430000000000003</v>
      </c>
      <c r="M28" s="91"/>
    </row>
    <row r="29" spans="1:14" x14ac:dyDescent="0.2">
      <c r="A29" s="27" t="s">
        <v>30</v>
      </c>
      <c r="B29" s="6">
        <f t="shared" si="0"/>
        <v>14058</v>
      </c>
      <c r="C29" s="66">
        <v>97</v>
      </c>
      <c r="D29" s="7">
        <v>6.8999999999999999E-3</v>
      </c>
      <c r="E29" s="66">
        <v>310</v>
      </c>
      <c r="F29" s="70">
        <v>2.2100000000000002E-2</v>
      </c>
      <c r="G29" s="101">
        <v>11291</v>
      </c>
      <c r="H29" s="7">
        <v>0.80320000000000003</v>
      </c>
      <c r="I29" s="66">
        <v>97</v>
      </c>
      <c r="J29" s="7">
        <v>6.8999999999999999E-3</v>
      </c>
      <c r="K29" s="101">
        <v>2263</v>
      </c>
      <c r="L29" s="68">
        <v>0.161</v>
      </c>
      <c r="M29" s="91"/>
    </row>
    <row r="30" spans="1:14" x14ac:dyDescent="0.2">
      <c r="A30" s="27" t="s">
        <v>31</v>
      </c>
      <c r="B30" s="6">
        <f t="shared" si="0"/>
        <v>208</v>
      </c>
      <c r="C30" s="66">
        <v>1</v>
      </c>
      <c r="D30" s="68">
        <v>4.7999999999999996E-3</v>
      </c>
      <c r="E30" s="66">
        <v>14</v>
      </c>
      <c r="F30" s="71">
        <v>6.7299999999999999E-2</v>
      </c>
      <c r="G30" s="101">
        <v>164</v>
      </c>
      <c r="H30" s="7">
        <v>0.78849999999999998</v>
      </c>
      <c r="I30" s="66">
        <v>0</v>
      </c>
      <c r="J30" s="7">
        <v>0</v>
      </c>
      <c r="K30" s="101">
        <v>29</v>
      </c>
      <c r="L30" s="68">
        <v>0.1394</v>
      </c>
      <c r="M30" s="91"/>
    </row>
    <row r="31" spans="1:14" x14ac:dyDescent="0.2">
      <c r="A31" s="27" t="s">
        <v>32</v>
      </c>
      <c r="B31" s="6">
        <f t="shared" si="0"/>
        <v>13602</v>
      </c>
      <c r="C31" s="66">
        <v>169</v>
      </c>
      <c r="D31" s="68">
        <v>1.24E-2</v>
      </c>
      <c r="E31" s="66">
        <v>444</v>
      </c>
      <c r="F31" s="71">
        <v>3.2599999999999997E-2</v>
      </c>
      <c r="G31" s="101">
        <v>8724</v>
      </c>
      <c r="H31" s="68">
        <v>0.64139999999999997</v>
      </c>
      <c r="I31" s="66">
        <v>83</v>
      </c>
      <c r="J31" s="68">
        <v>6.1000000000000004E-3</v>
      </c>
      <c r="K31" s="101">
        <v>4182</v>
      </c>
      <c r="L31" s="68">
        <v>0.3075</v>
      </c>
      <c r="M31" s="91"/>
    </row>
    <row r="32" spans="1:14" x14ac:dyDescent="0.2">
      <c r="A32" s="97" t="s">
        <v>33</v>
      </c>
      <c r="B32" s="98">
        <f>SUM(B3:B31)</f>
        <v>193828</v>
      </c>
      <c r="C32" s="99">
        <f>SUM(C3:C31)</f>
        <v>1872</v>
      </c>
      <c r="D32" s="100">
        <f>C32/B32</f>
        <v>9.6580473409414534E-3</v>
      </c>
      <c r="E32" s="99">
        <f>SUM(E3:E31)</f>
        <v>4665</v>
      </c>
      <c r="F32" s="100">
        <f>E32/B32</f>
        <v>2.4067730152506347E-2</v>
      </c>
      <c r="G32" s="99">
        <f>SUM(G3:G31)</f>
        <v>122298</v>
      </c>
      <c r="H32" s="100">
        <f>G32/B32</f>
        <v>0.63096147099490274</v>
      </c>
      <c r="I32" s="99">
        <f>SUM(I3:I31)</f>
        <v>1250</v>
      </c>
      <c r="J32" s="100">
        <f>I32/B32</f>
        <v>6.4490166539406075E-3</v>
      </c>
      <c r="K32" s="99">
        <f>SUM(K3:K31)</f>
        <v>63743</v>
      </c>
      <c r="L32" s="100">
        <f>K32/B32</f>
        <v>0.32886373485770892</v>
      </c>
    </row>
    <row r="33" spans="1:12" x14ac:dyDescent="0.2">
      <c r="A33" s="96"/>
      <c r="B33" s="96"/>
      <c r="C33" s="190"/>
      <c r="D33" s="190"/>
      <c r="E33" s="190"/>
      <c r="F33" s="190"/>
      <c r="G33" s="190"/>
      <c r="H33" s="190"/>
      <c r="I33" s="190"/>
      <c r="J33" s="190"/>
      <c r="K33" s="190"/>
      <c r="L33" s="190"/>
    </row>
    <row r="34" spans="1:12" x14ac:dyDescent="0.2">
      <c r="A34" s="96"/>
      <c r="B34" s="96"/>
      <c r="C34" s="190"/>
      <c r="D34" s="190"/>
      <c r="E34" s="190"/>
      <c r="F34" s="190"/>
      <c r="G34" s="190"/>
      <c r="H34" s="190"/>
      <c r="I34" s="190"/>
      <c r="J34" s="190"/>
      <c r="K34" s="190"/>
      <c r="L34" s="190"/>
    </row>
    <row r="36" spans="1:12" ht="12.75" customHeight="1" x14ac:dyDescent="0.2">
      <c r="F36" s="73"/>
    </row>
    <row r="37" spans="1:12" ht="12.75" customHeight="1" x14ac:dyDescent="0.2">
      <c r="E37" s="74"/>
    </row>
  </sheetData>
  <mergeCells count="16">
    <mergeCell ref="K1:L1"/>
    <mergeCell ref="C33:D33"/>
    <mergeCell ref="E33:F33"/>
    <mergeCell ref="G33:H33"/>
    <mergeCell ref="I33:J33"/>
    <mergeCell ref="K33:L33"/>
    <mergeCell ref="A1:B1"/>
    <mergeCell ref="C1:D1"/>
    <mergeCell ref="E1:F1"/>
    <mergeCell ref="G1:H1"/>
    <mergeCell ref="I1:J1"/>
    <mergeCell ref="E34:F34"/>
    <mergeCell ref="C34:D34"/>
    <mergeCell ref="G34:H34"/>
    <mergeCell ref="I34:J34"/>
    <mergeCell ref="K34:L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xSplit="1" topLeftCell="B1" activePane="topRight" state="frozen"/>
      <selection pane="topRight" activeCell="I11" sqref="I11"/>
    </sheetView>
  </sheetViews>
  <sheetFormatPr defaultColWidth="9.140625" defaultRowHeight="12.75" customHeight="1" x14ac:dyDescent="0.2"/>
  <cols>
    <col min="1" max="1" width="15" customWidth="1"/>
    <col min="2" max="2" width="12.7109375" customWidth="1"/>
    <col min="4" max="4" width="13.28515625" customWidth="1"/>
    <col min="5" max="9" width="15" customWidth="1"/>
  </cols>
  <sheetData>
    <row r="1" spans="1:9" ht="37.5" customHeight="1" x14ac:dyDescent="0.2">
      <c r="A1" s="124" t="s">
        <v>127</v>
      </c>
      <c r="B1" s="125"/>
      <c r="C1" s="125"/>
      <c r="D1" s="126"/>
      <c r="E1" s="127" t="s">
        <v>46</v>
      </c>
      <c r="F1" s="125"/>
      <c r="G1" s="128"/>
      <c r="H1" s="128"/>
      <c r="I1" s="126"/>
    </row>
    <row r="2" spans="1:9" ht="51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26" t="s">
        <v>150</v>
      </c>
      <c r="F2" s="26" t="s">
        <v>151</v>
      </c>
      <c r="G2" s="32" t="s">
        <v>152</v>
      </c>
      <c r="H2" s="32" t="s">
        <v>153</v>
      </c>
      <c r="I2" s="26" t="s">
        <v>154</v>
      </c>
    </row>
    <row r="3" spans="1:9" x14ac:dyDescent="0.2">
      <c r="A3" s="27" t="s">
        <v>4</v>
      </c>
      <c r="B3" s="6">
        <v>3298</v>
      </c>
      <c r="C3" s="6">
        <v>1559</v>
      </c>
      <c r="D3" s="7">
        <f>C3/B3</f>
        <v>0.47271073377804729</v>
      </c>
      <c r="E3" s="12">
        <v>34</v>
      </c>
      <c r="F3" s="12">
        <v>81</v>
      </c>
      <c r="G3" s="13">
        <v>223</v>
      </c>
      <c r="H3" s="13">
        <v>1114</v>
      </c>
      <c r="I3" s="12">
        <v>49</v>
      </c>
    </row>
    <row r="4" spans="1:9" x14ac:dyDescent="0.2">
      <c r="A4" s="27" t="s">
        <v>5</v>
      </c>
      <c r="B4" s="6">
        <v>25390</v>
      </c>
      <c r="C4" s="6">
        <v>10083</v>
      </c>
      <c r="D4" s="7">
        <f>C4/B4</f>
        <v>0.3971248523040567</v>
      </c>
      <c r="E4" s="12">
        <v>354</v>
      </c>
      <c r="F4" s="12">
        <v>474</v>
      </c>
      <c r="G4" s="13">
        <v>1179</v>
      </c>
      <c r="H4" s="13">
        <v>7593</v>
      </c>
      <c r="I4" s="12">
        <v>320</v>
      </c>
    </row>
    <row r="5" spans="1:9" x14ac:dyDescent="0.2">
      <c r="A5" s="27" t="s">
        <v>6</v>
      </c>
      <c r="B5" s="6">
        <v>50205</v>
      </c>
      <c r="C5" s="6">
        <v>23543</v>
      </c>
      <c r="D5" s="7">
        <f t="shared" ref="D5:D32" si="0">C5/B5</f>
        <v>0.46893735683696841</v>
      </c>
      <c r="E5" s="12">
        <v>941</v>
      </c>
      <c r="F5" s="12">
        <v>966</v>
      </c>
      <c r="G5" s="13">
        <v>3875</v>
      </c>
      <c r="H5" s="13">
        <v>16191</v>
      </c>
      <c r="I5" s="12">
        <v>956</v>
      </c>
    </row>
    <row r="6" spans="1:9" x14ac:dyDescent="0.2">
      <c r="A6" s="27" t="s">
        <v>7</v>
      </c>
      <c r="B6" s="6">
        <v>11441</v>
      </c>
      <c r="C6" s="6">
        <v>5896</v>
      </c>
      <c r="D6" s="7">
        <f t="shared" si="0"/>
        <v>0.51533956821956117</v>
      </c>
      <c r="E6" s="12">
        <v>204</v>
      </c>
      <c r="F6" s="12">
        <v>222</v>
      </c>
      <c r="G6" s="13">
        <v>1804</v>
      </c>
      <c r="H6" s="13">
        <v>3074</v>
      </c>
      <c r="I6" s="12">
        <v>310</v>
      </c>
    </row>
    <row r="7" spans="1:9" x14ac:dyDescent="0.2">
      <c r="A7" s="27" t="s">
        <v>8</v>
      </c>
      <c r="B7" s="6">
        <v>685</v>
      </c>
      <c r="C7" s="6">
        <v>472</v>
      </c>
      <c r="D7" s="7">
        <f t="shared" si="0"/>
        <v>0.68905109489051097</v>
      </c>
      <c r="E7" s="12">
        <v>27</v>
      </c>
      <c r="F7" s="12">
        <v>19</v>
      </c>
      <c r="G7" s="13">
        <v>70</v>
      </c>
      <c r="H7" s="13">
        <v>306</v>
      </c>
      <c r="I7" s="12">
        <v>23</v>
      </c>
    </row>
    <row r="8" spans="1:9" x14ac:dyDescent="0.2">
      <c r="A8" s="27" t="s">
        <v>9</v>
      </c>
      <c r="B8" s="6">
        <v>136205</v>
      </c>
      <c r="C8" s="6">
        <v>65347</v>
      </c>
      <c r="D8" s="7">
        <f t="shared" si="0"/>
        <v>0.4797694651444514</v>
      </c>
      <c r="E8" s="12">
        <v>2218</v>
      </c>
      <c r="F8" s="12">
        <v>2328</v>
      </c>
      <c r="G8" s="13">
        <v>12964</v>
      </c>
      <c r="H8" s="13">
        <v>44831</v>
      </c>
      <c r="I8" s="12">
        <v>1830</v>
      </c>
    </row>
    <row r="9" spans="1:9" x14ac:dyDescent="0.2">
      <c r="A9" s="27" t="s">
        <v>10</v>
      </c>
      <c r="B9" s="6">
        <v>7726</v>
      </c>
      <c r="C9" s="6">
        <v>4024</v>
      </c>
      <c r="D9" s="7">
        <f t="shared" si="0"/>
        <v>0.52083872637846229</v>
      </c>
      <c r="E9" s="12">
        <v>78</v>
      </c>
      <c r="F9" s="12">
        <v>203</v>
      </c>
      <c r="G9" s="13">
        <v>409</v>
      </c>
      <c r="H9" s="13">
        <v>3097</v>
      </c>
      <c r="I9" s="12">
        <v>123</v>
      </c>
    </row>
    <row r="10" spans="1:9" x14ac:dyDescent="0.2">
      <c r="A10" s="27" t="s">
        <v>11</v>
      </c>
      <c r="B10" s="6">
        <v>6979</v>
      </c>
      <c r="C10" s="6">
        <v>2753</v>
      </c>
      <c r="D10" s="7">
        <f t="shared" si="0"/>
        <v>0.39446912165066628</v>
      </c>
      <c r="E10" s="12">
        <v>74</v>
      </c>
      <c r="F10" s="12">
        <v>86</v>
      </c>
      <c r="G10" s="13">
        <v>391</v>
      </c>
      <c r="H10" s="13">
        <v>1981</v>
      </c>
      <c r="I10" s="12">
        <v>113</v>
      </c>
    </row>
    <row r="11" spans="1:9" x14ac:dyDescent="0.2">
      <c r="A11" s="27" t="s">
        <v>12</v>
      </c>
      <c r="B11" s="6">
        <v>2708</v>
      </c>
      <c r="C11" s="6">
        <v>1726</v>
      </c>
      <c r="D11" s="7">
        <f t="shared" si="0"/>
        <v>0.63737075332348592</v>
      </c>
      <c r="E11" s="12">
        <v>33</v>
      </c>
      <c r="F11" s="12">
        <v>49</v>
      </c>
      <c r="G11" s="13">
        <v>240</v>
      </c>
      <c r="H11" s="13">
        <v>1279</v>
      </c>
      <c r="I11" s="12">
        <v>43</v>
      </c>
    </row>
    <row r="12" spans="1:9" x14ac:dyDescent="0.2">
      <c r="A12" s="27" t="s">
        <v>13</v>
      </c>
      <c r="B12" s="6">
        <v>4816</v>
      </c>
      <c r="C12" s="6">
        <v>3613</v>
      </c>
      <c r="D12" s="7">
        <f t="shared" si="0"/>
        <v>0.75020764119601324</v>
      </c>
      <c r="E12" s="12">
        <v>228</v>
      </c>
      <c r="F12" s="12">
        <v>74</v>
      </c>
      <c r="G12" s="13">
        <v>1519</v>
      </c>
      <c r="H12" s="13">
        <v>1493</v>
      </c>
      <c r="I12" s="12">
        <v>103</v>
      </c>
    </row>
    <row r="13" spans="1:9" x14ac:dyDescent="0.2">
      <c r="A13" s="27" t="s">
        <v>14</v>
      </c>
      <c r="B13" s="6">
        <v>21016</v>
      </c>
      <c r="C13" s="6">
        <v>9160</v>
      </c>
      <c r="D13" s="7">
        <f t="shared" si="0"/>
        <v>0.4358583936048725</v>
      </c>
      <c r="E13" s="12">
        <v>358</v>
      </c>
      <c r="F13" s="12">
        <v>391</v>
      </c>
      <c r="G13" s="13">
        <v>1067</v>
      </c>
      <c r="H13" s="13">
        <v>6874</v>
      </c>
      <c r="I13" s="12">
        <v>275</v>
      </c>
    </row>
    <row r="14" spans="1:9" x14ac:dyDescent="0.2">
      <c r="A14" s="27" t="s">
        <v>15</v>
      </c>
      <c r="B14" s="90">
        <v>5195</v>
      </c>
      <c r="C14" s="6">
        <v>3222</v>
      </c>
      <c r="D14" s="7">
        <f t="shared" si="0"/>
        <v>0.62021174205967278</v>
      </c>
      <c r="E14" s="12">
        <v>111</v>
      </c>
      <c r="F14" s="12">
        <v>178</v>
      </c>
      <c r="G14" s="13">
        <v>425</v>
      </c>
      <c r="H14" s="13">
        <v>2197</v>
      </c>
      <c r="I14" s="12">
        <v>107</v>
      </c>
    </row>
    <row r="15" spans="1:9" x14ac:dyDescent="0.2">
      <c r="A15" s="27" t="s">
        <v>16</v>
      </c>
      <c r="B15" s="6">
        <v>3911</v>
      </c>
      <c r="C15" s="6">
        <v>1996</v>
      </c>
      <c r="D15" s="7">
        <f t="shared" si="0"/>
        <v>0.51035540782408595</v>
      </c>
      <c r="E15" s="12">
        <v>59</v>
      </c>
      <c r="F15" s="12">
        <v>87</v>
      </c>
      <c r="G15" s="13">
        <v>354</v>
      </c>
      <c r="H15" s="13">
        <v>1363</v>
      </c>
      <c r="I15" s="12">
        <v>56</v>
      </c>
    </row>
    <row r="16" spans="1:9" x14ac:dyDescent="0.2">
      <c r="A16" s="27" t="s">
        <v>17</v>
      </c>
      <c r="B16" s="6">
        <v>6301</v>
      </c>
      <c r="C16" s="6">
        <v>3972</v>
      </c>
      <c r="D16" s="7">
        <f t="shared" si="0"/>
        <v>0.63037613077289323</v>
      </c>
      <c r="E16" s="12">
        <v>129</v>
      </c>
      <c r="F16" s="12">
        <v>289</v>
      </c>
      <c r="G16" s="13">
        <v>361</v>
      </c>
      <c r="H16" s="13">
        <v>2898</v>
      </c>
      <c r="I16" s="12">
        <v>111</v>
      </c>
    </row>
    <row r="17" spans="1:9" x14ac:dyDescent="0.2">
      <c r="A17" s="27" t="s">
        <v>18</v>
      </c>
      <c r="B17" s="6">
        <v>5350</v>
      </c>
      <c r="C17" s="6">
        <v>2845</v>
      </c>
      <c r="D17" s="7">
        <f t="shared" si="0"/>
        <v>0.53177570093457949</v>
      </c>
      <c r="E17" s="12">
        <v>106</v>
      </c>
      <c r="F17" s="12">
        <v>112</v>
      </c>
      <c r="G17" s="13">
        <v>369</v>
      </c>
      <c r="H17" s="13">
        <v>2106</v>
      </c>
      <c r="I17" s="12">
        <v>81</v>
      </c>
    </row>
    <row r="18" spans="1:9" x14ac:dyDescent="0.2">
      <c r="A18" s="27" t="s">
        <v>19</v>
      </c>
      <c r="B18" s="6">
        <v>918</v>
      </c>
      <c r="C18" s="6">
        <v>651</v>
      </c>
      <c r="D18" s="7">
        <f t="shared" si="0"/>
        <v>0.70915032679738566</v>
      </c>
      <c r="E18" s="12">
        <v>14</v>
      </c>
      <c r="F18" s="12">
        <v>26</v>
      </c>
      <c r="G18" s="13">
        <v>47</v>
      </c>
      <c r="H18" s="13">
        <v>503</v>
      </c>
      <c r="I18" s="12">
        <v>14</v>
      </c>
    </row>
    <row r="19" spans="1:9" x14ac:dyDescent="0.2">
      <c r="A19" s="27" t="s">
        <v>20</v>
      </c>
      <c r="B19" s="6">
        <v>1290</v>
      </c>
      <c r="C19" s="6">
        <v>761</v>
      </c>
      <c r="D19" s="7">
        <f t="shared" si="0"/>
        <v>0.58992248062015507</v>
      </c>
      <c r="E19" s="12">
        <v>20</v>
      </c>
      <c r="F19" s="12">
        <v>37</v>
      </c>
      <c r="G19" s="13">
        <v>76</v>
      </c>
      <c r="H19" s="13">
        <v>561</v>
      </c>
      <c r="I19" s="12">
        <v>24</v>
      </c>
    </row>
    <row r="20" spans="1:9" x14ac:dyDescent="0.2">
      <c r="A20" s="27" t="s">
        <v>21</v>
      </c>
      <c r="B20" s="6">
        <v>440524</v>
      </c>
      <c r="C20" s="6">
        <v>229379</v>
      </c>
      <c r="D20" s="7">
        <f t="shared" si="0"/>
        <v>0.52069580771989721</v>
      </c>
      <c r="E20" s="12">
        <v>9263</v>
      </c>
      <c r="F20" s="12">
        <v>5518</v>
      </c>
      <c r="G20" s="13">
        <v>90181</v>
      </c>
      <c r="H20" s="13">
        <v>115038</v>
      </c>
      <c r="I20" s="12">
        <v>4696</v>
      </c>
    </row>
    <row r="21" spans="1:9" x14ac:dyDescent="0.2">
      <c r="A21" s="27" t="s">
        <v>22</v>
      </c>
      <c r="B21" s="6">
        <v>6342</v>
      </c>
      <c r="C21" s="6">
        <v>4050</v>
      </c>
      <c r="D21" s="7">
        <f t="shared" si="0"/>
        <v>0.6385998107852412</v>
      </c>
      <c r="E21" s="12">
        <v>109</v>
      </c>
      <c r="F21" s="12">
        <v>133</v>
      </c>
      <c r="G21" s="13">
        <v>940</v>
      </c>
      <c r="H21" s="13">
        <v>1875</v>
      </c>
      <c r="I21" s="12">
        <v>158</v>
      </c>
    </row>
    <row r="22" spans="1:9" x14ac:dyDescent="0.2">
      <c r="A22" s="27" t="s">
        <v>23</v>
      </c>
      <c r="B22" s="6">
        <v>11287</v>
      </c>
      <c r="C22" s="6">
        <v>5882</v>
      </c>
      <c r="D22" s="7">
        <f t="shared" si="0"/>
        <v>0.52113050411978379</v>
      </c>
      <c r="E22" s="12">
        <v>149</v>
      </c>
      <c r="F22" s="12">
        <v>299</v>
      </c>
      <c r="G22" s="13">
        <v>661</v>
      </c>
      <c r="H22" s="13">
        <v>4407</v>
      </c>
      <c r="I22" s="12">
        <v>200</v>
      </c>
    </row>
    <row r="23" spans="1:9" x14ac:dyDescent="0.2">
      <c r="A23" s="27" t="s">
        <v>24</v>
      </c>
      <c r="B23" s="6">
        <v>8834</v>
      </c>
      <c r="C23" s="6">
        <v>5008</v>
      </c>
      <c r="D23" s="7">
        <f t="shared" si="0"/>
        <v>0.56690061127462077</v>
      </c>
      <c r="E23" s="12">
        <v>126</v>
      </c>
      <c r="F23" s="12">
        <v>244</v>
      </c>
      <c r="G23" s="13">
        <v>502</v>
      </c>
      <c r="H23" s="13">
        <v>3788</v>
      </c>
      <c r="I23" s="12">
        <v>183</v>
      </c>
    </row>
    <row r="24" spans="1:9" x14ac:dyDescent="0.2">
      <c r="A24" s="27" t="s">
        <v>25</v>
      </c>
      <c r="B24" s="6">
        <v>24062</v>
      </c>
      <c r="C24" s="6">
        <v>10918</v>
      </c>
      <c r="D24" s="7">
        <f t="shared" si="0"/>
        <v>0.45374449339207046</v>
      </c>
      <c r="E24" s="12">
        <v>523</v>
      </c>
      <c r="F24" s="12">
        <v>230</v>
      </c>
      <c r="G24" s="13">
        <v>4773</v>
      </c>
      <c r="H24" s="13">
        <v>4626</v>
      </c>
      <c r="I24" s="12">
        <v>325</v>
      </c>
    </row>
    <row r="25" spans="1:9" x14ac:dyDescent="0.2">
      <c r="A25" s="27" t="s">
        <v>26</v>
      </c>
      <c r="B25" s="6">
        <v>24839</v>
      </c>
      <c r="C25" s="6">
        <v>11384</v>
      </c>
      <c r="D25" s="7">
        <f t="shared" si="0"/>
        <v>0.45831152622891419</v>
      </c>
      <c r="E25" s="12">
        <v>468</v>
      </c>
      <c r="F25" s="12">
        <v>590</v>
      </c>
      <c r="G25" s="13">
        <v>2598</v>
      </c>
      <c r="H25" s="13">
        <v>7018</v>
      </c>
      <c r="I25" s="12">
        <v>368</v>
      </c>
    </row>
    <row r="26" spans="1:9" x14ac:dyDescent="0.2">
      <c r="A26" s="27" t="s">
        <v>27</v>
      </c>
      <c r="B26" s="6">
        <v>14151</v>
      </c>
      <c r="C26" s="6">
        <v>5813</v>
      </c>
      <c r="D26" s="7">
        <f t="shared" si="0"/>
        <v>0.41078369019857253</v>
      </c>
      <c r="E26" s="12">
        <v>222</v>
      </c>
      <c r="F26" s="12">
        <v>246</v>
      </c>
      <c r="G26" s="13">
        <v>499</v>
      </c>
      <c r="H26" s="13">
        <v>4520</v>
      </c>
      <c r="I26" s="12">
        <v>184</v>
      </c>
    </row>
    <row r="27" spans="1:9" x14ac:dyDescent="0.2">
      <c r="A27" s="27" t="s">
        <v>28</v>
      </c>
      <c r="B27" s="6">
        <v>249074</v>
      </c>
      <c r="C27" s="6">
        <v>88157</v>
      </c>
      <c r="D27" s="7">
        <f t="shared" si="0"/>
        <v>0.35393899001903051</v>
      </c>
      <c r="E27" s="12">
        <v>3424</v>
      </c>
      <c r="F27" s="12">
        <v>3165</v>
      </c>
      <c r="G27" s="13">
        <v>9794</v>
      </c>
      <c r="H27" s="13">
        <v>67333</v>
      </c>
      <c r="I27" s="12">
        <v>2146</v>
      </c>
    </row>
    <row r="28" spans="1:9" x14ac:dyDescent="0.2">
      <c r="A28" s="27" t="s">
        <v>29</v>
      </c>
      <c r="B28" s="6">
        <v>12718</v>
      </c>
      <c r="C28" s="6">
        <v>6639</v>
      </c>
      <c r="D28" s="7">
        <f t="shared" si="0"/>
        <v>0.52201604025790216</v>
      </c>
      <c r="E28" s="12">
        <v>285</v>
      </c>
      <c r="F28" s="12">
        <v>232</v>
      </c>
      <c r="G28" s="13">
        <v>1431</v>
      </c>
      <c r="H28" s="13">
        <v>4216</v>
      </c>
      <c r="I28" s="12">
        <v>196</v>
      </c>
    </row>
    <row r="29" spans="1:9" x14ac:dyDescent="0.2">
      <c r="A29" s="27" t="s">
        <v>30</v>
      </c>
      <c r="B29" s="6">
        <v>67259</v>
      </c>
      <c r="C29" s="6">
        <v>30795</v>
      </c>
      <c r="D29" s="7">
        <f t="shared" si="0"/>
        <v>0.45785694107851738</v>
      </c>
      <c r="E29" s="12">
        <v>979</v>
      </c>
      <c r="F29" s="12">
        <v>1009</v>
      </c>
      <c r="G29" s="13">
        <v>4854</v>
      </c>
      <c r="H29" s="13">
        <v>22057</v>
      </c>
      <c r="I29" s="12">
        <v>865</v>
      </c>
    </row>
    <row r="30" spans="1:9" x14ac:dyDescent="0.2">
      <c r="A30" s="27" t="s">
        <v>31</v>
      </c>
      <c r="B30" s="6">
        <v>1558</v>
      </c>
      <c r="C30" s="6">
        <v>1186</v>
      </c>
      <c r="D30" s="7">
        <f t="shared" si="0"/>
        <v>0.7612323491655969</v>
      </c>
      <c r="E30" s="12">
        <v>22</v>
      </c>
      <c r="F30" s="12">
        <v>28</v>
      </c>
      <c r="G30" s="13">
        <v>198</v>
      </c>
      <c r="H30" s="13">
        <v>834</v>
      </c>
      <c r="I30" s="12">
        <v>33</v>
      </c>
    </row>
    <row r="31" spans="1:9" x14ac:dyDescent="0.2">
      <c r="A31" s="27" t="s">
        <v>32</v>
      </c>
      <c r="B31" s="6">
        <v>95572</v>
      </c>
      <c r="C31" s="6">
        <v>37139</v>
      </c>
      <c r="D31" s="7">
        <f t="shared" si="0"/>
        <v>0.38859707864228016</v>
      </c>
      <c r="E31" s="12">
        <v>1775</v>
      </c>
      <c r="F31" s="12">
        <v>1406</v>
      </c>
      <c r="G31" s="13">
        <v>10163</v>
      </c>
      <c r="H31" s="13">
        <v>22102</v>
      </c>
      <c r="I31" s="12">
        <v>1216</v>
      </c>
    </row>
    <row r="32" spans="1:9" x14ac:dyDescent="0.2">
      <c r="A32" s="28" t="s">
        <v>33</v>
      </c>
      <c r="B32" s="6">
        <f>SUM(B3:B31)</f>
        <v>1249654</v>
      </c>
      <c r="C32" s="6">
        <f>SUM(C3:C31)</f>
        <v>577973</v>
      </c>
      <c r="D32" s="7">
        <f t="shared" si="0"/>
        <v>0.46250642177754803</v>
      </c>
      <c r="E32" s="12">
        <f>SUM(E3:E31)</f>
        <v>22333</v>
      </c>
      <c r="F32" s="12">
        <f>SUM(F3:F31)</f>
        <v>18722</v>
      </c>
      <c r="G32" s="13">
        <f>SUM(G3:G31)</f>
        <v>151967</v>
      </c>
      <c r="H32" s="13">
        <f>SUM(H3:H31)</f>
        <v>355275</v>
      </c>
      <c r="I32" s="12">
        <f>SUM(I3:I31)</f>
        <v>15108</v>
      </c>
    </row>
    <row r="33" spans="1:9" x14ac:dyDescent="0.2">
      <c r="A33" s="28" t="s">
        <v>34</v>
      </c>
      <c r="B33" s="29"/>
      <c r="C33" s="29"/>
      <c r="D33" s="30"/>
      <c r="E33" s="121">
        <f>SUM(E32:I32)</f>
        <v>563405</v>
      </c>
      <c r="F33" s="122"/>
      <c r="G33" s="122"/>
      <c r="H33" s="122"/>
      <c r="I33" s="123"/>
    </row>
    <row r="34" spans="1:9" x14ac:dyDescent="0.2">
      <c r="A34" s="28" t="s">
        <v>35</v>
      </c>
      <c r="B34" s="17"/>
      <c r="C34" s="17"/>
      <c r="D34" s="31"/>
      <c r="E34" s="22">
        <f>E32/E33</f>
        <v>3.9639335824140719E-2</v>
      </c>
      <c r="F34" s="22">
        <f>F32/E33</f>
        <v>3.3230092029712194E-2</v>
      </c>
      <c r="G34" s="24">
        <f>G32/E33</f>
        <v>0.26972959061421181</v>
      </c>
      <c r="H34" s="24">
        <f>H32/E33</f>
        <v>0.63058545806302746</v>
      </c>
      <c r="I34" s="22">
        <f>I32/E33</f>
        <v>2.6815523468907802E-2</v>
      </c>
    </row>
  </sheetData>
  <mergeCells count="3">
    <mergeCell ref="E33:I33"/>
    <mergeCell ref="A1:D1"/>
    <mergeCell ref="E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pane xSplit="1" topLeftCell="B1" activePane="topRight" state="frozen"/>
      <selection pane="topRight" activeCell="O9" sqref="O9"/>
    </sheetView>
  </sheetViews>
  <sheetFormatPr defaultColWidth="9.140625" defaultRowHeight="12.75" customHeight="1" x14ac:dyDescent="0.2"/>
  <cols>
    <col min="1" max="1" width="11.85546875" customWidth="1"/>
    <col min="2" max="2" width="15.42578125" customWidth="1"/>
    <col min="3" max="3" width="13.7109375" customWidth="1"/>
    <col min="4" max="15" width="12.85546875" customWidth="1"/>
    <col min="16" max="16" width="14.85546875" customWidth="1"/>
  </cols>
  <sheetData>
    <row r="1" spans="1:16" ht="34.5" customHeight="1" x14ac:dyDescent="0.2">
      <c r="A1" s="135" t="s">
        <v>127</v>
      </c>
      <c r="B1" s="125"/>
      <c r="C1" s="125"/>
      <c r="D1" s="126"/>
      <c r="E1" s="136" t="s">
        <v>168</v>
      </c>
      <c r="F1" s="126"/>
      <c r="G1" s="129" t="s">
        <v>171</v>
      </c>
      <c r="H1" s="140"/>
      <c r="I1" s="136" t="s">
        <v>177</v>
      </c>
      <c r="J1" s="137"/>
      <c r="K1" s="126"/>
      <c r="L1" s="129" t="s">
        <v>181</v>
      </c>
      <c r="M1" s="130"/>
      <c r="N1" s="131" t="s">
        <v>188</v>
      </c>
      <c r="O1" s="132"/>
      <c r="P1" s="39" t="s">
        <v>47</v>
      </c>
    </row>
    <row r="2" spans="1:16" ht="38.25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26" t="s">
        <v>169</v>
      </c>
      <c r="F2" s="26" t="s">
        <v>170</v>
      </c>
      <c r="G2" s="32" t="s">
        <v>172</v>
      </c>
      <c r="H2" s="26" t="s">
        <v>173</v>
      </c>
      <c r="I2" s="26" t="s">
        <v>178</v>
      </c>
      <c r="J2" s="32" t="s">
        <v>179</v>
      </c>
      <c r="K2" s="26" t="s">
        <v>180</v>
      </c>
      <c r="L2" s="32" t="s">
        <v>182</v>
      </c>
      <c r="M2" s="26" t="s">
        <v>183</v>
      </c>
      <c r="N2" s="26" t="s">
        <v>189</v>
      </c>
      <c r="O2" s="26" t="s">
        <v>190</v>
      </c>
      <c r="P2" s="26" t="s">
        <v>191</v>
      </c>
    </row>
    <row r="3" spans="1:16" x14ac:dyDescent="0.2">
      <c r="A3" s="27" t="s">
        <v>4</v>
      </c>
      <c r="B3" s="6">
        <v>3298</v>
      </c>
      <c r="C3" s="6">
        <v>1559</v>
      </c>
      <c r="D3" s="7">
        <f>C3/B3</f>
        <v>0.47271073377804729</v>
      </c>
      <c r="E3" s="36"/>
      <c r="F3" s="36"/>
      <c r="G3" s="37"/>
      <c r="H3" s="35"/>
      <c r="I3" s="36"/>
      <c r="J3" s="37"/>
      <c r="K3" s="36"/>
      <c r="L3" s="37"/>
      <c r="M3" s="37"/>
      <c r="N3" s="35"/>
      <c r="O3" s="37"/>
      <c r="P3" s="43">
        <v>1280</v>
      </c>
    </row>
    <row r="4" spans="1:16" x14ac:dyDescent="0.2">
      <c r="A4" s="27" t="s">
        <v>5</v>
      </c>
      <c r="B4" s="6">
        <v>25390</v>
      </c>
      <c r="C4" s="6">
        <v>10083</v>
      </c>
      <c r="D4" s="7">
        <f>C4/B4</f>
        <v>0.3971248523040567</v>
      </c>
      <c r="E4" s="35"/>
      <c r="F4" s="35"/>
      <c r="G4" s="37"/>
      <c r="H4" s="35"/>
      <c r="I4" s="43">
        <v>886</v>
      </c>
      <c r="J4" s="44">
        <v>7714</v>
      </c>
      <c r="K4" s="43">
        <v>1295</v>
      </c>
      <c r="L4" s="37"/>
      <c r="M4" s="37"/>
      <c r="N4" s="35"/>
      <c r="O4" s="37"/>
      <c r="P4" s="35"/>
    </row>
    <row r="5" spans="1:16" x14ac:dyDescent="0.2">
      <c r="A5" s="27" t="s">
        <v>6</v>
      </c>
      <c r="B5" s="6">
        <v>50205</v>
      </c>
      <c r="C5" s="6">
        <v>23543</v>
      </c>
      <c r="D5" s="7">
        <f t="shared" ref="D5:D32" si="0">C5/B5</f>
        <v>0.46893735683696841</v>
      </c>
      <c r="E5" s="35"/>
      <c r="F5" s="35"/>
      <c r="G5" s="37"/>
      <c r="H5" s="36"/>
      <c r="I5" s="43">
        <v>390</v>
      </c>
      <c r="J5" s="44">
        <v>3360</v>
      </c>
      <c r="K5" s="43">
        <v>512</v>
      </c>
      <c r="L5" s="37"/>
      <c r="M5" s="37"/>
      <c r="N5" s="35"/>
      <c r="O5" s="37"/>
      <c r="P5" s="35"/>
    </row>
    <row r="6" spans="1:16" x14ac:dyDescent="0.2">
      <c r="A6" s="27" t="s">
        <v>7</v>
      </c>
      <c r="B6" s="6">
        <v>11441</v>
      </c>
      <c r="C6" s="6">
        <v>5896</v>
      </c>
      <c r="D6" s="7">
        <f t="shared" si="0"/>
        <v>0.51533956821956117</v>
      </c>
      <c r="E6" s="35"/>
      <c r="F6" s="35"/>
      <c r="G6" s="37"/>
      <c r="H6" s="35"/>
      <c r="I6" s="35"/>
      <c r="J6" s="37"/>
      <c r="K6" s="35"/>
      <c r="L6" s="37"/>
      <c r="M6" s="37"/>
      <c r="N6" s="36"/>
      <c r="O6" s="37"/>
      <c r="P6" s="36"/>
    </row>
    <row r="7" spans="1:16" x14ac:dyDescent="0.2">
      <c r="A7" s="27" t="s">
        <v>8</v>
      </c>
      <c r="B7" s="6">
        <v>685</v>
      </c>
      <c r="C7" s="6">
        <v>472</v>
      </c>
      <c r="D7" s="7">
        <f t="shared" si="0"/>
        <v>0.68905109489051097</v>
      </c>
      <c r="E7" s="35"/>
      <c r="F7" s="35"/>
      <c r="G7" s="37"/>
      <c r="H7" s="35"/>
      <c r="I7" s="35"/>
      <c r="J7" s="37"/>
      <c r="K7" s="35"/>
      <c r="L7" s="37"/>
      <c r="M7" s="37"/>
      <c r="N7" s="43">
        <v>115</v>
      </c>
      <c r="O7" s="44">
        <v>319</v>
      </c>
      <c r="P7" s="35"/>
    </row>
    <row r="8" spans="1:16" x14ac:dyDescent="0.2">
      <c r="A8" s="27" t="s">
        <v>9</v>
      </c>
      <c r="B8" s="6">
        <v>136205</v>
      </c>
      <c r="C8" s="6">
        <v>65347</v>
      </c>
      <c r="D8" s="7">
        <f t="shared" si="0"/>
        <v>0.4797694651444514</v>
      </c>
      <c r="E8" s="35"/>
      <c r="F8" s="35"/>
      <c r="G8" s="37"/>
      <c r="H8" s="35"/>
      <c r="I8" s="35"/>
      <c r="J8" s="37"/>
      <c r="K8" s="35"/>
      <c r="L8" s="44">
        <v>1354</v>
      </c>
      <c r="M8" s="44">
        <v>389</v>
      </c>
      <c r="N8" s="35"/>
      <c r="O8" s="37"/>
      <c r="P8" s="35"/>
    </row>
    <row r="9" spans="1:16" x14ac:dyDescent="0.2">
      <c r="A9" s="27" t="s">
        <v>10</v>
      </c>
      <c r="B9" s="6">
        <v>7726</v>
      </c>
      <c r="C9" s="6">
        <v>4024</v>
      </c>
      <c r="D9" s="7">
        <f t="shared" si="0"/>
        <v>0.52083872637846229</v>
      </c>
      <c r="E9" s="35"/>
      <c r="F9" s="35"/>
      <c r="G9" s="37"/>
      <c r="H9" s="35"/>
      <c r="I9" s="35"/>
      <c r="J9" s="37"/>
      <c r="K9" s="35"/>
      <c r="L9" s="37"/>
      <c r="M9" s="37"/>
      <c r="N9" s="43">
        <v>503</v>
      </c>
      <c r="O9" s="44">
        <v>3435</v>
      </c>
      <c r="P9" s="35"/>
    </row>
    <row r="10" spans="1:16" x14ac:dyDescent="0.2">
      <c r="A10" s="27" t="s">
        <v>11</v>
      </c>
      <c r="B10" s="6">
        <v>6979</v>
      </c>
      <c r="C10" s="6">
        <v>2753</v>
      </c>
      <c r="D10" s="7">
        <f t="shared" si="0"/>
        <v>0.39446912165066628</v>
      </c>
      <c r="E10" s="35"/>
      <c r="F10" s="35"/>
      <c r="G10" s="37"/>
      <c r="H10" s="35"/>
      <c r="I10" s="35"/>
      <c r="J10" s="37"/>
      <c r="K10" s="35"/>
      <c r="L10" s="37"/>
      <c r="M10" s="37"/>
      <c r="N10" s="36"/>
      <c r="O10" s="37"/>
      <c r="P10" s="36"/>
    </row>
    <row r="11" spans="1:16" x14ac:dyDescent="0.2">
      <c r="A11" s="27" t="s">
        <v>12</v>
      </c>
      <c r="B11" s="6">
        <v>2708</v>
      </c>
      <c r="C11" s="6">
        <v>1726</v>
      </c>
      <c r="D11" s="7">
        <f t="shared" si="0"/>
        <v>0.63737075332348592</v>
      </c>
      <c r="E11" s="36"/>
      <c r="F11" s="36"/>
      <c r="G11" s="37"/>
      <c r="H11" s="35"/>
      <c r="I11" s="35"/>
      <c r="J11" s="37"/>
      <c r="K11" s="35"/>
      <c r="L11" s="37"/>
      <c r="M11" s="37"/>
      <c r="N11" s="35"/>
      <c r="O11" s="37"/>
      <c r="P11" s="35"/>
    </row>
    <row r="12" spans="1:16" x14ac:dyDescent="0.2">
      <c r="A12" s="27" t="s">
        <v>13</v>
      </c>
      <c r="B12" s="6">
        <v>4816</v>
      </c>
      <c r="C12" s="6">
        <v>3613</v>
      </c>
      <c r="D12" s="7">
        <f t="shared" si="0"/>
        <v>0.75020764119601324</v>
      </c>
      <c r="E12" s="35"/>
      <c r="F12" s="35"/>
      <c r="G12" s="37"/>
      <c r="H12" s="35"/>
      <c r="I12" s="35"/>
      <c r="J12" s="37"/>
      <c r="K12" s="35"/>
      <c r="L12" s="37"/>
      <c r="M12" s="37"/>
      <c r="N12" s="36"/>
      <c r="O12" s="37"/>
      <c r="P12" s="36"/>
    </row>
    <row r="13" spans="1:16" x14ac:dyDescent="0.2">
      <c r="A13" s="27" t="s">
        <v>14</v>
      </c>
      <c r="B13" s="6">
        <v>21016</v>
      </c>
      <c r="C13" s="6">
        <v>9160</v>
      </c>
      <c r="D13" s="7">
        <f>C13/B13</f>
        <v>0.4358583936048725</v>
      </c>
      <c r="E13" s="35"/>
      <c r="F13" s="35"/>
      <c r="G13" s="37"/>
      <c r="H13" s="35"/>
      <c r="I13" s="36"/>
      <c r="J13" s="37"/>
      <c r="K13" s="36"/>
      <c r="L13" s="37"/>
      <c r="M13" s="37"/>
      <c r="N13" s="35"/>
      <c r="O13" s="37"/>
      <c r="P13" s="43">
        <v>8034</v>
      </c>
    </row>
    <row r="14" spans="1:16" x14ac:dyDescent="0.2">
      <c r="A14" s="27" t="s">
        <v>15</v>
      </c>
      <c r="B14" s="90">
        <v>5195</v>
      </c>
      <c r="C14" s="6">
        <v>3222</v>
      </c>
      <c r="D14" s="7">
        <f>C14/B14</f>
        <v>0.62021174205967278</v>
      </c>
      <c r="E14" s="36"/>
      <c r="F14" s="36"/>
      <c r="G14" s="37"/>
      <c r="H14" s="35"/>
      <c r="I14" s="35"/>
      <c r="J14" s="37"/>
      <c r="K14" s="35"/>
      <c r="L14" s="37"/>
      <c r="M14" s="37"/>
      <c r="N14" s="35"/>
      <c r="O14" s="37"/>
      <c r="P14" s="35"/>
    </row>
    <row r="15" spans="1:16" x14ac:dyDescent="0.2">
      <c r="A15" s="27" t="s">
        <v>16</v>
      </c>
      <c r="B15" s="6">
        <v>3911</v>
      </c>
      <c r="C15" s="6">
        <v>1996</v>
      </c>
      <c r="D15" s="7">
        <f t="shared" si="0"/>
        <v>0.51035540782408595</v>
      </c>
      <c r="E15" s="36"/>
      <c r="F15" s="36"/>
      <c r="G15" s="37"/>
      <c r="H15" s="35"/>
      <c r="I15" s="35"/>
      <c r="J15" s="37"/>
      <c r="K15" s="35"/>
      <c r="L15" s="37"/>
      <c r="M15" s="37"/>
      <c r="N15" s="35"/>
      <c r="O15" s="37"/>
      <c r="P15" s="35"/>
    </row>
    <row r="16" spans="1:16" x14ac:dyDescent="0.2">
      <c r="A16" s="27" t="s">
        <v>17</v>
      </c>
      <c r="B16" s="6">
        <v>6301</v>
      </c>
      <c r="C16" s="6">
        <v>3972</v>
      </c>
      <c r="D16" s="7">
        <f t="shared" si="0"/>
        <v>0.63037613077289323</v>
      </c>
      <c r="E16" s="36"/>
      <c r="F16" s="36"/>
      <c r="G16" s="37"/>
      <c r="H16" s="35"/>
      <c r="I16" s="35"/>
      <c r="J16" s="37"/>
      <c r="K16" s="35"/>
      <c r="L16" s="37"/>
      <c r="M16" s="37"/>
      <c r="N16" s="35"/>
      <c r="O16" s="37"/>
      <c r="P16" s="35"/>
    </row>
    <row r="17" spans="1:16" x14ac:dyDescent="0.2">
      <c r="A17" s="27" t="s">
        <v>18</v>
      </c>
      <c r="B17" s="6">
        <v>5350</v>
      </c>
      <c r="C17" s="6">
        <v>2845</v>
      </c>
      <c r="D17" s="7">
        <f t="shared" si="0"/>
        <v>0.53177570093457949</v>
      </c>
      <c r="E17" s="35"/>
      <c r="F17" s="35"/>
      <c r="G17" s="37"/>
      <c r="H17" s="35"/>
      <c r="I17" s="35"/>
      <c r="J17" s="37"/>
      <c r="K17" s="35"/>
      <c r="L17" s="44">
        <v>2113</v>
      </c>
      <c r="M17" s="44">
        <v>304</v>
      </c>
      <c r="N17" s="35"/>
      <c r="O17" s="37"/>
      <c r="P17" s="35"/>
    </row>
    <row r="18" spans="1:16" x14ac:dyDescent="0.2">
      <c r="A18" s="27" t="s">
        <v>19</v>
      </c>
      <c r="B18" s="6">
        <v>918</v>
      </c>
      <c r="C18" s="6">
        <v>651</v>
      </c>
      <c r="D18" s="7">
        <f t="shared" si="0"/>
        <v>0.70915032679738566</v>
      </c>
      <c r="E18" s="36"/>
      <c r="F18" s="36"/>
      <c r="G18" s="37"/>
      <c r="H18" s="35"/>
      <c r="I18" s="35"/>
      <c r="J18" s="37"/>
      <c r="K18" s="35"/>
      <c r="L18" s="37"/>
      <c r="M18" s="37"/>
      <c r="N18" s="35"/>
      <c r="O18" s="37"/>
      <c r="P18" s="35"/>
    </row>
    <row r="19" spans="1:16" x14ac:dyDescent="0.2">
      <c r="A19" s="27" t="s">
        <v>20</v>
      </c>
      <c r="B19" s="6">
        <v>1290</v>
      </c>
      <c r="C19" s="6">
        <v>761</v>
      </c>
      <c r="D19" s="7">
        <f t="shared" si="0"/>
        <v>0.58992248062015507</v>
      </c>
      <c r="E19" s="35"/>
      <c r="F19" s="35"/>
      <c r="G19" s="37"/>
      <c r="H19" s="36"/>
      <c r="I19" s="35"/>
      <c r="J19" s="37"/>
      <c r="K19" s="35"/>
      <c r="L19" s="37"/>
      <c r="M19" s="37"/>
      <c r="N19" s="35"/>
      <c r="O19" s="37"/>
      <c r="P19" s="35"/>
    </row>
    <row r="20" spans="1:16" x14ac:dyDescent="0.2">
      <c r="A20" s="27" t="s">
        <v>21</v>
      </c>
      <c r="B20" s="6">
        <v>440524</v>
      </c>
      <c r="C20" s="6">
        <v>229379</v>
      </c>
      <c r="D20" s="7">
        <f t="shared" si="0"/>
        <v>0.52069580771989721</v>
      </c>
      <c r="E20" s="43">
        <v>7460</v>
      </c>
      <c r="F20" s="43">
        <v>12502</v>
      </c>
      <c r="G20" s="44">
        <v>3829</v>
      </c>
      <c r="H20" s="43">
        <v>4865</v>
      </c>
      <c r="I20" s="35"/>
      <c r="J20" s="37"/>
      <c r="K20" s="35"/>
      <c r="L20" s="37"/>
      <c r="M20" s="37"/>
      <c r="N20" s="35"/>
      <c r="O20" s="37"/>
      <c r="P20" s="35"/>
    </row>
    <row r="21" spans="1:16" x14ac:dyDescent="0.2">
      <c r="A21" s="27" t="s">
        <v>22</v>
      </c>
      <c r="B21" s="6">
        <v>6342</v>
      </c>
      <c r="C21" s="6">
        <v>4050</v>
      </c>
      <c r="D21" s="7">
        <f t="shared" si="0"/>
        <v>0.6385998107852412</v>
      </c>
      <c r="E21" s="35"/>
      <c r="F21" s="35"/>
      <c r="G21" s="37"/>
      <c r="H21" s="35"/>
      <c r="I21" s="35"/>
      <c r="J21" s="37"/>
      <c r="K21" s="35"/>
      <c r="L21" s="37"/>
      <c r="M21" s="37"/>
      <c r="N21" s="36"/>
      <c r="O21" s="37"/>
      <c r="P21" s="36"/>
    </row>
    <row r="22" spans="1:16" x14ac:dyDescent="0.2">
      <c r="A22" s="27" t="s">
        <v>23</v>
      </c>
      <c r="B22" s="6">
        <v>11287</v>
      </c>
      <c r="C22" s="6">
        <v>5882</v>
      </c>
      <c r="D22" s="7">
        <f t="shared" si="0"/>
        <v>0.52113050411978379</v>
      </c>
      <c r="E22" s="36"/>
      <c r="F22" s="36"/>
      <c r="G22" s="37"/>
      <c r="H22" s="35"/>
      <c r="I22" s="35"/>
      <c r="J22" s="37"/>
      <c r="K22" s="35"/>
      <c r="L22" s="37"/>
      <c r="M22" s="37"/>
      <c r="N22" s="35"/>
      <c r="O22" s="37"/>
      <c r="P22" s="35"/>
    </row>
    <row r="23" spans="1:16" x14ac:dyDescent="0.2">
      <c r="A23" s="27" t="s">
        <v>24</v>
      </c>
      <c r="B23" s="6">
        <v>8834</v>
      </c>
      <c r="C23" s="6">
        <v>5008</v>
      </c>
      <c r="D23" s="7">
        <f t="shared" si="0"/>
        <v>0.56690061127462077</v>
      </c>
      <c r="E23" s="36"/>
      <c r="F23" s="36"/>
      <c r="G23" s="37"/>
      <c r="H23" s="35"/>
      <c r="I23" s="35"/>
      <c r="J23" s="37"/>
      <c r="K23" s="35"/>
      <c r="L23" s="37"/>
      <c r="M23" s="37"/>
      <c r="N23" s="35"/>
      <c r="O23" s="37"/>
      <c r="P23" s="35"/>
    </row>
    <row r="24" spans="1:16" x14ac:dyDescent="0.2">
      <c r="A24" s="27" t="s">
        <v>25</v>
      </c>
      <c r="B24" s="6">
        <v>24062</v>
      </c>
      <c r="C24" s="6">
        <v>10918</v>
      </c>
      <c r="D24" s="7">
        <f t="shared" si="0"/>
        <v>0.45374449339207046</v>
      </c>
      <c r="E24" s="35"/>
      <c r="F24" s="35"/>
      <c r="G24" s="37"/>
      <c r="H24" s="35"/>
      <c r="I24" s="35"/>
      <c r="J24" s="37"/>
      <c r="K24" s="35"/>
      <c r="L24" s="37"/>
      <c r="M24" s="37"/>
      <c r="N24" s="43">
        <v>3699</v>
      </c>
      <c r="O24" s="44">
        <v>2930</v>
      </c>
      <c r="P24" s="35"/>
    </row>
    <row r="25" spans="1:16" x14ac:dyDescent="0.2">
      <c r="A25" s="27" t="s">
        <v>26</v>
      </c>
      <c r="B25" s="6">
        <v>24839</v>
      </c>
      <c r="C25" s="6">
        <v>11384</v>
      </c>
      <c r="D25" s="7">
        <f t="shared" si="0"/>
        <v>0.45831152622891419</v>
      </c>
      <c r="E25" s="35"/>
      <c r="F25" s="35"/>
      <c r="G25" s="44">
        <v>2169</v>
      </c>
      <c r="H25" s="43">
        <v>3683</v>
      </c>
      <c r="I25" s="43">
        <v>663</v>
      </c>
      <c r="J25" s="44">
        <v>3357</v>
      </c>
      <c r="K25" s="43">
        <v>1142</v>
      </c>
      <c r="L25" s="37"/>
      <c r="M25" s="37"/>
      <c r="N25" s="35"/>
      <c r="O25" s="37"/>
      <c r="P25" s="35"/>
    </row>
    <row r="26" spans="1:16" x14ac:dyDescent="0.2">
      <c r="A26" s="27" t="s">
        <v>27</v>
      </c>
      <c r="B26" s="6">
        <v>14151</v>
      </c>
      <c r="C26" s="6">
        <v>5813</v>
      </c>
      <c r="D26" s="7">
        <f t="shared" si="0"/>
        <v>0.41078369019857253</v>
      </c>
      <c r="E26" s="35"/>
      <c r="F26" s="35"/>
      <c r="G26" s="37"/>
      <c r="H26" s="35"/>
      <c r="I26" s="35"/>
      <c r="J26" s="37"/>
      <c r="K26" s="35"/>
      <c r="L26" s="37"/>
      <c r="M26" s="37"/>
      <c r="N26" s="43">
        <v>830</v>
      </c>
      <c r="O26" s="44">
        <v>4878</v>
      </c>
      <c r="P26" s="35"/>
    </row>
    <row r="27" spans="1:16" x14ac:dyDescent="0.2">
      <c r="A27" s="27" t="s">
        <v>28</v>
      </c>
      <c r="B27" s="6">
        <v>249074</v>
      </c>
      <c r="C27" s="6">
        <v>88157</v>
      </c>
      <c r="D27" s="7">
        <f t="shared" si="0"/>
        <v>0.35393899001903051</v>
      </c>
      <c r="E27" s="45">
        <v>253</v>
      </c>
      <c r="F27" s="45">
        <v>693</v>
      </c>
      <c r="G27" s="37"/>
      <c r="H27" s="35"/>
      <c r="I27" s="35"/>
      <c r="J27" s="37"/>
      <c r="K27" s="35"/>
      <c r="L27" s="37"/>
      <c r="M27" s="37"/>
      <c r="N27" s="36"/>
      <c r="O27" s="37"/>
      <c r="P27" s="36"/>
    </row>
    <row r="28" spans="1:16" x14ac:dyDescent="0.2">
      <c r="A28" s="27" t="s">
        <v>29</v>
      </c>
      <c r="B28" s="6">
        <v>12718</v>
      </c>
      <c r="C28" s="6">
        <v>6639</v>
      </c>
      <c r="D28" s="7">
        <f t="shared" si="0"/>
        <v>0.52201604025790216</v>
      </c>
      <c r="E28" s="35"/>
      <c r="F28" s="35"/>
      <c r="G28" s="37"/>
      <c r="H28" s="35"/>
      <c r="I28" s="35"/>
      <c r="J28" s="37"/>
      <c r="K28" s="35"/>
      <c r="L28" s="37"/>
      <c r="M28" s="37"/>
      <c r="N28" s="45">
        <v>1475</v>
      </c>
      <c r="O28" s="44">
        <v>3687</v>
      </c>
      <c r="P28" s="36"/>
    </row>
    <row r="29" spans="1:16" x14ac:dyDescent="0.2">
      <c r="A29" s="27" t="s">
        <v>30</v>
      </c>
      <c r="B29" s="6">
        <v>67259</v>
      </c>
      <c r="C29" s="6">
        <v>30795</v>
      </c>
      <c r="D29" s="7">
        <f t="shared" si="0"/>
        <v>0.45785694107851738</v>
      </c>
      <c r="E29" s="35"/>
      <c r="F29" s="35"/>
      <c r="G29" s="37"/>
      <c r="H29" s="35"/>
      <c r="I29" s="36"/>
      <c r="J29" s="37"/>
      <c r="K29" s="36"/>
      <c r="L29" s="37"/>
      <c r="M29" s="37"/>
      <c r="N29" s="35"/>
      <c r="O29" s="37"/>
      <c r="P29" s="43">
        <v>7299</v>
      </c>
    </row>
    <row r="30" spans="1:16" x14ac:dyDescent="0.2">
      <c r="A30" s="27" t="s">
        <v>31</v>
      </c>
      <c r="B30" s="6">
        <v>1558</v>
      </c>
      <c r="C30" s="6">
        <v>1186</v>
      </c>
      <c r="D30" s="7">
        <f t="shared" si="0"/>
        <v>0.7612323491655969</v>
      </c>
      <c r="E30" s="36"/>
      <c r="F30" s="36"/>
      <c r="G30" s="37"/>
      <c r="H30" s="35"/>
      <c r="I30" s="35"/>
      <c r="J30" s="37"/>
      <c r="K30" s="35"/>
      <c r="L30" s="37"/>
      <c r="M30" s="37"/>
      <c r="N30" s="35"/>
      <c r="O30" s="37"/>
      <c r="P30" s="35"/>
    </row>
    <row r="31" spans="1:16" x14ac:dyDescent="0.2">
      <c r="A31" s="27" t="s">
        <v>32</v>
      </c>
      <c r="B31" s="6">
        <v>95572</v>
      </c>
      <c r="C31" s="6">
        <v>37139</v>
      </c>
      <c r="D31" s="7">
        <f t="shared" si="0"/>
        <v>0.38859707864228016</v>
      </c>
      <c r="E31" s="35"/>
      <c r="F31" s="35"/>
      <c r="G31" s="37"/>
      <c r="H31" s="35"/>
      <c r="I31" s="35"/>
      <c r="J31" s="37"/>
      <c r="K31" s="35"/>
      <c r="L31" s="44">
        <v>8136</v>
      </c>
      <c r="M31" s="44">
        <v>3462</v>
      </c>
      <c r="N31" s="35"/>
      <c r="O31" s="37"/>
      <c r="P31" s="35"/>
    </row>
    <row r="32" spans="1:16" x14ac:dyDescent="0.2">
      <c r="A32" s="28" t="s">
        <v>33</v>
      </c>
      <c r="B32" s="6">
        <f>SUM(B3:B31)</f>
        <v>1249654</v>
      </c>
      <c r="C32" s="6">
        <f>SUM(C3:C31)</f>
        <v>577973</v>
      </c>
      <c r="D32" s="7">
        <f t="shared" si="0"/>
        <v>0.46250642177754803</v>
      </c>
      <c r="E32" s="10">
        <f>SUM(E20:E27)</f>
        <v>7713</v>
      </c>
      <c r="F32" s="10">
        <f>SUM(F20:F27)</f>
        <v>13195</v>
      </c>
      <c r="G32" s="23">
        <f>SUM(G20:G25)</f>
        <v>5998</v>
      </c>
      <c r="H32" s="10">
        <f>SUM(H20:H25)</f>
        <v>8548</v>
      </c>
      <c r="I32" s="10">
        <f>SUM(I4:I25)</f>
        <v>1939</v>
      </c>
      <c r="J32" s="23">
        <f>SUM(J4:J25)</f>
        <v>14431</v>
      </c>
      <c r="K32" s="10">
        <f>SUM(K4:K25)</f>
        <v>2949</v>
      </c>
      <c r="L32" s="23">
        <f>SUM(L8:L31)</f>
        <v>11603</v>
      </c>
      <c r="M32" s="23">
        <f>SUM(M8:M31)</f>
        <v>4155</v>
      </c>
      <c r="N32" s="10">
        <f>SUM(N7:N28)</f>
        <v>6622</v>
      </c>
      <c r="O32" s="23">
        <f>SUM(O7:O28)</f>
        <v>15249</v>
      </c>
      <c r="P32" s="10">
        <f>SUM(P3:P29)</f>
        <v>16613</v>
      </c>
    </row>
    <row r="33" spans="1:16" x14ac:dyDescent="0.2">
      <c r="A33" s="28" t="s">
        <v>34</v>
      </c>
      <c r="B33" s="29"/>
      <c r="C33" s="29"/>
      <c r="D33" s="30"/>
      <c r="E33" s="121">
        <f>SUM(E32:F32)</f>
        <v>20908</v>
      </c>
      <c r="F33" s="123"/>
      <c r="G33" s="141">
        <f>SUM(G32:H32)</f>
        <v>14546</v>
      </c>
      <c r="H33" s="142"/>
      <c r="I33" s="106">
        <f>SUM(I32:K32)</f>
        <v>19319</v>
      </c>
      <c r="J33" s="138"/>
      <c r="K33" s="139"/>
      <c r="L33" s="141">
        <f>SUM(L32:M32)</f>
        <v>15758</v>
      </c>
      <c r="M33" s="143"/>
      <c r="N33" s="133">
        <f>SUM(N32:O32)</f>
        <v>21871</v>
      </c>
      <c r="O33" s="134"/>
      <c r="P33" s="78">
        <f>SUM(P3:P29)</f>
        <v>16613</v>
      </c>
    </row>
    <row r="34" spans="1:16" x14ac:dyDescent="0.2">
      <c r="A34" s="28" t="s">
        <v>35</v>
      </c>
      <c r="B34" s="17"/>
      <c r="C34" s="17"/>
      <c r="D34" s="31"/>
      <c r="E34" s="7">
        <f>E32/E33</f>
        <v>0.36890185574899559</v>
      </c>
      <c r="F34" s="7">
        <f>F32/E33</f>
        <v>0.63109814425100441</v>
      </c>
      <c r="G34" s="21">
        <f>G32/G33</f>
        <v>0.41234703698611302</v>
      </c>
      <c r="H34" s="7">
        <f>H32/G33</f>
        <v>0.58765296301388703</v>
      </c>
      <c r="I34" s="7">
        <f>I32/I33</f>
        <v>0.10036751384647238</v>
      </c>
      <c r="J34" s="21">
        <f>J32/I33</f>
        <v>0.74698483358351886</v>
      </c>
      <c r="K34" s="7">
        <f>K32/I33</f>
        <v>0.15264765257000881</v>
      </c>
      <c r="L34" s="21">
        <f>L32/L33</f>
        <v>0.73632440665059018</v>
      </c>
      <c r="M34" s="21">
        <f>M32/L33</f>
        <v>0.26367559334940982</v>
      </c>
      <c r="N34" s="7">
        <f>N32/N33</f>
        <v>0.30277536463810523</v>
      </c>
      <c r="O34" s="21">
        <f>O32/N33</f>
        <v>0.69722463536189472</v>
      </c>
      <c r="P34" s="7">
        <f>P32/P33</f>
        <v>1</v>
      </c>
    </row>
  </sheetData>
  <mergeCells count="11">
    <mergeCell ref="L1:M1"/>
    <mergeCell ref="N1:O1"/>
    <mergeCell ref="N33:O33"/>
    <mergeCell ref="A1:D1"/>
    <mergeCell ref="E1:F1"/>
    <mergeCell ref="I1:K1"/>
    <mergeCell ref="E33:F33"/>
    <mergeCell ref="I33:K33"/>
    <mergeCell ref="G1:H1"/>
    <mergeCell ref="G33:H33"/>
    <mergeCell ref="L33:M3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pane xSplit="1" topLeftCell="B1" activePane="topRight" state="frozen"/>
      <selection pane="topRight" activeCell="S8" sqref="S8"/>
    </sheetView>
  </sheetViews>
  <sheetFormatPr defaultColWidth="9.140625" defaultRowHeight="12.75" customHeight="1" x14ac:dyDescent="0.2"/>
  <cols>
    <col min="1" max="1" width="18" customWidth="1"/>
    <col min="2" max="2" width="15.85546875" customWidth="1"/>
    <col min="3" max="3" width="14.7109375" customWidth="1"/>
    <col min="4" max="4" width="15.7109375" customWidth="1"/>
    <col min="5" max="10" width="12.85546875" customWidth="1"/>
    <col min="11" max="11" width="13.5703125" customWidth="1"/>
    <col min="12" max="12" width="13.28515625" customWidth="1"/>
    <col min="13" max="19" width="12.85546875" customWidth="1"/>
  </cols>
  <sheetData>
    <row r="1" spans="1:19" ht="37.5" customHeight="1" x14ac:dyDescent="0.2">
      <c r="A1" s="150" t="s">
        <v>128</v>
      </c>
      <c r="B1" s="151"/>
      <c r="C1" s="151"/>
      <c r="D1" s="152"/>
      <c r="E1" s="131" t="s">
        <v>155</v>
      </c>
      <c r="F1" s="126"/>
      <c r="G1" s="38" t="s">
        <v>158</v>
      </c>
      <c r="H1" s="136" t="s">
        <v>160</v>
      </c>
      <c r="I1" s="125"/>
      <c r="J1" s="33" t="s">
        <v>163</v>
      </c>
      <c r="K1" s="131" t="s">
        <v>165</v>
      </c>
      <c r="L1" s="126"/>
      <c r="M1" s="131" t="s">
        <v>174</v>
      </c>
      <c r="N1" s="132"/>
      <c r="O1" s="131" t="s">
        <v>184</v>
      </c>
      <c r="P1" s="132"/>
      <c r="Q1" s="131" t="s">
        <v>187</v>
      </c>
      <c r="R1" s="132"/>
      <c r="S1" s="132"/>
    </row>
    <row r="2" spans="1:19" ht="25.5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26" t="s">
        <v>156</v>
      </c>
      <c r="F2" s="26" t="s">
        <v>157</v>
      </c>
      <c r="G2" s="32" t="s">
        <v>159</v>
      </c>
      <c r="H2" s="26" t="s">
        <v>161</v>
      </c>
      <c r="I2" s="26" t="s">
        <v>162</v>
      </c>
      <c r="J2" s="26" t="s">
        <v>164</v>
      </c>
      <c r="K2" s="67" t="s">
        <v>166</v>
      </c>
      <c r="L2" s="67" t="s">
        <v>167</v>
      </c>
      <c r="M2" s="103" t="s">
        <v>175</v>
      </c>
      <c r="N2" s="26" t="s">
        <v>176</v>
      </c>
      <c r="O2" s="67" t="s">
        <v>185</v>
      </c>
      <c r="P2" s="26" t="s">
        <v>186</v>
      </c>
      <c r="Q2" s="26" t="s">
        <v>408</v>
      </c>
      <c r="R2" s="32" t="s">
        <v>409</v>
      </c>
      <c r="S2" s="67" t="s">
        <v>410</v>
      </c>
    </row>
    <row r="3" spans="1:19" x14ac:dyDescent="0.2">
      <c r="A3" s="27" t="s">
        <v>4</v>
      </c>
      <c r="B3" s="6">
        <v>3298</v>
      </c>
      <c r="C3" s="6">
        <v>1559</v>
      </c>
      <c r="D3" s="7">
        <f>C3/B3</f>
        <v>0.47271073377804729</v>
      </c>
      <c r="E3" s="35"/>
      <c r="F3" s="35"/>
      <c r="G3" s="37"/>
      <c r="H3" s="35"/>
      <c r="I3" s="35"/>
      <c r="J3" s="35"/>
      <c r="K3" s="35"/>
      <c r="L3" s="35"/>
      <c r="M3" s="35"/>
      <c r="N3" s="37"/>
      <c r="O3" s="35"/>
      <c r="P3" s="37"/>
      <c r="Q3" s="35"/>
      <c r="R3" s="37"/>
      <c r="S3" s="37"/>
    </row>
    <row r="4" spans="1:19" x14ac:dyDescent="0.2">
      <c r="A4" s="27" t="s">
        <v>5</v>
      </c>
      <c r="B4" s="6">
        <v>25390</v>
      </c>
      <c r="C4" s="6">
        <v>10083</v>
      </c>
      <c r="D4" s="7">
        <f t="shared" ref="D4:D32" si="0">C4/B4</f>
        <v>0.3971248523040567</v>
      </c>
      <c r="E4" s="35"/>
      <c r="F4" s="35"/>
      <c r="G4" s="37"/>
      <c r="H4" s="35"/>
      <c r="I4" s="35"/>
      <c r="J4" s="35"/>
      <c r="K4" s="35"/>
      <c r="L4" s="35"/>
      <c r="M4" s="35"/>
      <c r="N4" s="37"/>
      <c r="O4" s="35"/>
      <c r="P4" s="37"/>
      <c r="Q4" s="35"/>
      <c r="R4" s="37"/>
      <c r="S4" s="37"/>
    </row>
    <row r="5" spans="1:19" x14ac:dyDescent="0.2">
      <c r="A5" s="27" t="s">
        <v>6</v>
      </c>
      <c r="B5" s="6">
        <v>50205</v>
      </c>
      <c r="C5" s="6">
        <v>23543</v>
      </c>
      <c r="D5" s="7">
        <f t="shared" si="0"/>
        <v>0.46893735683696841</v>
      </c>
      <c r="E5" s="35"/>
      <c r="F5" s="35"/>
      <c r="G5" s="37"/>
      <c r="H5" s="35"/>
      <c r="I5" s="35"/>
      <c r="J5" s="35"/>
      <c r="K5" s="35"/>
      <c r="L5" s="35"/>
      <c r="M5" s="35"/>
      <c r="N5" s="37"/>
      <c r="O5" s="35"/>
      <c r="P5" s="37"/>
      <c r="Q5" s="35"/>
      <c r="R5" s="37"/>
      <c r="S5" s="37"/>
    </row>
    <row r="6" spans="1:19" x14ac:dyDescent="0.2">
      <c r="A6" s="27" t="s">
        <v>7</v>
      </c>
      <c r="B6" s="6">
        <v>11441</v>
      </c>
      <c r="C6" s="6">
        <v>5896</v>
      </c>
      <c r="D6" s="7">
        <f t="shared" si="0"/>
        <v>0.51533956821956117</v>
      </c>
      <c r="E6" s="35"/>
      <c r="F6" s="35"/>
      <c r="G6" s="37"/>
      <c r="H6" s="35"/>
      <c r="I6" s="35"/>
      <c r="J6" s="35"/>
      <c r="K6" s="35"/>
      <c r="L6" s="35"/>
      <c r="M6" s="36"/>
      <c r="N6" s="37"/>
      <c r="O6" s="36"/>
      <c r="P6" s="37"/>
      <c r="Q6" s="36"/>
      <c r="R6" s="37"/>
      <c r="S6" s="37"/>
    </row>
    <row r="7" spans="1:19" x14ac:dyDescent="0.2">
      <c r="A7" s="27" t="s">
        <v>8</v>
      </c>
      <c r="B7" s="6">
        <v>685</v>
      </c>
      <c r="C7" s="6">
        <v>472</v>
      </c>
      <c r="D7" s="7">
        <f t="shared" si="0"/>
        <v>0.68905109489051097</v>
      </c>
      <c r="E7" s="35"/>
      <c r="F7" s="35"/>
      <c r="G7" s="37"/>
      <c r="H7" s="35"/>
      <c r="I7" s="35"/>
      <c r="J7" s="35"/>
      <c r="K7" s="35"/>
      <c r="L7" s="35"/>
      <c r="M7" s="35"/>
      <c r="N7" s="37"/>
      <c r="O7" s="35"/>
      <c r="P7" s="37"/>
      <c r="Q7" s="35"/>
      <c r="R7" s="37"/>
      <c r="S7" s="37"/>
    </row>
    <row r="8" spans="1:19" x14ac:dyDescent="0.2">
      <c r="A8" s="27" t="s">
        <v>9</v>
      </c>
      <c r="B8" s="6">
        <v>136205</v>
      </c>
      <c r="C8" s="6">
        <v>65347</v>
      </c>
      <c r="D8" s="7">
        <f t="shared" si="0"/>
        <v>0.4797694651444514</v>
      </c>
      <c r="E8" s="35"/>
      <c r="F8" s="35"/>
      <c r="G8" s="37"/>
      <c r="H8" s="36"/>
      <c r="I8" s="35"/>
      <c r="J8" s="36"/>
      <c r="K8" s="36"/>
      <c r="L8" s="36"/>
      <c r="M8" s="35"/>
      <c r="N8" s="37"/>
      <c r="O8" s="43">
        <v>11950</v>
      </c>
      <c r="P8" s="44">
        <v>3309</v>
      </c>
      <c r="Q8" s="43">
        <v>16605</v>
      </c>
      <c r="R8" s="44">
        <v>4417</v>
      </c>
      <c r="S8" s="44">
        <v>1643</v>
      </c>
    </row>
    <row r="9" spans="1:19" x14ac:dyDescent="0.2">
      <c r="A9" s="27" t="s">
        <v>10</v>
      </c>
      <c r="B9" s="6">
        <v>7726</v>
      </c>
      <c r="C9" s="6">
        <v>4024</v>
      </c>
      <c r="D9" s="7">
        <f t="shared" si="0"/>
        <v>0.52083872637846229</v>
      </c>
      <c r="E9" s="35"/>
      <c r="F9" s="35"/>
      <c r="G9" s="37"/>
      <c r="H9" s="35"/>
      <c r="I9" s="35"/>
      <c r="J9" s="35"/>
      <c r="K9" s="35"/>
      <c r="L9" s="35"/>
      <c r="M9" s="35"/>
      <c r="N9" s="37"/>
      <c r="O9" s="35"/>
      <c r="P9" s="37"/>
      <c r="Q9" s="35"/>
      <c r="R9" s="37"/>
      <c r="S9" s="37"/>
    </row>
    <row r="10" spans="1:19" x14ac:dyDescent="0.2">
      <c r="A10" s="27" t="s">
        <v>11</v>
      </c>
      <c r="B10" s="6">
        <v>6979</v>
      </c>
      <c r="C10" s="6">
        <v>2753</v>
      </c>
      <c r="D10" s="7">
        <f t="shared" si="0"/>
        <v>0.39446912165066628</v>
      </c>
      <c r="E10" s="35"/>
      <c r="F10" s="35"/>
      <c r="G10" s="37"/>
      <c r="H10" s="35"/>
      <c r="I10" s="35"/>
      <c r="J10" s="35"/>
      <c r="K10" s="35"/>
      <c r="L10" s="35"/>
      <c r="M10" s="36"/>
      <c r="N10" s="37"/>
      <c r="O10" s="36"/>
      <c r="P10" s="37"/>
      <c r="Q10" s="36"/>
      <c r="R10" s="37"/>
      <c r="S10" s="37"/>
    </row>
    <row r="11" spans="1:19" x14ac:dyDescent="0.2">
      <c r="A11" s="27" t="s">
        <v>12</v>
      </c>
      <c r="B11" s="6">
        <v>2708</v>
      </c>
      <c r="C11" s="6">
        <v>1726</v>
      </c>
      <c r="D11" s="7">
        <f t="shared" si="0"/>
        <v>0.63737075332348592</v>
      </c>
      <c r="E11" s="35"/>
      <c r="F11" s="35"/>
      <c r="G11" s="37"/>
      <c r="H11" s="35"/>
      <c r="I11" s="35"/>
      <c r="J11" s="35"/>
      <c r="K11" s="35"/>
      <c r="L11" s="35"/>
      <c r="M11" s="35"/>
      <c r="N11" s="37"/>
      <c r="O11" s="35"/>
      <c r="P11" s="37"/>
      <c r="Q11" s="35"/>
      <c r="R11" s="37"/>
      <c r="S11" s="37"/>
    </row>
    <row r="12" spans="1:19" x14ac:dyDescent="0.2">
      <c r="A12" s="27" t="s">
        <v>13</v>
      </c>
      <c r="B12" s="6">
        <v>4816</v>
      </c>
      <c r="C12" s="6">
        <v>3613</v>
      </c>
      <c r="D12" s="7">
        <f t="shared" si="0"/>
        <v>0.75020764119601324</v>
      </c>
      <c r="E12" s="35"/>
      <c r="F12" s="35"/>
      <c r="G12" s="37"/>
      <c r="H12" s="35"/>
      <c r="I12" s="35"/>
      <c r="J12" s="35"/>
      <c r="K12" s="35"/>
      <c r="L12" s="35"/>
      <c r="M12" s="36"/>
      <c r="N12" s="37"/>
      <c r="O12" s="36"/>
      <c r="P12" s="37"/>
      <c r="Q12" s="36"/>
      <c r="R12" s="37"/>
      <c r="S12" s="37"/>
    </row>
    <row r="13" spans="1:19" x14ac:dyDescent="0.2">
      <c r="A13" s="27" t="s">
        <v>14</v>
      </c>
      <c r="B13" s="6">
        <v>21016</v>
      </c>
      <c r="C13" s="6">
        <v>9160</v>
      </c>
      <c r="D13" s="7">
        <f t="shared" si="0"/>
        <v>0.4358583936048725</v>
      </c>
      <c r="E13" s="35"/>
      <c r="F13" s="35"/>
      <c r="G13" s="37"/>
      <c r="H13" s="35"/>
      <c r="I13" s="35"/>
      <c r="J13" s="35"/>
      <c r="K13" s="35"/>
      <c r="L13" s="35"/>
      <c r="M13" s="35"/>
      <c r="N13" s="37"/>
      <c r="O13" s="35"/>
      <c r="P13" s="37"/>
      <c r="Q13" s="35"/>
      <c r="R13" s="37"/>
      <c r="S13" s="37"/>
    </row>
    <row r="14" spans="1:19" x14ac:dyDescent="0.2">
      <c r="A14" s="27" t="s">
        <v>15</v>
      </c>
      <c r="B14" s="90">
        <v>5195</v>
      </c>
      <c r="C14" s="6">
        <v>3222</v>
      </c>
      <c r="D14" s="7">
        <f t="shared" si="0"/>
        <v>0.62021174205967278</v>
      </c>
      <c r="E14" s="35"/>
      <c r="F14" s="35"/>
      <c r="G14" s="37"/>
      <c r="H14" s="35"/>
      <c r="I14" s="35"/>
      <c r="J14" s="35"/>
      <c r="K14" s="35"/>
      <c r="L14" s="35"/>
      <c r="M14" s="35"/>
      <c r="N14" s="37"/>
      <c r="O14" s="35"/>
      <c r="P14" s="37"/>
      <c r="Q14" s="35"/>
      <c r="R14" s="37"/>
      <c r="S14" s="37"/>
    </row>
    <row r="15" spans="1:19" x14ac:dyDescent="0.2">
      <c r="A15" s="27" t="s">
        <v>16</v>
      </c>
      <c r="B15" s="6">
        <v>3911</v>
      </c>
      <c r="C15" s="6">
        <v>1996</v>
      </c>
      <c r="D15" s="7">
        <f t="shared" si="0"/>
        <v>0.51035540782408595</v>
      </c>
      <c r="E15" s="35"/>
      <c r="F15" s="35"/>
      <c r="G15" s="37"/>
      <c r="H15" s="35"/>
      <c r="I15" s="35"/>
      <c r="J15" s="35"/>
      <c r="K15" s="35"/>
      <c r="L15" s="35"/>
      <c r="M15" s="35"/>
      <c r="N15" s="37"/>
      <c r="O15" s="35"/>
      <c r="P15" s="37"/>
      <c r="Q15" s="35"/>
      <c r="R15" s="37"/>
      <c r="S15" s="37"/>
    </row>
    <row r="16" spans="1:19" x14ac:dyDescent="0.2">
      <c r="A16" s="27" t="s">
        <v>17</v>
      </c>
      <c r="B16" s="6">
        <v>6301</v>
      </c>
      <c r="C16" s="6">
        <v>3972</v>
      </c>
      <c r="D16" s="7">
        <f t="shared" si="0"/>
        <v>0.63037613077289323</v>
      </c>
      <c r="E16" s="35"/>
      <c r="F16" s="35"/>
      <c r="G16" s="37"/>
      <c r="H16" s="35"/>
      <c r="I16" s="35"/>
      <c r="J16" s="35"/>
      <c r="K16" s="35"/>
      <c r="L16" s="35"/>
      <c r="M16" s="35"/>
      <c r="N16" s="37"/>
      <c r="O16" s="35"/>
      <c r="P16" s="37"/>
      <c r="Q16" s="35"/>
      <c r="R16" s="37"/>
      <c r="S16" s="37"/>
    </row>
    <row r="17" spans="1:19" x14ac:dyDescent="0.2">
      <c r="A17" s="27" t="s">
        <v>18</v>
      </c>
      <c r="B17" s="6">
        <v>5350</v>
      </c>
      <c r="C17" s="6">
        <v>2845</v>
      </c>
      <c r="D17" s="7">
        <f t="shared" si="0"/>
        <v>0.53177570093457949</v>
      </c>
      <c r="E17" s="35"/>
      <c r="F17" s="35"/>
      <c r="G17" s="37"/>
      <c r="H17" s="35"/>
      <c r="I17" s="36"/>
      <c r="J17" s="35"/>
      <c r="K17" s="35"/>
      <c r="L17" s="35"/>
      <c r="M17" s="35"/>
      <c r="N17" s="37"/>
      <c r="O17" s="35"/>
      <c r="P17" s="37"/>
      <c r="Q17" s="35"/>
      <c r="R17" s="37"/>
      <c r="S17" s="37"/>
    </row>
    <row r="18" spans="1:19" x14ac:dyDescent="0.2">
      <c r="A18" s="27" t="s">
        <v>19</v>
      </c>
      <c r="B18" s="6">
        <v>918</v>
      </c>
      <c r="C18" s="6">
        <v>651</v>
      </c>
      <c r="D18" s="7">
        <f t="shared" si="0"/>
        <v>0.70915032679738566</v>
      </c>
      <c r="E18" s="35"/>
      <c r="F18" s="35"/>
      <c r="G18" s="37"/>
      <c r="H18" s="35"/>
      <c r="I18" s="35"/>
      <c r="J18" s="35"/>
      <c r="K18" s="35"/>
      <c r="L18" s="35"/>
      <c r="M18" s="35"/>
      <c r="N18" s="37"/>
      <c r="O18" s="35"/>
      <c r="P18" s="37"/>
      <c r="Q18" s="35"/>
      <c r="R18" s="37"/>
      <c r="S18" s="37"/>
    </row>
    <row r="19" spans="1:19" x14ac:dyDescent="0.2">
      <c r="A19" s="27" t="s">
        <v>20</v>
      </c>
      <c r="B19" s="6">
        <v>1290</v>
      </c>
      <c r="C19" s="6">
        <v>761</v>
      </c>
      <c r="D19" s="7">
        <f t="shared" si="0"/>
        <v>0.58992248062015507</v>
      </c>
      <c r="E19" s="35"/>
      <c r="F19" s="35"/>
      <c r="G19" s="37"/>
      <c r="H19" s="35"/>
      <c r="I19" s="35"/>
      <c r="J19" s="35"/>
      <c r="K19" s="35"/>
      <c r="L19" s="35"/>
      <c r="M19" s="35"/>
      <c r="N19" s="37"/>
      <c r="O19" s="35"/>
      <c r="P19" s="37"/>
      <c r="Q19" s="35"/>
      <c r="R19" s="37"/>
      <c r="S19" s="37"/>
    </row>
    <row r="20" spans="1:19" x14ac:dyDescent="0.2">
      <c r="A20" s="27" t="s">
        <v>21</v>
      </c>
      <c r="B20" s="6">
        <v>440524</v>
      </c>
      <c r="C20" s="6">
        <v>229379</v>
      </c>
      <c r="D20" s="7">
        <f t="shared" si="0"/>
        <v>0.52069580771989721</v>
      </c>
      <c r="E20" s="43">
        <v>5724</v>
      </c>
      <c r="F20" s="43">
        <v>16446</v>
      </c>
      <c r="G20" s="44">
        <v>12961</v>
      </c>
      <c r="H20" s="43">
        <v>13084</v>
      </c>
      <c r="I20" s="43">
        <v>19602</v>
      </c>
      <c r="J20" s="43">
        <v>10225</v>
      </c>
      <c r="K20" s="45">
        <v>15822</v>
      </c>
      <c r="L20" s="45">
        <v>9943</v>
      </c>
      <c r="M20" s="35"/>
      <c r="N20" s="37"/>
      <c r="O20" s="35"/>
      <c r="P20" s="37"/>
      <c r="Q20" s="35"/>
      <c r="R20" s="37"/>
      <c r="S20" s="37"/>
    </row>
    <row r="21" spans="1:19" x14ac:dyDescent="0.2">
      <c r="A21" s="27" t="s">
        <v>22</v>
      </c>
      <c r="B21" s="6">
        <v>6342</v>
      </c>
      <c r="C21" s="6">
        <v>4050</v>
      </c>
      <c r="D21" s="7">
        <f t="shared" si="0"/>
        <v>0.6385998107852412</v>
      </c>
      <c r="E21" s="35"/>
      <c r="F21" s="35"/>
      <c r="G21" s="37"/>
      <c r="H21" s="35"/>
      <c r="I21" s="35"/>
      <c r="J21" s="35"/>
      <c r="K21" s="35"/>
      <c r="L21" s="35"/>
      <c r="M21" s="36"/>
      <c r="N21" s="37"/>
      <c r="O21" s="36"/>
      <c r="P21" s="37"/>
      <c r="Q21" s="36"/>
      <c r="R21" s="37"/>
      <c r="S21" s="37"/>
    </row>
    <row r="22" spans="1:19" x14ac:dyDescent="0.2">
      <c r="A22" s="27" t="s">
        <v>23</v>
      </c>
      <c r="B22" s="6">
        <v>11287</v>
      </c>
      <c r="C22" s="6">
        <v>5882</v>
      </c>
      <c r="D22" s="7">
        <f t="shared" si="0"/>
        <v>0.52113050411978379</v>
      </c>
      <c r="E22" s="35"/>
      <c r="F22" s="35"/>
      <c r="G22" s="37"/>
      <c r="H22" s="35"/>
      <c r="I22" s="35"/>
      <c r="J22" s="35"/>
      <c r="K22" s="35"/>
      <c r="L22" s="35"/>
      <c r="M22" s="35"/>
      <c r="N22" s="37"/>
      <c r="O22" s="35"/>
      <c r="P22" s="37"/>
      <c r="Q22" s="35"/>
      <c r="R22" s="37"/>
      <c r="S22" s="37"/>
    </row>
    <row r="23" spans="1:19" x14ac:dyDescent="0.2">
      <c r="A23" s="27" t="s">
        <v>24</v>
      </c>
      <c r="B23" s="6">
        <v>8834</v>
      </c>
      <c r="C23" s="6">
        <v>5008</v>
      </c>
      <c r="D23" s="7">
        <f t="shared" si="0"/>
        <v>0.56690061127462077</v>
      </c>
      <c r="E23" s="35"/>
      <c r="F23" s="35"/>
      <c r="G23" s="37"/>
      <c r="H23" s="35"/>
      <c r="I23" s="35"/>
      <c r="J23" s="35"/>
      <c r="K23" s="35"/>
      <c r="L23" s="35"/>
      <c r="M23" s="35"/>
      <c r="N23" s="37"/>
      <c r="O23" s="35"/>
      <c r="P23" s="37"/>
      <c r="Q23" s="35"/>
      <c r="R23" s="37"/>
      <c r="S23" s="37"/>
    </row>
    <row r="24" spans="1:19" x14ac:dyDescent="0.2">
      <c r="A24" s="27" t="s">
        <v>25</v>
      </c>
      <c r="B24" s="6">
        <v>24062</v>
      </c>
      <c r="C24" s="6">
        <v>10918</v>
      </c>
      <c r="D24" s="7">
        <f t="shared" si="0"/>
        <v>0.45374449339207046</v>
      </c>
      <c r="E24" s="35"/>
      <c r="F24" s="35"/>
      <c r="G24" s="37"/>
      <c r="H24" s="35"/>
      <c r="I24" s="36"/>
      <c r="J24" s="35"/>
      <c r="K24" s="35"/>
      <c r="L24" s="35"/>
      <c r="M24" s="35"/>
      <c r="N24" s="37"/>
      <c r="O24" s="35"/>
      <c r="P24" s="37"/>
      <c r="Q24" s="35"/>
      <c r="R24" s="37"/>
      <c r="S24" s="37"/>
    </row>
    <row r="25" spans="1:19" x14ac:dyDescent="0.2">
      <c r="A25" s="27" t="s">
        <v>26</v>
      </c>
      <c r="B25" s="6">
        <v>24839</v>
      </c>
      <c r="C25" s="6">
        <v>11384</v>
      </c>
      <c r="D25" s="7">
        <f t="shared" si="0"/>
        <v>0.45831152622891419</v>
      </c>
      <c r="E25" s="35"/>
      <c r="F25" s="35"/>
      <c r="G25" s="37"/>
      <c r="H25" s="35"/>
      <c r="I25" s="35"/>
      <c r="J25" s="35"/>
      <c r="K25" s="35"/>
      <c r="L25" s="35"/>
      <c r="M25" s="35"/>
      <c r="N25" s="37"/>
      <c r="O25" s="35"/>
      <c r="P25" s="37"/>
      <c r="Q25" s="35"/>
      <c r="R25" s="37"/>
      <c r="S25" s="37"/>
    </row>
    <row r="26" spans="1:19" x14ac:dyDescent="0.2">
      <c r="A26" s="27" t="s">
        <v>27</v>
      </c>
      <c r="B26" s="6">
        <v>14151</v>
      </c>
      <c r="C26" s="6">
        <v>5813</v>
      </c>
      <c r="D26" s="7">
        <f t="shared" si="0"/>
        <v>0.41078369019857253</v>
      </c>
      <c r="E26" s="35"/>
      <c r="F26" s="35"/>
      <c r="G26" s="37"/>
      <c r="H26" s="35"/>
      <c r="I26" s="35"/>
      <c r="J26" s="35"/>
      <c r="K26" s="35"/>
      <c r="L26" s="35"/>
      <c r="M26" s="35"/>
      <c r="N26" s="37"/>
      <c r="O26" s="35"/>
      <c r="P26" s="37"/>
      <c r="Q26" s="35"/>
      <c r="R26" s="37"/>
      <c r="S26" s="37"/>
    </row>
    <row r="27" spans="1:19" x14ac:dyDescent="0.2">
      <c r="A27" s="27" t="s">
        <v>28</v>
      </c>
      <c r="B27" s="6">
        <v>249074</v>
      </c>
      <c r="C27" s="6">
        <v>88157</v>
      </c>
      <c r="D27" s="7">
        <f t="shared" si="0"/>
        <v>0.35393899001903051</v>
      </c>
      <c r="E27" s="36"/>
      <c r="F27" s="36"/>
      <c r="G27" s="37"/>
      <c r="H27" s="35"/>
      <c r="I27" s="35"/>
      <c r="J27" s="35"/>
      <c r="K27" s="35"/>
      <c r="L27" s="35"/>
      <c r="M27" s="45">
        <v>2548</v>
      </c>
      <c r="N27" s="44">
        <v>11290</v>
      </c>
      <c r="O27" s="36"/>
      <c r="P27" s="37"/>
      <c r="Q27" s="36"/>
      <c r="R27" s="37"/>
      <c r="S27" s="37"/>
    </row>
    <row r="28" spans="1:19" x14ac:dyDescent="0.2">
      <c r="A28" s="27" t="s">
        <v>29</v>
      </c>
      <c r="B28" s="6">
        <v>12718</v>
      </c>
      <c r="C28" s="6">
        <v>6639</v>
      </c>
      <c r="D28" s="7">
        <f t="shared" si="0"/>
        <v>0.52201604025790216</v>
      </c>
      <c r="E28" s="36"/>
      <c r="F28" s="36"/>
      <c r="G28" s="37"/>
      <c r="H28" s="35"/>
      <c r="I28" s="35"/>
      <c r="J28" s="35"/>
      <c r="K28" s="35"/>
      <c r="L28" s="35"/>
      <c r="M28" s="36"/>
      <c r="N28" s="37"/>
      <c r="O28" s="36"/>
      <c r="P28" s="37"/>
      <c r="Q28" s="36"/>
      <c r="R28" s="37"/>
      <c r="S28" s="37"/>
    </row>
    <row r="29" spans="1:19" x14ac:dyDescent="0.2">
      <c r="A29" s="27" t="s">
        <v>30</v>
      </c>
      <c r="B29" s="6">
        <v>67259</v>
      </c>
      <c r="C29" s="6">
        <v>30795</v>
      </c>
      <c r="D29" s="7">
        <f t="shared" si="0"/>
        <v>0.45785694107851738</v>
      </c>
      <c r="E29" s="35"/>
      <c r="F29" s="35"/>
      <c r="G29" s="37"/>
      <c r="H29" s="35"/>
      <c r="I29" s="35"/>
      <c r="J29" s="35"/>
      <c r="K29" s="35"/>
      <c r="L29" s="35"/>
      <c r="M29" s="35"/>
      <c r="N29" s="37"/>
      <c r="O29" s="35"/>
      <c r="P29" s="37"/>
      <c r="Q29" s="35"/>
      <c r="R29" s="37"/>
      <c r="S29" s="37"/>
    </row>
    <row r="30" spans="1:19" x14ac:dyDescent="0.2">
      <c r="A30" s="27" t="s">
        <v>31</v>
      </c>
      <c r="B30" s="6">
        <v>1558</v>
      </c>
      <c r="C30" s="6">
        <v>1186</v>
      </c>
      <c r="D30" s="7">
        <f t="shared" si="0"/>
        <v>0.7612323491655969</v>
      </c>
      <c r="E30" s="35"/>
      <c r="F30" s="35"/>
      <c r="G30" s="37"/>
      <c r="H30" s="35"/>
      <c r="I30" s="35"/>
      <c r="J30" s="35"/>
      <c r="K30" s="35"/>
      <c r="L30" s="35"/>
      <c r="M30" s="35"/>
      <c r="N30" s="37"/>
      <c r="O30" s="35"/>
      <c r="P30" s="37"/>
      <c r="Q30" s="35"/>
      <c r="R30" s="37"/>
      <c r="S30" s="37"/>
    </row>
    <row r="31" spans="1:19" x14ac:dyDescent="0.2">
      <c r="A31" s="27" t="s">
        <v>32</v>
      </c>
      <c r="B31" s="6">
        <v>95572</v>
      </c>
      <c r="C31" s="6">
        <v>37139</v>
      </c>
      <c r="D31" s="7">
        <f t="shared" si="0"/>
        <v>0.38859707864228016</v>
      </c>
      <c r="E31" s="35"/>
      <c r="F31" s="35"/>
      <c r="G31" s="37"/>
      <c r="H31" s="36"/>
      <c r="I31" s="36"/>
      <c r="J31" s="36"/>
      <c r="K31" s="35"/>
      <c r="L31" s="35"/>
      <c r="M31" s="35"/>
      <c r="N31" s="37"/>
      <c r="O31" s="35"/>
      <c r="P31" s="37"/>
      <c r="Q31" s="35"/>
      <c r="R31" s="37"/>
      <c r="S31" s="37"/>
    </row>
    <row r="32" spans="1:19" x14ac:dyDescent="0.2">
      <c r="A32" s="28" t="s">
        <v>33</v>
      </c>
      <c r="B32" s="6">
        <f>SUM(B3:B31)</f>
        <v>1249654</v>
      </c>
      <c r="C32" s="6">
        <f>SUM(C3:C31)</f>
        <v>577973</v>
      </c>
      <c r="D32" s="7">
        <f t="shared" si="0"/>
        <v>0.46250642177754803</v>
      </c>
      <c r="E32" s="10">
        <f>SUM(E20:E21)</f>
        <v>5724</v>
      </c>
      <c r="F32" s="10">
        <f>SUM(F20:F21)</f>
        <v>16446</v>
      </c>
      <c r="G32" s="23">
        <f>SUM(G19:G21)</f>
        <v>12961</v>
      </c>
      <c r="H32" s="10">
        <f>SUM(H20:H21)</f>
        <v>13084</v>
      </c>
      <c r="I32" s="10">
        <f>SUM(I20:I21)</f>
        <v>19602</v>
      </c>
      <c r="J32" s="10">
        <f>SUM(J20:J21)</f>
        <v>10225</v>
      </c>
      <c r="K32" s="10">
        <f>SUM(K20:K21)</f>
        <v>15822</v>
      </c>
      <c r="L32" s="10">
        <f>SUM(L20:L21)</f>
        <v>9943</v>
      </c>
      <c r="M32" s="10">
        <f>SUM(M27:M28)</f>
        <v>2548</v>
      </c>
      <c r="N32" s="23">
        <f>SUM(N27:N28)</f>
        <v>11290</v>
      </c>
      <c r="O32" s="43">
        <v>11950</v>
      </c>
      <c r="P32" s="44">
        <v>3309</v>
      </c>
      <c r="Q32" s="43">
        <v>16605</v>
      </c>
      <c r="R32" s="44">
        <v>4417</v>
      </c>
      <c r="S32" s="44">
        <v>1643</v>
      </c>
    </row>
    <row r="33" spans="1:19" x14ac:dyDescent="0.2">
      <c r="A33" s="28" t="s">
        <v>34</v>
      </c>
      <c r="B33" s="29"/>
      <c r="C33" s="29" t="s">
        <v>412</v>
      </c>
      <c r="D33" s="30"/>
      <c r="E33" s="148">
        <f>SUM(E32:F32)</f>
        <v>22170</v>
      </c>
      <c r="F33" s="149"/>
      <c r="G33" s="82">
        <f>SUM(G20:G21)</f>
        <v>12961</v>
      </c>
      <c r="H33" s="153">
        <f>SUM(H32:I32)</f>
        <v>32686</v>
      </c>
      <c r="I33" s="154"/>
      <c r="J33" s="80">
        <f>SUM(J20:J21)</f>
        <v>10225</v>
      </c>
      <c r="K33" s="155">
        <f>SUM(K32:L32)</f>
        <v>25765</v>
      </c>
      <c r="L33" s="149"/>
      <c r="M33" s="146">
        <f>SUM(M32:N32)</f>
        <v>13838</v>
      </c>
      <c r="N33" s="147"/>
      <c r="O33" s="145">
        <f>SUM(O32:P32)</f>
        <v>15259</v>
      </c>
      <c r="P33" s="143"/>
      <c r="Q33" s="133">
        <f>SUM(Q32:S32)</f>
        <v>22665</v>
      </c>
      <c r="R33" s="144"/>
      <c r="S33" s="144"/>
    </row>
    <row r="34" spans="1:19" x14ac:dyDescent="0.2">
      <c r="A34" s="28" t="s">
        <v>35</v>
      </c>
      <c r="B34" s="17"/>
      <c r="C34" s="17"/>
      <c r="D34" s="31"/>
      <c r="E34" s="7">
        <f>E32/E33</f>
        <v>0.25818673883626525</v>
      </c>
      <c r="F34" s="7">
        <f>F32/E33</f>
        <v>0.74181326116373481</v>
      </c>
      <c r="G34" s="21">
        <f>G32/G33</f>
        <v>1</v>
      </c>
      <c r="H34" s="7">
        <f>H32/H33</f>
        <v>0.40029370372636602</v>
      </c>
      <c r="I34" s="7">
        <f>I32/H33</f>
        <v>0.59970629627363392</v>
      </c>
      <c r="J34" s="7">
        <f>J32/J33</f>
        <v>1</v>
      </c>
      <c r="K34" s="7">
        <f>K32/K33</f>
        <v>0.61408888026392394</v>
      </c>
      <c r="L34" s="7">
        <f>L32/K33</f>
        <v>0.38591111973607606</v>
      </c>
      <c r="M34" s="7">
        <f>M32/M33</f>
        <v>0.18413065471889001</v>
      </c>
      <c r="N34" s="21">
        <f>N32/M33</f>
        <v>0.81586934528110999</v>
      </c>
      <c r="O34" s="7">
        <f>O32/O33</f>
        <v>0.78314437381217639</v>
      </c>
      <c r="P34" s="21">
        <f>P32/O33</f>
        <v>0.21685562618782359</v>
      </c>
      <c r="Q34" s="7">
        <f>Q32/Q33</f>
        <v>0.73262739907346131</v>
      </c>
      <c r="R34" s="21">
        <f>R32/Q33</f>
        <v>0.19488197661592765</v>
      </c>
      <c r="S34" s="21">
        <f>S32/Q33</f>
        <v>7.2490624310611068E-2</v>
      </c>
    </row>
  </sheetData>
  <mergeCells count="13">
    <mergeCell ref="A1:D1"/>
    <mergeCell ref="E1:F1"/>
    <mergeCell ref="H1:I1"/>
    <mergeCell ref="K1:L1"/>
    <mergeCell ref="H33:I33"/>
    <mergeCell ref="K33:L33"/>
    <mergeCell ref="Q1:S1"/>
    <mergeCell ref="Q33:S33"/>
    <mergeCell ref="O33:P33"/>
    <mergeCell ref="M33:N33"/>
    <mergeCell ref="E33:F33"/>
    <mergeCell ref="M1:N1"/>
    <mergeCell ref="O1:P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>
      <pane xSplit="1" topLeftCell="L1" activePane="topRight" state="frozen"/>
      <selection pane="topRight" activeCell="AC11" sqref="AC11"/>
    </sheetView>
  </sheetViews>
  <sheetFormatPr defaultColWidth="9.140625" defaultRowHeight="12.75" customHeight="1" x14ac:dyDescent="0.2"/>
  <cols>
    <col min="1" max="1" width="15" customWidth="1"/>
    <col min="2" max="2" width="12.7109375" customWidth="1"/>
    <col min="4" max="4" width="13.28515625" customWidth="1"/>
    <col min="5" max="11" width="12.85546875" customWidth="1"/>
    <col min="12" max="12" width="13.28515625" customWidth="1"/>
    <col min="13" max="15" width="12.85546875" customWidth="1"/>
    <col min="16" max="16" width="13.85546875" customWidth="1"/>
    <col min="17" max="29" width="12.85546875" customWidth="1"/>
  </cols>
  <sheetData>
    <row r="1" spans="1:29" ht="37.5" customHeight="1" x14ac:dyDescent="0.2">
      <c r="A1" s="124" t="s">
        <v>127</v>
      </c>
      <c r="B1" s="125"/>
      <c r="C1" s="125"/>
      <c r="D1" s="126"/>
      <c r="E1" s="156" t="s">
        <v>48</v>
      </c>
      <c r="F1" s="125"/>
      <c r="G1" s="126"/>
      <c r="H1" s="156" t="s">
        <v>49</v>
      </c>
      <c r="I1" s="126"/>
      <c r="J1" s="156" t="s">
        <v>50</v>
      </c>
      <c r="K1" s="126"/>
      <c r="L1" s="56" t="s">
        <v>51</v>
      </c>
      <c r="M1" s="156" t="s">
        <v>52</v>
      </c>
      <c r="N1" s="126"/>
      <c r="O1" s="157" t="s">
        <v>53</v>
      </c>
      <c r="P1" s="158"/>
      <c r="Q1" s="165" t="s">
        <v>54</v>
      </c>
      <c r="R1" s="126"/>
      <c r="S1" s="46" t="s">
        <v>55</v>
      </c>
      <c r="T1" s="47" t="s">
        <v>56</v>
      </c>
      <c r="U1" s="59" t="s">
        <v>57</v>
      </c>
      <c r="V1" s="156" t="s">
        <v>58</v>
      </c>
      <c r="W1" s="126"/>
      <c r="X1" s="156" t="s">
        <v>59</v>
      </c>
      <c r="Y1" s="125"/>
      <c r="Z1" s="126"/>
      <c r="AA1" s="156" t="s">
        <v>60</v>
      </c>
      <c r="AB1" s="125"/>
      <c r="AC1" s="60" t="s">
        <v>61</v>
      </c>
    </row>
    <row r="2" spans="1:29" ht="51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26" t="s">
        <v>192</v>
      </c>
      <c r="F2" s="26" t="s">
        <v>193</v>
      </c>
      <c r="G2" s="26" t="s">
        <v>194</v>
      </c>
      <c r="H2" s="26" t="s">
        <v>195</v>
      </c>
      <c r="I2" s="26" t="s">
        <v>196</v>
      </c>
      <c r="J2" s="26" t="s">
        <v>197</v>
      </c>
      <c r="K2" s="26" t="s">
        <v>198</v>
      </c>
      <c r="L2" s="26" t="s">
        <v>199</v>
      </c>
      <c r="M2" s="26" t="s">
        <v>200</v>
      </c>
      <c r="N2" s="26" t="s">
        <v>201</v>
      </c>
      <c r="O2" s="26" t="s">
        <v>202</v>
      </c>
      <c r="P2" s="26" t="s">
        <v>203</v>
      </c>
      <c r="Q2" s="26" t="s">
        <v>204</v>
      </c>
      <c r="R2" s="48" t="s">
        <v>205</v>
      </c>
      <c r="S2" s="49" t="s">
        <v>206</v>
      </c>
      <c r="T2" s="26" t="s">
        <v>207</v>
      </c>
      <c r="U2" s="26" t="s">
        <v>208</v>
      </c>
      <c r="V2" s="26" t="s">
        <v>209</v>
      </c>
      <c r="W2" s="26" t="s">
        <v>210</v>
      </c>
      <c r="X2" s="26" t="s">
        <v>212</v>
      </c>
      <c r="Y2" s="26" t="s">
        <v>211</v>
      </c>
      <c r="Z2" s="26" t="s">
        <v>213</v>
      </c>
      <c r="AA2" s="26" t="s">
        <v>214</v>
      </c>
      <c r="AB2" s="26" t="s">
        <v>215</v>
      </c>
      <c r="AC2" s="26" t="s">
        <v>216</v>
      </c>
    </row>
    <row r="3" spans="1:29" x14ac:dyDescent="0.2">
      <c r="A3" s="27" t="s">
        <v>4</v>
      </c>
      <c r="B3" s="6">
        <v>3298</v>
      </c>
      <c r="C3" s="6">
        <v>1559</v>
      </c>
      <c r="D3" s="7">
        <f>C3/B3</f>
        <v>0.47271073377804729</v>
      </c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8"/>
      <c r="Q3" s="8"/>
      <c r="R3" s="50"/>
      <c r="S3" s="51"/>
      <c r="T3" s="8"/>
      <c r="U3" s="10">
        <v>154</v>
      </c>
      <c r="V3" s="8"/>
      <c r="W3" s="8"/>
      <c r="X3" s="8"/>
      <c r="Y3" s="8"/>
      <c r="Z3" s="8"/>
      <c r="AA3" s="8"/>
      <c r="AB3" s="8"/>
      <c r="AC3" s="10">
        <v>1068</v>
      </c>
    </row>
    <row r="4" spans="1:29" x14ac:dyDescent="0.2">
      <c r="A4" s="27" t="s">
        <v>5</v>
      </c>
      <c r="B4" s="6">
        <v>25390</v>
      </c>
      <c r="C4" s="6">
        <v>10083</v>
      </c>
      <c r="D4" s="7">
        <f t="shared" ref="D4:D32" si="0">C4/B4</f>
        <v>0.3971248523040567</v>
      </c>
      <c r="E4" s="10">
        <v>574</v>
      </c>
      <c r="F4" s="10">
        <v>5183</v>
      </c>
      <c r="G4" s="10">
        <v>963</v>
      </c>
      <c r="H4" s="8"/>
      <c r="I4" s="8"/>
      <c r="J4" s="8"/>
      <c r="K4" s="8"/>
      <c r="L4" s="8"/>
      <c r="M4" s="10">
        <v>2789</v>
      </c>
      <c r="N4" s="10">
        <v>388</v>
      </c>
      <c r="O4" s="57"/>
      <c r="P4" s="8"/>
      <c r="Q4" s="8"/>
      <c r="R4" s="50"/>
      <c r="S4" s="51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2">
      <c r="A5" s="27" t="s">
        <v>6</v>
      </c>
      <c r="B5" s="6">
        <v>50205</v>
      </c>
      <c r="C5" s="6">
        <v>23543</v>
      </c>
      <c r="D5" s="7">
        <f t="shared" si="0"/>
        <v>0.46893735683696841</v>
      </c>
      <c r="E5" s="10">
        <v>33</v>
      </c>
      <c r="F5" s="10">
        <v>409</v>
      </c>
      <c r="G5" s="10">
        <v>72</v>
      </c>
      <c r="H5" s="8"/>
      <c r="I5" s="8"/>
      <c r="J5" s="8"/>
      <c r="K5" s="8"/>
      <c r="L5" s="8"/>
      <c r="M5" s="8"/>
      <c r="N5" s="8"/>
      <c r="O5" s="9"/>
      <c r="P5" s="8"/>
      <c r="Q5" s="8"/>
      <c r="R5" s="50"/>
      <c r="S5" s="51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2">
      <c r="A6" s="27" t="s">
        <v>7</v>
      </c>
      <c r="B6" s="6">
        <v>11441</v>
      </c>
      <c r="C6" s="6">
        <v>5896</v>
      </c>
      <c r="D6" s="7">
        <f t="shared" si="0"/>
        <v>0.51533956821956117</v>
      </c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8"/>
      <c r="Q6" s="8"/>
      <c r="R6" s="50"/>
      <c r="S6" s="51"/>
      <c r="T6" s="8"/>
      <c r="U6" s="8"/>
      <c r="V6" s="10">
        <v>1693</v>
      </c>
      <c r="W6" s="10">
        <v>4088</v>
      </c>
      <c r="X6" s="8"/>
      <c r="Y6" s="8"/>
      <c r="Z6" s="8"/>
      <c r="AA6" s="8"/>
      <c r="AB6" s="8"/>
      <c r="AC6" s="8"/>
    </row>
    <row r="7" spans="1:29" x14ac:dyDescent="0.2">
      <c r="A7" s="27" t="s">
        <v>8</v>
      </c>
      <c r="B7" s="6">
        <v>685</v>
      </c>
      <c r="C7" s="6">
        <v>472</v>
      </c>
      <c r="D7" s="7">
        <f t="shared" si="0"/>
        <v>0.68905109489051097</v>
      </c>
      <c r="E7" s="8"/>
      <c r="F7" s="8"/>
      <c r="G7" s="8"/>
      <c r="H7" s="8"/>
      <c r="I7" s="8"/>
      <c r="J7" s="8"/>
      <c r="K7" s="8"/>
      <c r="L7" s="8"/>
      <c r="M7" s="8"/>
      <c r="N7" s="8"/>
      <c r="O7" s="58">
        <v>106</v>
      </c>
      <c r="P7" s="10">
        <v>328</v>
      </c>
      <c r="Q7" s="8"/>
      <c r="R7" s="50"/>
      <c r="S7" s="51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2">
      <c r="A8" s="27" t="s">
        <v>9</v>
      </c>
      <c r="B8" s="6">
        <v>136205</v>
      </c>
      <c r="C8" s="6">
        <v>65347</v>
      </c>
      <c r="D8" s="7">
        <f t="shared" si="0"/>
        <v>0.4797694651444514</v>
      </c>
      <c r="E8" s="8"/>
      <c r="F8" s="8"/>
      <c r="G8" s="8"/>
      <c r="H8" s="10">
        <v>501</v>
      </c>
      <c r="I8" s="10">
        <v>1150</v>
      </c>
      <c r="J8" s="10">
        <v>71</v>
      </c>
      <c r="K8" s="10">
        <v>341</v>
      </c>
      <c r="L8" s="8"/>
      <c r="M8" s="8"/>
      <c r="N8" s="8"/>
      <c r="O8" s="9"/>
      <c r="P8" s="8"/>
      <c r="Q8" s="8"/>
      <c r="R8" s="50"/>
      <c r="S8" s="51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2">
      <c r="A9" s="27" t="s">
        <v>10</v>
      </c>
      <c r="B9" s="6">
        <v>7726</v>
      </c>
      <c r="C9" s="6">
        <v>4024</v>
      </c>
      <c r="D9" s="7">
        <f t="shared" si="0"/>
        <v>0.52083872637846229</v>
      </c>
      <c r="E9" s="8"/>
      <c r="F9" s="8"/>
      <c r="G9" s="8"/>
      <c r="H9" s="8"/>
      <c r="I9" s="8"/>
      <c r="J9" s="8"/>
      <c r="K9" s="8"/>
      <c r="L9" s="8"/>
      <c r="M9" s="8"/>
      <c r="N9" s="8"/>
      <c r="O9" s="58">
        <v>135</v>
      </c>
      <c r="P9" s="10">
        <v>670</v>
      </c>
      <c r="Q9" s="8"/>
      <c r="R9" s="50"/>
      <c r="S9" s="52">
        <v>870</v>
      </c>
      <c r="T9" s="8"/>
      <c r="U9" s="8"/>
      <c r="V9" s="10">
        <v>1749</v>
      </c>
      <c r="W9" s="10">
        <v>350</v>
      </c>
      <c r="X9" s="8"/>
      <c r="Y9" s="8"/>
      <c r="Z9" s="8"/>
      <c r="AA9" s="8"/>
      <c r="AB9" s="8"/>
      <c r="AC9" s="8"/>
    </row>
    <row r="10" spans="1:29" x14ac:dyDescent="0.2">
      <c r="A10" s="27" t="s">
        <v>11</v>
      </c>
      <c r="B10" s="6">
        <v>6979</v>
      </c>
      <c r="C10" s="6">
        <v>2753</v>
      </c>
      <c r="D10" s="7">
        <f t="shared" si="0"/>
        <v>0.39446912165066628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8"/>
      <c r="Q10" s="8"/>
      <c r="R10" s="50"/>
      <c r="S10" s="51"/>
      <c r="T10" s="8"/>
      <c r="U10" s="8"/>
      <c r="V10" s="10">
        <v>148</v>
      </c>
      <c r="W10" s="10">
        <v>111</v>
      </c>
      <c r="X10" s="10">
        <v>1779</v>
      </c>
      <c r="Y10" s="10">
        <v>432</v>
      </c>
      <c r="Z10" s="10">
        <v>133</v>
      </c>
      <c r="AA10" s="8"/>
      <c r="AB10" s="8"/>
      <c r="AC10" s="8"/>
    </row>
    <row r="11" spans="1:29" x14ac:dyDescent="0.2">
      <c r="A11" s="27" t="s">
        <v>12</v>
      </c>
      <c r="B11" s="6">
        <v>2708</v>
      </c>
      <c r="C11" s="6">
        <v>1726</v>
      </c>
      <c r="D11" s="7">
        <f t="shared" si="0"/>
        <v>0.63737075332348592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8"/>
      <c r="Q11" s="8"/>
      <c r="R11" s="50"/>
      <c r="S11" s="51"/>
      <c r="T11" s="8"/>
      <c r="U11" s="8"/>
      <c r="V11" s="8"/>
      <c r="W11" s="8"/>
      <c r="X11" s="8"/>
      <c r="Y11" s="8"/>
      <c r="Z11" s="8"/>
      <c r="AA11" s="8"/>
      <c r="AB11" s="8"/>
      <c r="AC11" s="10">
        <v>1400</v>
      </c>
    </row>
    <row r="12" spans="1:29" x14ac:dyDescent="0.2">
      <c r="A12" s="27" t="s">
        <v>13</v>
      </c>
      <c r="B12" s="6">
        <v>4816</v>
      </c>
      <c r="C12" s="6">
        <v>3613</v>
      </c>
      <c r="D12" s="7">
        <f t="shared" si="0"/>
        <v>0.75020764119601324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8"/>
      <c r="Q12" s="8"/>
      <c r="R12" s="50"/>
      <c r="S12" s="51"/>
      <c r="T12" s="8"/>
      <c r="U12" s="8"/>
      <c r="V12" s="10">
        <v>633</v>
      </c>
      <c r="W12" s="10">
        <v>749</v>
      </c>
      <c r="X12" s="10">
        <v>830</v>
      </c>
      <c r="Y12" s="10">
        <v>1105</v>
      </c>
      <c r="Z12" s="10">
        <v>105</v>
      </c>
      <c r="AA12" s="8"/>
      <c r="AB12" s="8"/>
      <c r="AC12" s="8"/>
    </row>
    <row r="13" spans="1:29" x14ac:dyDescent="0.2">
      <c r="A13" s="27" t="s">
        <v>14</v>
      </c>
      <c r="B13" s="6">
        <v>21016</v>
      </c>
      <c r="C13" s="6">
        <v>9160</v>
      </c>
      <c r="D13" s="7">
        <f t="shared" si="0"/>
        <v>0.4358583936048725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8"/>
      <c r="Q13" s="8"/>
      <c r="R13" s="50"/>
      <c r="S13" s="51"/>
      <c r="T13" s="8"/>
      <c r="U13" s="8"/>
      <c r="V13" s="8"/>
      <c r="W13" s="8"/>
      <c r="X13" s="8"/>
      <c r="Y13" s="8"/>
      <c r="Z13" s="8"/>
      <c r="AA13" s="10">
        <v>315</v>
      </c>
      <c r="AB13" s="10">
        <v>2141</v>
      </c>
      <c r="AC13" s="8"/>
    </row>
    <row r="14" spans="1:29" x14ac:dyDescent="0.2">
      <c r="A14" s="27" t="s">
        <v>15</v>
      </c>
      <c r="B14" s="90">
        <v>5195</v>
      </c>
      <c r="C14" s="6">
        <v>3222</v>
      </c>
      <c r="D14" s="7">
        <f t="shared" si="0"/>
        <v>0.62021174205967278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8"/>
      <c r="Q14" s="8"/>
      <c r="R14" s="50"/>
      <c r="S14" s="51"/>
      <c r="T14" s="10">
        <v>2213</v>
      </c>
      <c r="U14" s="10">
        <v>140</v>
      </c>
      <c r="V14" s="8"/>
      <c r="W14" s="8"/>
      <c r="X14" s="8"/>
      <c r="Y14" s="8"/>
      <c r="Z14" s="8"/>
      <c r="AA14" s="8"/>
      <c r="AB14" s="8"/>
      <c r="AC14" s="8"/>
    </row>
    <row r="15" spans="1:29" x14ac:dyDescent="0.2">
      <c r="A15" s="27" t="s">
        <v>16</v>
      </c>
      <c r="B15" s="6">
        <v>3911</v>
      </c>
      <c r="C15" s="6">
        <v>1996</v>
      </c>
      <c r="D15" s="7">
        <f t="shared" si="0"/>
        <v>0.51035540782408595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8"/>
      <c r="Q15" s="8"/>
      <c r="R15" s="50"/>
      <c r="S15" s="51"/>
      <c r="T15" s="8"/>
      <c r="U15" s="8"/>
      <c r="V15" s="8"/>
      <c r="W15" s="8"/>
      <c r="X15" s="8"/>
      <c r="Y15" s="8"/>
      <c r="Z15" s="8"/>
      <c r="AA15" s="8"/>
      <c r="AB15" s="8"/>
      <c r="AC15" s="10">
        <v>1432</v>
      </c>
    </row>
    <row r="16" spans="1:29" x14ac:dyDescent="0.2">
      <c r="A16" s="27" t="s">
        <v>17</v>
      </c>
      <c r="B16" s="6">
        <v>6301</v>
      </c>
      <c r="C16" s="6">
        <v>3972</v>
      </c>
      <c r="D16" s="7">
        <f t="shared" si="0"/>
        <v>0.63037613077289323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8"/>
      <c r="Q16" s="8"/>
      <c r="R16" s="50"/>
      <c r="S16" s="51"/>
      <c r="T16" s="8"/>
      <c r="U16" s="10">
        <v>3139</v>
      </c>
      <c r="V16" s="8"/>
      <c r="W16" s="8"/>
      <c r="X16" s="8"/>
      <c r="Y16" s="8"/>
      <c r="Z16" s="8"/>
      <c r="AA16" s="8"/>
      <c r="AB16" s="8"/>
      <c r="AC16" s="8"/>
    </row>
    <row r="17" spans="1:29" x14ac:dyDescent="0.2">
      <c r="A17" s="27" t="s">
        <v>18</v>
      </c>
      <c r="B17" s="6">
        <v>5350</v>
      </c>
      <c r="C17" s="6">
        <v>2845</v>
      </c>
      <c r="D17" s="7">
        <f t="shared" si="0"/>
        <v>0.53177570093457949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58">
        <v>555</v>
      </c>
      <c r="P17" s="10">
        <v>2213</v>
      </c>
      <c r="Q17" s="8"/>
      <c r="R17" s="50"/>
      <c r="S17" s="51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">
      <c r="A18" s="27" t="s">
        <v>19</v>
      </c>
      <c r="B18" s="6">
        <v>918</v>
      </c>
      <c r="C18" s="6">
        <v>651</v>
      </c>
      <c r="D18" s="7">
        <f t="shared" si="0"/>
        <v>0.70915032679738566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8"/>
      <c r="Q18" s="8"/>
      <c r="R18" s="50"/>
      <c r="S18" s="51"/>
      <c r="T18" s="8"/>
      <c r="U18" s="8"/>
      <c r="V18" s="8"/>
      <c r="W18" s="8"/>
      <c r="X18" s="8"/>
      <c r="Y18" s="8"/>
      <c r="Z18" s="8"/>
      <c r="AA18" s="8"/>
      <c r="AB18" s="8"/>
      <c r="AC18" s="10">
        <v>533</v>
      </c>
    </row>
    <row r="19" spans="1:29" x14ac:dyDescent="0.2">
      <c r="A19" s="27" t="s">
        <v>20</v>
      </c>
      <c r="B19" s="6">
        <v>1290</v>
      </c>
      <c r="C19" s="6">
        <v>761</v>
      </c>
      <c r="D19" s="7">
        <f t="shared" si="0"/>
        <v>0.58992248062015507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58">
        <v>91</v>
      </c>
      <c r="P19" s="10">
        <v>638</v>
      </c>
      <c r="Q19" s="8"/>
      <c r="R19" s="50"/>
      <c r="S19" s="51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2">
      <c r="A20" s="27" t="s">
        <v>21</v>
      </c>
      <c r="B20" s="6">
        <v>440524</v>
      </c>
      <c r="C20" s="6">
        <v>229379</v>
      </c>
      <c r="D20" s="7">
        <f t="shared" si="0"/>
        <v>0.52069580771989721</v>
      </c>
      <c r="E20" s="8"/>
      <c r="F20" s="8"/>
      <c r="G20" s="8"/>
      <c r="H20" s="8"/>
      <c r="I20" s="8"/>
      <c r="J20" s="8"/>
      <c r="K20" s="8"/>
      <c r="L20" s="10">
        <v>9393</v>
      </c>
      <c r="M20" s="8"/>
      <c r="N20" s="8"/>
      <c r="O20" s="9"/>
      <c r="P20" s="8"/>
      <c r="Q20" s="8"/>
      <c r="R20" s="50"/>
      <c r="S20" s="51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2">
      <c r="A21" s="27" t="s">
        <v>22</v>
      </c>
      <c r="B21" s="6">
        <v>6342</v>
      </c>
      <c r="C21" s="6">
        <v>4050</v>
      </c>
      <c r="D21" s="7">
        <f t="shared" si="0"/>
        <v>0.6385998107852412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8"/>
      <c r="Q21" s="8"/>
      <c r="R21" s="50"/>
      <c r="S21" s="51"/>
      <c r="T21" s="8"/>
      <c r="U21" s="8"/>
      <c r="V21" s="8"/>
      <c r="W21" s="8"/>
      <c r="X21" s="8"/>
      <c r="Y21" s="8"/>
      <c r="Z21" s="8"/>
      <c r="AA21" s="8"/>
      <c r="AB21" s="8"/>
      <c r="AC21" s="10">
        <v>2640</v>
      </c>
    </row>
    <row r="22" spans="1:29" x14ac:dyDescent="0.2">
      <c r="A22" s="27" t="s">
        <v>23</v>
      </c>
      <c r="B22" s="6">
        <v>11287</v>
      </c>
      <c r="C22" s="6">
        <v>5882</v>
      </c>
      <c r="D22" s="7">
        <f t="shared" si="0"/>
        <v>0.52113050411978379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8"/>
      <c r="Q22" s="8"/>
      <c r="R22" s="50"/>
      <c r="S22" s="51"/>
      <c r="T22" s="10">
        <v>4802</v>
      </c>
      <c r="U22" s="8"/>
      <c r="V22" s="8"/>
      <c r="W22" s="8"/>
      <c r="X22" s="10">
        <v>49</v>
      </c>
      <c r="Y22" s="10">
        <v>15</v>
      </c>
      <c r="Z22" s="10">
        <v>8</v>
      </c>
      <c r="AA22" s="8"/>
      <c r="AB22" s="8"/>
      <c r="AC22" s="8"/>
    </row>
    <row r="23" spans="1:29" x14ac:dyDescent="0.2">
      <c r="A23" s="27" t="s">
        <v>24</v>
      </c>
      <c r="B23" s="6">
        <v>8834</v>
      </c>
      <c r="C23" s="6">
        <v>5008</v>
      </c>
      <c r="D23" s="7">
        <f t="shared" si="0"/>
        <v>0.56690061127462077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57"/>
      <c r="P23" s="8"/>
      <c r="Q23" s="8"/>
      <c r="R23" s="50"/>
      <c r="S23" s="51"/>
      <c r="T23" s="8"/>
      <c r="U23" s="8"/>
      <c r="V23" s="8"/>
      <c r="W23" s="8"/>
      <c r="X23" s="10">
        <v>3297</v>
      </c>
      <c r="Y23" s="10">
        <v>599</v>
      </c>
      <c r="Z23" s="10">
        <v>967</v>
      </c>
      <c r="AA23" s="8"/>
      <c r="AB23" s="8"/>
      <c r="AC23" s="10">
        <v>50</v>
      </c>
    </row>
    <row r="24" spans="1:29" x14ac:dyDescent="0.2">
      <c r="A24" s="27" t="s">
        <v>25</v>
      </c>
      <c r="B24" s="6">
        <v>24062</v>
      </c>
      <c r="C24" s="6">
        <v>10918</v>
      </c>
      <c r="D24" s="7">
        <f t="shared" si="0"/>
        <v>0.45374449339207046</v>
      </c>
      <c r="E24" s="8"/>
      <c r="F24" s="8"/>
      <c r="G24" s="8"/>
      <c r="H24" s="8"/>
      <c r="I24" s="8"/>
      <c r="J24" s="8"/>
      <c r="K24" s="8"/>
      <c r="L24" s="10">
        <v>567</v>
      </c>
      <c r="M24" s="8"/>
      <c r="N24" s="8"/>
      <c r="O24" s="58">
        <v>2622</v>
      </c>
      <c r="P24" s="10">
        <v>3455</v>
      </c>
      <c r="Q24" s="10">
        <v>2363</v>
      </c>
      <c r="R24" s="53">
        <v>1382</v>
      </c>
      <c r="S24" s="51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27" t="s">
        <v>26</v>
      </c>
      <c r="B25" s="6">
        <v>24839</v>
      </c>
      <c r="C25" s="6">
        <v>11384</v>
      </c>
      <c r="D25" s="7">
        <f t="shared" si="0"/>
        <v>0.45831152622891419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  <c r="P25" s="8"/>
      <c r="Q25" s="8"/>
      <c r="R25" s="50"/>
      <c r="S25" s="51"/>
      <c r="T25" s="8"/>
      <c r="U25" s="10">
        <v>3320</v>
      </c>
      <c r="V25" s="8"/>
      <c r="W25" s="8"/>
      <c r="X25" s="8"/>
      <c r="Y25" s="8"/>
      <c r="Z25" s="8"/>
      <c r="AA25" s="8"/>
      <c r="AB25" s="8"/>
      <c r="AC25" s="8"/>
    </row>
    <row r="26" spans="1:29" x14ac:dyDescent="0.2">
      <c r="A26" s="27" t="s">
        <v>27</v>
      </c>
      <c r="B26" s="6">
        <v>14151</v>
      </c>
      <c r="C26" s="6">
        <v>5813</v>
      </c>
      <c r="D26" s="7">
        <f t="shared" si="0"/>
        <v>0.41078369019857253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  <c r="P26" s="8"/>
      <c r="Q26" s="8"/>
      <c r="R26" s="50"/>
      <c r="S26" s="52">
        <v>5348</v>
      </c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">
      <c r="A27" s="27" t="s">
        <v>28</v>
      </c>
      <c r="B27" s="6">
        <v>249074</v>
      </c>
      <c r="C27" s="6">
        <v>88157</v>
      </c>
      <c r="D27" s="7">
        <f t="shared" si="0"/>
        <v>0.35393899001903051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  <c r="P27" s="8"/>
      <c r="Q27" s="8"/>
      <c r="R27" s="50"/>
      <c r="S27" s="51"/>
      <c r="T27" s="8"/>
      <c r="U27" s="10">
        <v>75</v>
      </c>
      <c r="V27" s="8"/>
      <c r="W27" s="8"/>
      <c r="X27" s="8"/>
      <c r="Y27" s="8"/>
      <c r="Z27" s="8"/>
      <c r="AA27" s="8"/>
      <c r="AB27" s="8"/>
      <c r="AC27" s="8"/>
    </row>
    <row r="28" spans="1:29" x14ac:dyDescent="0.2">
      <c r="A28" s="27" t="s">
        <v>29</v>
      </c>
      <c r="B28" s="6">
        <v>12718</v>
      </c>
      <c r="C28" s="6">
        <v>6639</v>
      </c>
      <c r="D28" s="7">
        <f t="shared" si="0"/>
        <v>0.52201604025790216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9"/>
      <c r="P28" s="8"/>
      <c r="Q28" s="10">
        <v>1512</v>
      </c>
      <c r="R28" s="53">
        <v>4880</v>
      </c>
      <c r="S28" s="51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">
      <c r="A29" s="27" t="s">
        <v>30</v>
      </c>
      <c r="B29" s="6">
        <v>67259</v>
      </c>
      <c r="C29" s="6">
        <v>30795</v>
      </c>
      <c r="D29" s="7">
        <f t="shared" si="0"/>
        <v>0.45785694107851738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9"/>
      <c r="P29" s="8"/>
      <c r="Q29" s="8"/>
      <c r="R29" s="50"/>
      <c r="S29" s="51"/>
      <c r="T29" s="8"/>
      <c r="U29" s="8"/>
      <c r="V29" s="8"/>
      <c r="W29" s="8"/>
      <c r="X29" s="8"/>
      <c r="Y29" s="8"/>
      <c r="Z29" s="8"/>
      <c r="AA29" s="10">
        <v>1198</v>
      </c>
      <c r="AB29" s="10">
        <v>4641</v>
      </c>
      <c r="AC29" s="8"/>
    </row>
    <row r="30" spans="1:29" x14ac:dyDescent="0.2">
      <c r="A30" s="27" t="s">
        <v>31</v>
      </c>
      <c r="B30" s="6">
        <v>1558</v>
      </c>
      <c r="C30" s="6">
        <v>1186</v>
      </c>
      <c r="D30" s="7">
        <f t="shared" si="0"/>
        <v>0.7612323491655969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  <c r="P30" s="8"/>
      <c r="Q30" s="8"/>
      <c r="R30" s="50"/>
      <c r="S30" s="51"/>
      <c r="T30" s="8"/>
      <c r="U30" s="8"/>
      <c r="V30" s="8"/>
      <c r="W30" s="8"/>
      <c r="X30" s="8"/>
      <c r="Y30" s="8"/>
      <c r="Z30" s="8"/>
      <c r="AA30" s="8"/>
      <c r="AB30" s="8"/>
      <c r="AC30" s="10">
        <v>926</v>
      </c>
    </row>
    <row r="31" spans="1:29" x14ac:dyDescent="0.2">
      <c r="A31" s="27" t="s">
        <v>32</v>
      </c>
      <c r="B31" s="6">
        <v>95572</v>
      </c>
      <c r="C31" s="6">
        <v>37139</v>
      </c>
      <c r="D31" s="7">
        <f t="shared" si="0"/>
        <v>0.38859707864228016</v>
      </c>
      <c r="E31" s="8"/>
      <c r="F31" s="8"/>
      <c r="G31" s="8"/>
      <c r="H31" s="10">
        <v>2106</v>
      </c>
      <c r="I31" s="10">
        <v>3214</v>
      </c>
      <c r="J31" s="10">
        <v>1237</v>
      </c>
      <c r="K31" s="10">
        <v>3777</v>
      </c>
      <c r="L31" s="8"/>
      <c r="M31" s="10">
        <v>2799</v>
      </c>
      <c r="N31" s="10">
        <v>1205</v>
      </c>
      <c r="O31" s="57"/>
      <c r="P31" s="8"/>
      <c r="Q31" s="8"/>
      <c r="R31" s="50"/>
      <c r="S31" s="51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">
      <c r="A32" s="28" t="s">
        <v>33</v>
      </c>
      <c r="B32" s="6">
        <f>SUM(B3:B31)</f>
        <v>1249654</v>
      </c>
      <c r="C32" s="6">
        <f>SUM(C3:C31)</f>
        <v>577973</v>
      </c>
      <c r="D32" s="7">
        <f t="shared" si="0"/>
        <v>0.46250642177754803</v>
      </c>
      <c r="E32" s="10">
        <f>SUM(E4:E5)</f>
        <v>607</v>
      </c>
      <c r="F32" s="10">
        <f>SUM(F4:F5)</f>
        <v>5592</v>
      </c>
      <c r="G32" s="10">
        <f>SUM(G4:G5)</f>
        <v>1035</v>
      </c>
      <c r="H32" s="10">
        <f>SUM(H8:H31)</f>
        <v>2607</v>
      </c>
      <c r="I32" s="10">
        <f>SUM(I8:I31)</f>
        <v>4364</v>
      </c>
      <c r="J32" s="10">
        <f>SUM(J8:J31)</f>
        <v>1308</v>
      </c>
      <c r="K32" s="10">
        <f>SUM(K8:K31)</f>
        <v>4118</v>
      </c>
      <c r="L32" s="10">
        <f>SUM(L20:L24)</f>
        <v>9960</v>
      </c>
      <c r="M32" s="10">
        <f>SUM(M4:M31)</f>
        <v>5588</v>
      </c>
      <c r="N32" s="10">
        <f>SUM(N4:N31)</f>
        <v>1593</v>
      </c>
      <c r="O32" s="23">
        <f>SUM(O7:O24)</f>
        <v>3509</v>
      </c>
      <c r="P32" s="10">
        <f>SUM(P7:P24)</f>
        <v>7304</v>
      </c>
      <c r="Q32" s="10">
        <f>SUM(Q24:Q28)</f>
        <v>3875</v>
      </c>
      <c r="R32" s="53">
        <f>SUM(R24:R28)</f>
        <v>6262</v>
      </c>
      <c r="S32" s="52">
        <f>SUM(S9:S26)</f>
        <v>6218</v>
      </c>
      <c r="T32" s="10">
        <f>SUM(T14:T22)</f>
        <v>7015</v>
      </c>
      <c r="U32" s="10">
        <f>SUM(U3:U27)</f>
        <v>6828</v>
      </c>
      <c r="V32" s="10">
        <f>SUM(V6:V12)</f>
        <v>4223</v>
      </c>
      <c r="W32" s="10">
        <f>SUM(W6:W13)</f>
        <v>5298</v>
      </c>
      <c r="X32" s="10">
        <f>SUM(X10:X23)</f>
        <v>5955</v>
      </c>
      <c r="Y32" s="10">
        <f>SUM(Y9:Y23)</f>
        <v>2151</v>
      </c>
      <c r="Z32" s="10">
        <f>SUM(Z10:Z23)</f>
        <v>1213</v>
      </c>
      <c r="AA32" s="10">
        <f>SUM(AA13:AA29)</f>
        <v>1513</v>
      </c>
      <c r="AB32" s="10">
        <f>SUM(AB13:AB29)</f>
        <v>6782</v>
      </c>
      <c r="AC32" s="10">
        <f>SUM(AC3:AC30)</f>
        <v>8049</v>
      </c>
    </row>
    <row r="33" spans="1:29" x14ac:dyDescent="0.2">
      <c r="A33" s="28" t="s">
        <v>34</v>
      </c>
      <c r="B33" s="29"/>
      <c r="C33" s="29"/>
      <c r="D33" s="30"/>
      <c r="E33" s="159">
        <f>SUM(E32:G32)</f>
        <v>7234</v>
      </c>
      <c r="F33" s="160"/>
      <c r="G33" s="161"/>
      <c r="H33" s="159">
        <f>SUM(H32:I32)</f>
        <v>6971</v>
      </c>
      <c r="I33" s="161"/>
      <c r="J33" s="159">
        <f>SUM(J32:K32)</f>
        <v>5426</v>
      </c>
      <c r="K33" s="161"/>
      <c r="L33" s="79">
        <f>SUM(L20:L24)</f>
        <v>9960</v>
      </c>
      <c r="M33" s="159">
        <f>SUM(M32:N32)</f>
        <v>7181</v>
      </c>
      <c r="N33" s="161"/>
      <c r="O33" s="166">
        <f>SUM(O32:P32)</f>
        <v>10813</v>
      </c>
      <c r="P33" s="167"/>
      <c r="Q33" s="162">
        <f>SUM(Q32:R32)</f>
        <v>10137</v>
      </c>
      <c r="R33" s="163"/>
      <c r="S33" s="80">
        <f>SUM(S9:S26)</f>
        <v>6218</v>
      </c>
      <c r="T33" s="79">
        <f>SUM(T14:T22)</f>
        <v>7015</v>
      </c>
      <c r="U33" s="79">
        <f>SUM(U3:U27)</f>
        <v>6828</v>
      </c>
      <c r="V33" s="159">
        <f>SUM(V32:W32)</f>
        <v>9521</v>
      </c>
      <c r="W33" s="161"/>
      <c r="X33" s="159">
        <f>SUM(X32:Z32)</f>
        <v>9319</v>
      </c>
      <c r="Y33" s="160"/>
      <c r="Z33" s="161"/>
      <c r="AA33" s="159">
        <f>SUM(AA32:AB32)</f>
        <v>8295</v>
      </c>
      <c r="AB33" s="164"/>
      <c r="AC33" s="78">
        <f>SUM(AC3:AC30)</f>
        <v>8049</v>
      </c>
    </row>
    <row r="34" spans="1:29" x14ac:dyDescent="0.2">
      <c r="A34" s="28" t="s">
        <v>35</v>
      </c>
      <c r="B34" s="17"/>
      <c r="C34" s="17"/>
      <c r="D34" s="31"/>
      <c r="E34" s="7">
        <f>E32/E33</f>
        <v>8.3909317113630075E-2</v>
      </c>
      <c r="F34" s="7">
        <f>F32/E33</f>
        <v>0.773016311860658</v>
      </c>
      <c r="G34" s="7">
        <f>G32/E33</f>
        <v>0.14307437102571191</v>
      </c>
      <c r="H34" s="7">
        <f>H32/H33</f>
        <v>0.37397790847798018</v>
      </c>
      <c r="I34" s="7">
        <f>I32/H33</f>
        <v>0.62602209152201982</v>
      </c>
      <c r="J34" s="7">
        <f>J32/J33</f>
        <v>0.24106155547364541</v>
      </c>
      <c r="K34" s="7">
        <f>K32/J33</f>
        <v>0.75893844452635462</v>
      </c>
      <c r="L34" s="7">
        <f>L32/L33</f>
        <v>1</v>
      </c>
      <c r="M34" s="7">
        <f>M32/M33</f>
        <v>0.77816460103049712</v>
      </c>
      <c r="N34" s="7">
        <f>N32/M33</f>
        <v>0.22183539896950286</v>
      </c>
      <c r="O34" s="21">
        <f>O32/O33</f>
        <v>0.32451678535096645</v>
      </c>
      <c r="P34" s="7">
        <f>P32/O33</f>
        <v>0.6754832146490336</v>
      </c>
      <c r="Q34" s="7">
        <f>Q32/Q33</f>
        <v>0.38226299694189603</v>
      </c>
      <c r="R34" s="54">
        <f>R32/Q33</f>
        <v>0.61773700305810397</v>
      </c>
      <c r="S34" s="55">
        <f>S32/S33</f>
        <v>1</v>
      </c>
      <c r="T34" s="7">
        <f>T32/T33</f>
        <v>1</v>
      </c>
      <c r="U34" s="7">
        <f>U32/U33</f>
        <v>1</v>
      </c>
      <c r="V34" s="7">
        <f>V32/V33</f>
        <v>0.44354584602457725</v>
      </c>
      <c r="W34" s="7">
        <f>W32/V33</f>
        <v>0.55645415397542275</v>
      </c>
      <c r="X34" s="7">
        <f>X32/X33</f>
        <v>0.63901706191651464</v>
      </c>
      <c r="Y34" s="7">
        <f>Y32/X33</f>
        <v>0.23081875737740101</v>
      </c>
      <c r="Z34" s="7">
        <f>Z32/X33</f>
        <v>0.13016418070608435</v>
      </c>
      <c r="AA34" s="7">
        <f>AA32/AA33</f>
        <v>0.18239903556359252</v>
      </c>
      <c r="AB34" s="7">
        <f>AB32/AA33</f>
        <v>0.81760096443640751</v>
      </c>
      <c r="AC34" s="7">
        <f>AC32/AC33</f>
        <v>1</v>
      </c>
    </row>
  </sheetData>
  <mergeCells count="19">
    <mergeCell ref="AA1:AB1"/>
    <mergeCell ref="E33:G33"/>
    <mergeCell ref="H33:I33"/>
    <mergeCell ref="J33:K33"/>
    <mergeCell ref="M33:N33"/>
    <mergeCell ref="Q33:R33"/>
    <mergeCell ref="V33:W33"/>
    <mergeCell ref="X33:Z33"/>
    <mergeCell ref="AA33:AB33"/>
    <mergeCell ref="M1:N1"/>
    <mergeCell ref="Q1:R1"/>
    <mergeCell ref="O33:P33"/>
    <mergeCell ref="V1:W1"/>
    <mergeCell ref="X1:Z1"/>
    <mergeCell ref="A1:D1"/>
    <mergeCell ref="E1:G1"/>
    <mergeCell ref="H1:I1"/>
    <mergeCell ref="J1:K1"/>
    <mergeCell ref="O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4"/>
  <sheetViews>
    <sheetView workbookViewId="0">
      <pane xSplit="1" topLeftCell="B1" activePane="topRight" state="frozen"/>
      <selection pane="topRight" activeCell="BF8" sqref="BF8"/>
    </sheetView>
  </sheetViews>
  <sheetFormatPr defaultColWidth="9.140625" defaultRowHeight="12.75" customHeight="1" x14ac:dyDescent="0.2"/>
  <cols>
    <col min="1" max="1" width="30.5703125" customWidth="1"/>
    <col min="2" max="2" width="12.7109375" customWidth="1"/>
    <col min="3" max="3" width="10.7109375" customWidth="1"/>
    <col min="4" max="5" width="13.28515625" customWidth="1"/>
    <col min="6" max="6" width="14.140625" customWidth="1"/>
    <col min="7" max="130" width="12.85546875" customWidth="1"/>
  </cols>
  <sheetData>
    <row r="1" spans="1:130" ht="37.5" customHeight="1" x14ac:dyDescent="0.2">
      <c r="A1" s="124" t="s">
        <v>129</v>
      </c>
      <c r="B1" s="125"/>
      <c r="C1" s="125"/>
      <c r="D1" s="126"/>
      <c r="E1" s="157" t="s">
        <v>62</v>
      </c>
      <c r="F1" s="158"/>
      <c r="G1" s="59" t="s">
        <v>63</v>
      </c>
      <c r="H1" s="56" t="s">
        <v>64</v>
      </c>
      <c r="I1" s="156" t="s">
        <v>65</v>
      </c>
      <c r="J1" s="126"/>
      <c r="K1" s="156" t="s">
        <v>66</v>
      </c>
      <c r="L1" s="126"/>
      <c r="M1" s="156" t="s">
        <v>67</v>
      </c>
      <c r="N1" s="168"/>
      <c r="O1" s="126"/>
      <c r="P1" s="156" t="s">
        <v>68</v>
      </c>
      <c r="Q1" s="125"/>
      <c r="R1" s="156" t="s">
        <v>69</v>
      </c>
      <c r="S1" s="126"/>
      <c r="T1" s="156" t="s">
        <v>70</v>
      </c>
      <c r="U1" s="126"/>
      <c r="V1" s="156" t="s">
        <v>71</v>
      </c>
      <c r="W1" s="126"/>
      <c r="X1" s="156" t="s">
        <v>72</v>
      </c>
      <c r="Y1" s="126"/>
      <c r="Z1" s="156" t="s">
        <v>73</v>
      </c>
      <c r="AA1" s="126"/>
      <c r="AB1" s="156" t="s">
        <v>74</v>
      </c>
      <c r="AC1" s="125"/>
      <c r="AD1" s="126"/>
      <c r="AE1" s="156" t="s">
        <v>75</v>
      </c>
      <c r="AF1" s="126"/>
      <c r="AG1" s="156" t="s">
        <v>76</v>
      </c>
      <c r="AH1" s="126"/>
      <c r="AI1" s="156" t="s">
        <v>77</v>
      </c>
      <c r="AJ1" s="168"/>
      <c r="AK1" s="126"/>
      <c r="AL1" s="156" t="s">
        <v>78</v>
      </c>
      <c r="AM1" s="168"/>
      <c r="AN1" s="126"/>
      <c r="AO1" s="156" t="s">
        <v>79</v>
      </c>
      <c r="AP1" s="125"/>
      <c r="AQ1" s="156" t="s">
        <v>80</v>
      </c>
      <c r="AR1" s="168"/>
      <c r="AS1" s="126"/>
      <c r="AT1" s="156" t="s">
        <v>81</v>
      </c>
      <c r="AU1" s="168"/>
      <c r="AV1" s="126"/>
      <c r="AW1" s="169" t="s">
        <v>82</v>
      </c>
      <c r="AX1" s="168"/>
      <c r="AY1" s="156" t="s">
        <v>83</v>
      </c>
      <c r="AZ1" s="126"/>
      <c r="BA1" s="156" t="s">
        <v>84</v>
      </c>
      <c r="BB1" s="125"/>
      <c r="BC1" s="156" t="s">
        <v>85</v>
      </c>
      <c r="BD1" s="126"/>
      <c r="BE1" s="156" t="s">
        <v>86</v>
      </c>
      <c r="BF1" s="126"/>
      <c r="BG1" s="156" t="s">
        <v>87</v>
      </c>
      <c r="BH1" s="126"/>
      <c r="BI1" s="156" t="s">
        <v>88</v>
      </c>
      <c r="BJ1" s="126"/>
      <c r="BK1" s="156" t="s">
        <v>89</v>
      </c>
      <c r="BL1" s="126"/>
      <c r="BM1" s="156" t="s">
        <v>90</v>
      </c>
      <c r="BN1" s="126"/>
      <c r="BO1" s="156" t="s">
        <v>91</v>
      </c>
      <c r="BP1" s="125"/>
      <c r="BQ1" s="126"/>
      <c r="BR1" s="156" t="s">
        <v>92</v>
      </c>
      <c r="BS1" s="126"/>
      <c r="BT1" s="156" t="s">
        <v>93</v>
      </c>
      <c r="BU1" s="126"/>
      <c r="BV1" s="156" t="s">
        <v>94</v>
      </c>
      <c r="BW1" s="126"/>
      <c r="BX1" s="56" t="s">
        <v>95</v>
      </c>
      <c r="BY1" s="156" t="s">
        <v>96</v>
      </c>
      <c r="BZ1" s="168"/>
      <c r="CA1" s="126"/>
      <c r="CB1" s="157" t="s">
        <v>97</v>
      </c>
      <c r="CC1" s="158"/>
      <c r="CD1" s="170" t="s">
        <v>98</v>
      </c>
      <c r="CE1" s="171"/>
      <c r="CF1" s="165" t="s">
        <v>99</v>
      </c>
      <c r="CG1" s="126"/>
      <c r="CH1" s="156" t="s">
        <v>100</v>
      </c>
      <c r="CI1" s="125"/>
      <c r="CJ1" s="126"/>
      <c r="CK1" s="156" t="s">
        <v>101</v>
      </c>
      <c r="CL1" s="126"/>
      <c r="CM1" s="156" t="s">
        <v>102</v>
      </c>
      <c r="CN1" s="168"/>
      <c r="CO1" s="126"/>
      <c r="CP1" s="156" t="s">
        <v>103</v>
      </c>
      <c r="CQ1" s="125"/>
      <c r="CR1" s="46" t="s">
        <v>104</v>
      </c>
      <c r="CS1" s="165" t="s">
        <v>105</v>
      </c>
      <c r="CT1" s="126"/>
      <c r="CU1" s="156" t="s">
        <v>106</v>
      </c>
      <c r="CV1" s="126"/>
      <c r="CW1" s="156" t="s">
        <v>107</v>
      </c>
      <c r="CX1" s="126"/>
      <c r="CY1" s="156" t="s">
        <v>108</v>
      </c>
      <c r="CZ1" s="125"/>
      <c r="DA1" s="56" t="s">
        <v>109</v>
      </c>
      <c r="DB1" s="169" t="s">
        <v>110</v>
      </c>
      <c r="DC1" s="168"/>
      <c r="DD1" s="56" t="s">
        <v>111</v>
      </c>
      <c r="DE1" s="156" t="s">
        <v>112</v>
      </c>
      <c r="DF1" s="126"/>
      <c r="DG1" s="156" t="s">
        <v>113</v>
      </c>
      <c r="DH1" s="126"/>
      <c r="DI1" s="156" t="s">
        <v>114</v>
      </c>
      <c r="DJ1" s="126"/>
      <c r="DK1" s="46" t="s">
        <v>115</v>
      </c>
      <c r="DL1" s="165" t="s">
        <v>116</v>
      </c>
      <c r="DM1" s="179"/>
      <c r="DN1" s="126"/>
      <c r="DO1" s="56" t="s">
        <v>117</v>
      </c>
      <c r="DP1" s="156" t="s">
        <v>118</v>
      </c>
      <c r="DQ1" s="126"/>
      <c r="DR1" s="56" t="s">
        <v>119</v>
      </c>
      <c r="DS1" s="156" t="s">
        <v>120</v>
      </c>
      <c r="DT1" s="168"/>
      <c r="DU1" s="126"/>
      <c r="DV1" s="156" t="s">
        <v>121</v>
      </c>
      <c r="DW1" s="126"/>
      <c r="DX1" s="156" t="s">
        <v>122</v>
      </c>
      <c r="DY1" s="125"/>
      <c r="DZ1" s="126"/>
    </row>
    <row r="2" spans="1:130" ht="38.25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61" t="s">
        <v>217</v>
      </c>
      <c r="F2" s="26" t="s">
        <v>218</v>
      </c>
      <c r="G2" s="26" t="s">
        <v>219</v>
      </c>
      <c r="H2" s="26" t="s">
        <v>220</v>
      </c>
      <c r="I2" s="26" t="s">
        <v>221</v>
      </c>
      <c r="J2" s="26" t="s">
        <v>222</v>
      </c>
      <c r="K2" s="26" t="s">
        <v>223</v>
      </c>
      <c r="L2" s="26" t="s">
        <v>224</v>
      </c>
      <c r="M2" s="26" t="s">
        <v>225</v>
      </c>
      <c r="N2" s="26" t="s">
        <v>226</v>
      </c>
      <c r="O2" s="26" t="s">
        <v>227</v>
      </c>
      <c r="P2" s="26" t="s">
        <v>228</v>
      </c>
      <c r="Q2" s="26" t="s">
        <v>229</v>
      </c>
      <c r="R2" s="26" t="s">
        <v>230</v>
      </c>
      <c r="S2" s="26" t="s">
        <v>231</v>
      </c>
      <c r="T2" s="26" t="s">
        <v>232</v>
      </c>
      <c r="U2" s="26" t="s">
        <v>233</v>
      </c>
      <c r="V2" s="26" t="s">
        <v>234</v>
      </c>
      <c r="W2" s="26" t="s">
        <v>235</v>
      </c>
      <c r="X2" s="26" t="s">
        <v>236</v>
      </c>
      <c r="Y2" s="26" t="s">
        <v>237</v>
      </c>
      <c r="Z2" s="26" t="s">
        <v>239</v>
      </c>
      <c r="AA2" s="26" t="s">
        <v>238</v>
      </c>
      <c r="AB2" s="26" t="s">
        <v>240</v>
      </c>
      <c r="AC2" s="26" t="s">
        <v>241</v>
      </c>
      <c r="AD2" s="26" t="s">
        <v>242</v>
      </c>
      <c r="AE2" s="26" t="s">
        <v>243</v>
      </c>
      <c r="AF2" s="26" t="s">
        <v>244</v>
      </c>
      <c r="AG2" s="26" t="s">
        <v>245</v>
      </c>
      <c r="AH2" s="26" t="s">
        <v>246</v>
      </c>
      <c r="AI2" s="26" t="s">
        <v>247</v>
      </c>
      <c r="AJ2" s="26" t="s">
        <v>248</v>
      </c>
      <c r="AK2" s="26" t="s">
        <v>249</v>
      </c>
      <c r="AL2" s="26" t="s">
        <v>250</v>
      </c>
      <c r="AM2" s="26" t="s">
        <v>251</v>
      </c>
      <c r="AN2" s="26" t="s">
        <v>252</v>
      </c>
      <c r="AO2" s="26" t="s">
        <v>253</v>
      </c>
      <c r="AP2" s="26" t="s">
        <v>254</v>
      </c>
      <c r="AQ2" s="26" t="s">
        <v>255</v>
      </c>
      <c r="AR2" s="26" t="s">
        <v>256</v>
      </c>
      <c r="AS2" s="26" t="s">
        <v>257</v>
      </c>
      <c r="AT2" s="26" t="s">
        <v>258</v>
      </c>
      <c r="AU2" s="26" t="s">
        <v>259</v>
      </c>
      <c r="AV2" s="26" t="s">
        <v>260</v>
      </c>
      <c r="AW2" s="26" t="s">
        <v>261</v>
      </c>
      <c r="AX2" s="26" t="s">
        <v>262</v>
      </c>
      <c r="AY2" s="26" t="s">
        <v>263</v>
      </c>
      <c r="AZ2" s="26" t="s">
        <v>264</v>
      </c>
      <c r="BA2" s="26" t="s">
        <v>265</v>
      </c>
      <c r="BB2" s="26" t="s">
        <v>266</v>
      </c>
      <c r="BC2" s="26" t="s">
        <v>267</v>
      </c>
      <c r="BD2" s="26" t="s">
        <v>268</v>
      </c>
      <c r="BE2" s="26" t="s">
        <v>269</v>
      </c>
      <c r="BF2" s="26" t="s">
        <v>270</v>
      </c>
      <c r="BG2" s="26" t="s">
        <v>271</v>
      </c>
      <c r="BH2" s="26" t="s">
        <v>272</v>
      </c>
      <c r="BI2" s="26" t="s">
        <v>273</v>
      </c>
      <c r="BJ2" s="26" t="s">
        <v>274</v>
      </c>
      <c r="BK2" s="26" t="s">
        <v>275</v>
      </c>
      <c r="BL2" s="26" t="s">
        <v>276</v>
      </c>
      <c r="BM2" s="26" t="s">
        <v>277</v>
      </c>
      <c r="BN2" s="26" t="s">
        <v>278</v>
      </c>
      <c r="BO2" s="26" t="s">
        <v>279</v>
      </c>
      <c r="BP2" s="26" t="s">
        <v>280</v>
      </c>
      <c r="BQ2" s="26" t="s">
        <v>281</v>
      </c>
      <c r="BR2" s="26" t="s">
        <v>282</v>
      </c>
      <c r="BS2" s="26" t="s">
        <v>283</v>
      </c>
      <c r="BT2" s="26" t="s">
        <v>284</v>
      </c>
      <c r="BU2" s="26" t="s">
        <v>285</v>
      </c>
      <c r="BV2" s="26" t="s">
        <v>286</v>
      </c>
      <c r="BW2" s="26" t="s">
        <v>287</v>
      </c>
      <c r="BX2" s="26" t="s">
        <v>288</v>
      </c>
      <c r="BY2" s="26" t="s">
        <v>289</v>
      </c>
      <c r="BZ2" s="26" t="s">
        <v>290</v>
      </c>
      <c r="CA2" s="26" t="s">
        <v>291</v>
      </c>
      <c r="CB2" s="26" t="s">
        <v>292</v>
      </c>
      <c r="CC2" s="26" t="s">
        <v>293</v>
      </c>
      <c r="CD2" s="26" t="s">
        <v>294</v>
      </c>
      <c r="CE2" s="26" t="s">
        <v>295</v>
      </c>
      <c r="CF2" s="26" t="s">
        <v>296</v>
      </c>
      <c r="CG2" s="26" t="s">
        <v>297</v>
      </c>
      <c r="CH2" s="26" t="s">
        <v>298</v>
      </c>
      <c r="CI2" s="26" t="s">
        <v>299</v>
      </c>
      <c r="CJ2" s="26" t="s">
        <v>300</v>
      </c>
      <c r="CK2" s="26" t="s">
        <v>301</v>
      </c>
      <c r="CL2" s="26" t="s">
        <v>302</v>
      </c>
      <c r="CM2" s="26" t="s">
        <v>303</v>
      </c>
      <c r="CN2" s="26" t="s">
        <v>304</v>
      </c>
      <c r="CO2" s="26" t="s">
        <v>305</v>
      </c>
      <c r="CP2" s="26" t="s">
        <v>306</v>
      </c>
      <c r="CQ2" s="26" t="s">
        <v>307</v>
      </c>
      <c r="CR2" s="26" t="s">
        <v>308</v>
      </c>
      <c r="CS2" s="26" t="s">
        <v>309</v>
      </c>
      <c r="CT2" s="26" t="s">
        <v>310</v>
      </c>
      <c r="CU2" s="26" t="s">
        <v>311</v>
      </c>
      <c r="CV2" s="26" t="s">
        <v>312</v>
      </c>
      <c r="CW2" s="26" t="s">
        <v>313</v>
      </c>
      <c r="CX2" s="26" t="s">
        <v>314</v>
      </c>
      <c r="CY2" s="26" t="s">
        <v>315</v>
      </c>
      <c r="CZ2" s="26" t="s">
        <v>316</v>
      </c>
      <c r="DA2" s="26" t="s">
        <v>317</v>
      </c>
      <c r="DB2" s="26" t="s">
        <v>414</v>
      </c>
      <c r="DC2" s="26" t="s">
        <v>318</v>
      </c>
      <c r="DD2" s="26" t="s">
        <v>319</v>
      </c>
      <c r="DE2" s="26" t="s">
        <v>320</v>
      </c>
      <c r="DF2" s="26" t="s">
        <v>321</v>
      </c>
      <c r="DG2" s="26" t="s">
        <v>322</v>
      </c>
      <c r="DH2" s="26" t="s">
        <v>323</v>
      </c>
      <c r="DI2" s="26" t="s">
        <v>324</v>
      </c>
      <c r="DJ2" s="26" t="s">
        <v>325</v>
      </c>
      <c r="DK2" s="26" t="s">
        <v>326</v>
      </c>
      <c r="DL2" s="26" t="s">
        <v>327</v>
      </c>
      <c r="DM2" s="32" t="s">
        <v>328</v>
      </c>
      <c r="DN2" s="26" t="s">
        <v>329</v>
      </c>
      <c r="DO2" s="26" t="s">
        <v>330</v>
      </c>
      <c r="DP2" s="26" t="s">
        <v>331</v>
      </c>
      <c r="DQ2" s="26" t="s">
        <v>332</v>
      </c>
      <c r="DR2" s="26" t="s">
        <v>333</v>
      </c>
      <c r="DS2" s="26" t="s">
        <v>334</v>
      </c>
      <c r="DT2" s="26" t="s">
        <v>335</v>
      </c>
      <c r="DU2" s="26" t="s">
        <v>413</v>
      </c>
      <c r="DV2" s="26" t="s">
        <v>336</v>
      </c>
      <c r="DW2" s="26" t="s">
        <v>337</v>
      </c>
      <c r="DX2" s="26" t="s">
        <v>338</v>
      </c>
      <c r="DY2" s="26" t="s">
        <v>339</v>
      </c>
      <c r="DZ2" s="26" t="s">
        <v>340</v>
      </c>
    </row>
    <row r="3" spans="1:130" x14ac:dyDescent="0.2">
      <c r="A3" s="27" t="s">
        <v>4</v>
      </c>
      <c r="B3" s="6">
        <v>3298</v>
      </c>
      <c r="C3" s="6">
        <v>1559</v>
      </c>
      <c r="D3" s="7">
        <f>C3/B3</f>
        <v>0.47271073377804729</v>
      </c>
      <c r="E3" s="87"/>
      <c r="F3" s="88"/>
      <c r="G3" s="88"/>
      <c r="H3" s="88"/>
      <c r="I3" s="88"/>
      <c r="J3" s="88"/>
      <c r="K3" s="88"/>
      <c r="L3" s="88"/>
      <c r="M3" s="88"/>
      <c r="N3" s="87"/>
      <c r="O3" s="88"/>
      <c r="P3" s="88"/>
      <c r="Q3" s="88"/>
      <c r="R3" s="88"/>
      <c r="S3" s="88"/>
      <c r="T3" s="88"/>
      <c r="U3" s="88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57"/>
      <c r="AK3" s="40"/>
      <c r="AL3" s="40"/>
      <c r="AM3" s="57"/>
      <c r="AN3" s="40"/>
      <c r="AO3" s="40"/>
      <c r="AP3" s="40"/>
      <c r="AQ3" s="40"/>
      <c r="AR3" s="57"/>
      <c r="AS3" s="40"/>
      <c r="AT3" s="40"/>
      <c r="AU3" s="57"/>
      <c r="AV3" s="40"/>
      <c r="AW3" s="57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57"/>
      <c r="CA3" s="40"/>
      <c r="CB3" s="57"/>
      <c r="CC3" s="40"/>
      <c r="CD3" s="57"/>
      <c r="CE3" s="40"/>
      <c r="CF3" s="40"/>
      <c r="CG3" s="40"/>
      <c r="CH3" s="40"/>
      <c r="CI3" s="40"/>
      <c r="CJ3" s="40"/>
      <c r="CK3" s="40"/>
      <c r="CL3" s="40"/>
      <c r="CM3" s="40"/>
      <c r="CN3" s="57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57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</row>
    <row r="4" spans="1:130" x14ac:dyDescent="0.2">
      <c r="A4" s="27" t="s">
        <v>5</v>
      </c>
      <c r="B4" s="6">
        <v>25390</v>
      </c>
      <c r="C4" s="6">
        <v>10083</v>
      </c>
      <c r="D4" s="7">
        <f t="shared" ref="D4:D32" si="0">C4/B4</f>
        <v>0.3971248523040567</v>
      </c>
      <c r="E4" s="87"/>
      <c r="F4" s="88"/>
      <c r="G4" s="88"/>
      <c r="H4" s="88"/>
      <c r="I4" s="88"/>
      <c r="J4" s="88"/>
      <c r="K4" s="88"/>
      <c r="L4" s="88"/>
      <c r="M4" s="88"/>
      <c r="N4" s="87"/>
      <c r="O4" s="88"/>
      <c r="P4" s="88"/>
      <c r="Q4" s="88"/>
      <c r="R4" s="88"/>
      <c r="S4" s="88"/>
      <c r="T4" s="88"/>
      <c r="U4" s="88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57"/>
      <c r="AK4" s="40"/>
      <c r="AL4" s="40"/>
      <c r="AM4" s="57"/>
      <c r="AN4" s="40"/>
      <c r="AO4" s="40"/>
      <c r="AP4" s="40"/>
      <c r="AQ4" s="40"/>
      <c r="AR4" s="57"/>
      <c r="AS4" s="40"/>
      <c r="AT4" s="40"/>
      <c r="AU4" s="57"/>
      <c r="AV4" s="40"/>
      <c r="AW4" s="57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57"/>
      <c r="CA4" s="40"/>
      <c r="CB4" s="57"/>
      <c r="CC4" s="40"/>
      <c r="CD4" s="57"/>
      <c r="CE4" s="40"/>
      <c r="CF4" s="40"/>
      <c r="CG4" s="40"/>
      <c r="CH4" s="40"/>
      <c r="CI4" s="40"/>
      <c r="CJ4" s="40"/>
      <c r="CK4" s="40"/>
      <c r="CL4" s="40"/>
      <c r="CM4" s="40"/>
      <c r="CN4" s="57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57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</row>
    <row r="5" spans="1:130" x14ac:dyDescent="0.2">
      <c r="A5" s="27" t="s">
        <v>6</v>
      </c>
      <c r="B5" s="6">
        <v>50205</v>
      </c>
      <c r="C5" s="6">
        <v>23543</v>
      </c>
      <c r="D5" s="7">
        <f t="shared" si="0"/>
        <v>0.46893735683696841</v>
      </c>
      <c r="E5" s="87"/>
      <c r="F5" s="88"/>
      <c r="G5" s="95">
        <v>7191</v>
      </c>
      <c r="H5" s="95">
        <v>4596</v>
      </c>
      <c r="I5" s="95">
        <v>6776</v>
      </c>
      <c r="J5" s="95">
        <v>1728</v>
      </c>
      <c r="K5" s="88"/>
      <c r="L5" s="88"/>
      <c r="M5" s="88"/>
      <c r="N5" s="87"/>
      <c r="O5" s="88"/>
      <c r="P5" s="88"/>
      <c r="Q5" s="88"/>
      <c r="R5" s="88"/>
      <c r="S5" s="88"/>
      <c r="T5" s="88"/>
      <c r="U5" s="88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57"/>
      <c r="AK5" s="40"/>
      <c r="AL5" s="40"/>
      <c r="AM5" s="57"/>
      <c r="AN5" s="40"/>
      <c r="AO5" s="40"/>
      <c r="AP5" s="40"/>
      <c r="AQ5" s="40"/>
      <c r="AR5" s="57"/>
      <c r="AS5" s="40"/>
      <c r="AT5" s="40"/>
      <c r="AU5" s="57"/>
      <c r="AV5" s="40"/>
      <c r="AW5" s="57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57"/>
      <c r="CA5" s="40"/>
      <c r="CB5" s="57"/>
      <c r="CC5" s="40"/>
      <c r="CD5" s="57"/>
      <c r="CE5" s="40"/>
      <c r="CF5" s="40"/>
      <c r="CG5" s="40"/>
      <c r="CH5" s="40"/>
      <c r="CI5" s="40"/>
      <c r="CJ5" s="40"/>
      <c r="CK5" s="40"/>
      <c r="CL5" s="40"/>
      <c r="CM5" s="40"/>
      <c r="CN5" s="57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57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</row>
    <row r="6" spans="1:130" x14ac:dyDescent="0.2">
      <c r="A6" s="27" t="s">
        <v>7</v>
      </c>
      <c r="B6" s="6">
        <v>11441</v>
      </c>
      <c r="C6" s="6">
        <v>5896</v>
      </c>
      <c r="D6" s="7">
        <f t="shared" si="0"/>
        <v>0.51533956821956117</v>
      </c>
      <c r="E6" s="87"/>
      <c r="F6" s="88"/>
      <c r="G6" s="88"/>
      <c r="H6" s="88"/>
      <c r="I6" s="88"/>
      <c r="J6" s="88"/>
      <c r="K6" s="88"/>
      <c r="L6" s="88"/>
      <c r="M6" s="88"/>
      <c r="N6" s="87"/>
      <c r="O6" s="88"/>
      <c r="P6" s="88"/>
      <c r="Q6" s="88"/>
      <c r="R6" s="88"/>
      <c r="S6" s="88"/>
      <c r="T6" s="88"/>
      <c r="U6" s="88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57"/>
      <c r="AK6" s="40"/>
      <c r="AL6" s="40"/>
      <c r="AM6" s="57"/>
      <c r="AN6" s="40"/>
      <c r="AO6" s="40"/>
      <c r="AP6" s="40"/>
      <c r="AQ6" s="40"/>
      <c r="AR6" s="57"/>
      <c r="AS6" s="40"/>
      <c r="AT6" s="40"/>
      <c r="AU6" s="57"/>
      <c r="AV6" s="40"/>
      <c r="AW6" s="57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57"/>
      <c r="CA6" s="40"/>
      <c r="CB6" s="57"/>
      <c r="CC6" s="40"/>
      <c r="CD6" s="57"/>
      <c r="CE6" s="40"/>
      <c r="CF6" s="40"/>
      <c r="CG6" s="40"/>
      <c r="CH6" s="40"/>
      <c r="CI6" s="40"/>
      <c r="CJ6" s="40"/>
      <c r="CK6" s="40"/>
      <c r="CL6" s="40"/>
      <c r="CM6" s="40"/>
      <c r="CN6" s="57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57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</row>
    <row r="7" spans="1:130" x14ac:dyDescent="0.2">
      <c r="A7" s="27" t="s">
        <v>8</v>
      </c>
      <c r="B7" s="6">
        <v>685</v>
      </c>
      <c r="C7" s="6">
        <v>472</v>
      </c>
      <c r="D7" s="7">
        <f t="shared" si="0"/>
        <v>0.68905109489051097</v>
      </c>
      <c r="E7" s="87"/>
      <c r="F7" s="88"/>
      <c r="G7" s="88"/>
      <c r="H7" s="88"/>
      <c r="I7" s="88"/>
      <c r="J7" s="88"/>
      <c r="K7" s="88"/>
      <c r="L7" s="88"/>
      <c r="M7" s="88"/>
      <c r="N7" s="87"/>
      <c r="O7" s="88"/>
      <c r="P7" s="88"/>
      <c r="Q7" s="88"/>
      <c r="R7" s="88"/>
      <c r="S7" s="88"/>
      <c r="T7" s="88"/>
      <c r="U7" s="88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57"/>
      <c r="AK7" s="40"/>
      <c r="AL7" s="40"/>
      <c r="AM7" s="57"/>
      <c r="AN7" s="40"/>
      <c r="AO7" s="40"/>
      <c r="AP7" s="40"/>
      <c r="AQ7" s="40"/>
      <c r="AR7" s="57"/>
      <c r="AS7" s="40"/>
      <c r="AT7" s="40"/>
      <c r="AU7" s="57"/>
      <c r="AV7" s="40"/>
      <c r="AW7" s="57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57"/>
      <c r="CA7" s="40"/>
      <c r="CB7" s="57"/>
      <c r="CC7" s="40"/>
      <c r="CD7" s="57"/>
      <c r="CE7" s="40"/>
      <c r="CF7" s="40"/>
      <c r="CG7" s="40"/>
      <c r="CH7" s="40"/>
      <c r="CI7" s="40"/>
      <c r="CJ7" s="40"/>
      <c r="CK7" s="40"/>
      <c r="CL7" s="40"/>
      <c r="CM7" s="40"/>
      <c r="CN7" s="57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57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</row>
    <row r="8" spans="1:130" x14ac:dyDescent="0.2">
      <c r="A8" s="27" t="s">
        <v>9</v>
      </c>
      <c r="B8" s="6">
        <v>136205</v>
      </c>
      <c r="C8" s="6">
        <v>65347</v>
      </c>
      <c r="D8" s="7">
        <f t="shared" si="0"/>
        <v>0.4797694651444514</v>
      </c>
      <c r="E8" s="87"/>
      <c r="F8" s="88"/>
      <c r="G8" s="88"/>
      <c r="H8" s="88"/>
      <c r="I8" s="88"/>
      <c r="J8" s="88"/>
      <c r="K8" s="88"/>
      <c r="L8" s="88"/>
      <c r="M8" s="88"/>
      <c r="N8" s="87"/>
      <c r="O8" s="88"/>
      <c r="P8" s="88"/>
      <c r="Q8" s="88"/>
      <c r="R8" s="88"/>
      <c r="S8" s="88"/>
      <c r="T8" s="88"/>
      <c r="U8" s="88"/>
      <c r="V8" s="10">
        <v>4067</v>
      </c>
      <c r="W8" s="10">
        <v>1618</v>
      </c>
      <c r="X8" s="10">
        <v>1677</v>
      </c>
      <c r="Y8" s="10">
        <v>3386</v>
      </c>
      <c r="Z8" s="10">
        <v>1339</v>
      </c>
      <c r="AA8" s="10">
        <v>5861</v>
      </c>
      <c r="AB8" s="10">
        <v>4366</v>
      </c>
      <c r="AC8" s="10">
        <v>1731</v>
      </c>
      <c r="AD8" s="10">
        <v>469</v>
      </c>
      <c r="AE8" s="10">
        <v>2016</v>
      </c>
      <c r="AF8" s="10">
        <v>6973</v>
      </c>
      <c r="AG8" s="10">
        <v>7777</v>
      </c>
      <c r="AH8" s="10">
        <v>2393</v>
      </c>
      <c r="AI8" s="10">
        <v>7755</v>
      </c>
      <c r="AJ8" s="23">
        <v>526</v>
      </c>
      <c r="AK8" s="10">
        <v>2133</v>
      </c>
      <c r="AL8" s="10">
        <v>488</v>
      </c>
      <c r="AM8" s="23">
        <v>5257</v>
      </c>
      <c r="AN8" s="10">
        <v>1663</v>
      </c>
      <c r="AO8" s="40"/>
      <c r="AP8" s="40"/>
      <c r="AQ8" s="40"/>
      <c r="AR8" s="57"/>
      <c r="AS8" s="40"/>
      <c r="AT8" s="40"/>
      <c r="AU8" s="57"/>
      <c r="AV8" s="40"/>
      <c r="AW8" s="57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57"/>
      <c r="CA8" s="40"/>
      <c r="CB8" s="57"/>
      <c r="CC8" s="40"/>
      <c r="CD8" s="57"/>
      <c r="CE8" s="40"/>
      <c r="CF8" s="40"/>
      <c r="CG8" s="40"/>
      <c r="CH8" s="40"/>
      <c r="CI8" s="40"/>
      <c r="CJ8" s="40"/>
      <c r="CK8" s="40"/>
      <c r="CL8" s="40"/>
      <c r="CM8" s="40"/>
      <c r="CN8" s="57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57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</row>
    <row r="9" spans="1:130" x14ac:dyDescent="0.2">
      <c r="A9" s="27" t="s">
        <v>10</v>
      </c>
      <c r="B9" s="6">
        <v>7726</v>
      </c>
      <c r="C9" s="6">
        <v>4024</v>
      </c>
      <c r="D9" s="7">
        <f t="shared" si="0"/>
        <v>0.52083872637846229</v>
      </c>
      <c r="E9" s="87"/>
      <c r="F9" s="88"/>
      <c r="G9" s="88"/>
      <c r="H9" s="88"/>
      <c r="I9" s="88"/>
      <c r="J9" s="88"/>
      <c r="K9" s="88"/>
      <c r="L9" s="88"/>
      <c r="M9" s="88"/>
      <c r="N9" s="87"/>
      <c r="O9" s="88"/>
      <c r="P9" s="88"/>
      <c r="Q9" s="88"/>
      <c r="R9" s="88"/>
      <c r="S9" s="88"/>
      <c r="T9" s="88"/>
      <c r="U9" s="88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57"/>
      <c r="AK9" s="40"/>
      <c r="AL9" s="40"/>
      <c r="AM9" s="57"/>
      <c r="AN9" s="40"/>
      <c r="AO9" s="40"/>
      <c r="AP9" s="40"/>
      <c r="AQ9" s="40"/>
      <c r="AR9" s="57"/>
      <c r="AS9" s="40"/>
      <c r="AT9" s="40"/>
      <c r="AU9" s="57"/>
      <c r="AV9" s="40"/>
      <c r="AW9" s="57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57"/>
      <c r="CA9" s="40"/>
      <c r="CB9" s="57"/>
      <c r="CC9" s="40"/>
      <c r="CD9" s="57"/>
      <c r="CE9" s="40"/>
      <c r="CF9" s="40"/>
      <c r="CG9" s="40"/>
      <c r="CH9" s="40"/>
      <c r="CI9" s="40"/>
      <c r="CJ9" s="40"/>
      <c r="CK9" s="40"/>
      <c r="CL9" s="40"/>
      <c r="CM9" s="40"/>
      <c r="CN9" s="57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57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</row>
    <row r="10" spans="1:130" x14ac:dyDescent="0.2">
      <c r="A10" s="27" t="s">
        <v>11</v>
      </c>
      <c r="B10" s="6">
        <v>6979</v>
      </c>
      <c r="C10" s="6">
        <v>2753</v>
      </c>
      <c r="D10" s="7">
        <f t="shared" si="0"/>
        <v>0.39446912165066628</v>
      </c>
      <c r="E10" s="87"/>
      <c r="F10" s="88"/>
      <c r="G10" s="88"/>
      <c r="H10" s="88"/>
      <c r="I10" s="88"/>
      <c r="J10" s="88"/>
      <c r="K10" s="88"/>
      <c r="L10" s="88"/>
      <c r="M10" s="88"/>
      <c r="N10" s="87"/>
      <c r="O10" s="88"/>
      <c r="P10" s="88"/>
      <c r="Q10" s="88"/>
      <c r="R10" s="88"/>
      <c r="S10" s="88"/>
      <c r="T10" s="88"/>
      <c r="U10" s="88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57"/>
      <c r="AK10" s="40"/>
      <c r="AL10" s="40"/>
      <c r="AM10" s="57"/>
      <c r="AN10" s="40"/>
      <c r="AO10" s="40"/>
      <c r="AP10" s="40"/>
      <c r="AQ10" s="40"/>
      <c r="AR10" s="57"/>
      <c r="AS10" s="40"/>
      <c r="AT10" s="40"/>
      <c r="AU10" s="57"/>
      <c r="AV10" s="40"/>
      <c r="AW10" s="57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57"/>
      <c r="CA10" s="40"/>
      <c r="CB10" s="57"/>
      <c r="CC10" s="40"/>
      <c r="CD10" s="57"/>
      <c r="CE10" s="40"/>
      <c r="CF10" s="40"/>
      <c r="CG10" s="40"/>
      <c r="CH10" s="40"/>
      <c r="CI10" s="40"/>
      <c r="CJ10" s="40"/>
      <c r="CK10" s="40"/>
      <c r="CL10" s="40"/>
      <c r="CM10" s="40"/>
      <c r="CN10" s="57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57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</row>
    <row r="11" spans="1:130" x14ac:dyDescent="0.2">
      <c r="A11" s="27" t="s">
        <v>12</v>
      </c>
      <c r="B11" s="6">
        <v>2708</v>
      </c>
      <c r="C11" s="6">
        <v>1726</v>
      </c>
      <c r="D11" s="7">
        <f t="shared" si="0"/>
        <v>0.63737075332348592</v>
      </c>
      <c r="E11" s="87"/>
      <c r="F11" s="88"/>
      <c r="G11" s="88"/>
      <c r="H11" s="88"/>
      <c r="I11" s="88"/>
      <c r="J11" s="88"/>
      <c r="K11" s="88"/>
      <c r="L11" s="88"/>
      <c r="M11" s="88"/>
      <c r="N11" s="87"/>
      <c r="O11" s="88"/>
      <c r="P11" s="88"/>
      <c r="Q11" s="88"/>
      <c r="R11" s="88"/>
      <c r="S11" s="88"/>
      <c r="T11" s="88"/>
      <c r="U11" s="88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57"/>
      <c r="AK11" s="40"/>
      <c r="AL11" s="40"/>
      <c r="AM11" s="57"/>
      <c r="AN11" s="40"/>
      <c r="AO11" s="40"/>
      <c r="AP11" s="40"/>
      <c r="AQ11" s="40"/>
      <c r="AR11" s="57"/>
      <c r="AS11" s="40"/>
      <c r="AT11" s="40"/>
      <c r="AU11" s="57"/>
      <c r="AV11" s="40"/>
      <c r="AW11" s="57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57"/>
      <c r="CA11" s="40"/>
      <c r="CB11" s="57"/>
      <c r="CC11" s="40"/>
      <c r="CD11" s="57"/>
      <c r="CE11" s="40"/>
      <c r="CF11" s="40"/>
      <c r="CG11" s="40"/>
      <c r="CH11" s="40"/>
      <c r="CI11" s="40"/>
      <c r="CJ11" s="40"/>
      <c r="CK11" s="40"/>
      <c r="CL11" s="40"/>
      <c r="CM11" s="40"/>
      <c r="CN11" s="57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57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</row>
    <row r="12" spans="1:130" x14ac:dyDescent="0.2">
      <c r="A12" s="27" t="s">
        <v>13</v>
      </c>
      <c r="B12" s="6">
        <v>4816</v>
      </c>
      <c r="C12" s="6">
        <v>3613</v>
      </c>
      <c r="D12" s="7">
        <f t="shared" si="0"/>
        <v>0.75020764119601324</v>
      </c>
      <c r="E12" s="87"/>
      <c r="F12" s="88"/>
      <c r="G12" s="88"/>
      <c r="H12" s="88"/>
      <c r="I12" s="88"/>
      <c r="J12" s="88"/>
      <c r="K12" s="88"/>
      <c r="L12" s="88"/>
      <c r="M12" s="88"/>
      <c r="N12" s="87"/>
      <c r="O12" s="88"/>
      <c r="P12" s="88"/>
      <c r="Q12" s="88"/>
      <c r="R12" s="88"/>
      <c r="S12" s="88"/>
      <c r="T12" s="88"/>
      <c r="U12" s="88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57"/>
      <c r="AK12" s="40"/>
      <c r="AL12" s="40"/>
      <c r="AM12" s="57"/>
      <c r="AN12" s="40"/>
      <c r="AO12" s="40"/>
      <c r="AP12" s="40"/>
      <c r="AQ12" s="40"/>
      <c r="AR12" s="57"/>
      <c r="AS12" s="40"/>
      <c r="AT12" s="40"/>
      <c r="AU12" s="57"/>
      <c r="AV12" s="40"/>
      <c r="AW12" s="57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57"/>
      <c r="CA12" s="40"/>
      <c r="CB12" s="57"/>
      <c r="CC12" s="40"/>
      <c r="CD12" s="57"/>
      <c r="CE12" s="40"/>
      <c r="CF12" s="40"/>
      <c r="CG12" s="40"/>
      <c r="CH12" s="40"/>
      <c r="CI12" s="40"/>
      <c r="CJ12" s="40"/>
      <c r="CK12" s="40"/>
      <c r="CL12" s="40"/>
      <c r="CM12" s="40"/>
      <c r="CN12" s="57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57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</row>
    <row r="13" spans="1:130" x14ac:dyDescent="0.2">
      <c r="A13" s="27" t="s">
        <v>14</v>
      </c>
      <c r="B13" s="6">
        <v>21016</v>
      </c>
      <c r="C13" s="6">
        <v>9160</v>
      </c>
      <c r="D13" s="7">
        <f t="shared" si="0"/>
        <v>0.4358583936048725</v>
      </c>
      <c r="E13" s="87"/>
      <c r="F13" s="88"/>
      <c r="G13" s="88"/>
      <c r="H13" s="88"/>
      <c r="I13" s="88"/>
      <c r="J13" s="88"/>
      <c r="K13" s="88"/>
      <c r="L13" s="88"/>
      <c r="M13" s="88"/>
      <c r="N13" s="87"/>
      <c r="O13" s="88"/>
      <c r="P13" s="88"/>
      <c r="Q13" s="88"/>
      <c r="R13" s="88"/>
      <c r="S13" s="88"/>
      <c r="T13" s="88"/>
      <c r="U13" s="88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57"/>
      <c r="AK13" s="40"/>
      <c r="AL13" s="40"/>
      <c r="AM13" s="57"/>
      <c r="AN13" s="40"/>
      <c r="AO13" s="40"/>
      <c r="AP13" s="40"/>
      <c r="AQ13" s="40"/>
      <c r="AR13" s="57"/>
      <c r="AS13" s="40"/>
      <c r="AT13" s="40"/>
      <c r="AU13" s="57"/>
      <c r="AV13" s="40"/>
      <c r="AW13" s="57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57"/>
      <c r="CA13" s="40"/>
      <c r="CB13" s="57"/>
      <c r="CC13" s="40"/>
      <c r="CD13" s="57"/>
      <c r="CE13" s="40"/>
      <c r="CF13" s="40"/>
      <c r="CG13" s="40"/>
      <c r="CH13" s="40"/>
      <c r="CI13" s="40"/>
      <c r="CJ13" s="40"/>
      <c r="CK13" s="40"/>
      <c r="CL13" s="40"/>
      <c r="CM13" s="40"/>
      <c r="CN13" s="57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57"/>
      <c r="DN13" s="40"/>
      <c r="DO13" s="40"/>
      <c r="DP13" s="40"/>
      <c r="DQ13" s="40"/>
      <c r="DR13" s="40"/>
      <c r="DS13" s="10">
        <v>5210</v>
      </c>
      <c r="DT13" s="10">
        <v>990</v>
      </c>
      <c r="DU13" s="10">
        <v>50</v>
      </c>
      <c r="DV13" s="40"/>
      <c r="DW13" s="40"/>
      <c r="DX13" s="40"/>
      <c r="DY13" s="40"/>
      <c r="DZ13" s="40"/>
    </row>
    <row r="14" spans="1:130" x14ac:dyDescent="0.2">
      <c r="A14" s="27" t="s">
        <v>15</v>
      </c>
      <c r="B14" s="90">
        <v>5195</v>
      </c>
      <c r="C14" s="6">
        <v>3222</v>
      </c>
      <c r="D14" s="7">
        <f t="shared" si="0"/>
        <v>0.62021174205967278</v>
      </c>
      <c r="E14" s="87"/>
      <c r="F14" s="88"/>
      <c r="G14" s="88"/>
      <c r="H14" s="88"/>
      <c r="I14" s="88"/>
      <c r="J14" s="88"/>
      <c r="K14" s="88"/>
      <c r="L14" s="88"/>
      <c r="M14" s="88"/>
      <c r="N14" s="87"/>
      <c r="O14" s="88"/>
      <c r="P14" s="88"/>
      <c r="Q14" s="88"/>
      <c r="R14" s="88"/>
      <c r="S14" s="88"/>
      <c r="T14" s="88"/>
      <c r="U14" s="88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57"/>
      <c r="AK14" s="40"/>
      <c r="AL14" s="40"/>
      <c r="AM14" s="57"/>
      <c r="AN14" s="40"/>
      <c r="AO14" s="40"/>
      <c r="AP14" s="40"/>
      <c r="AQ14" s="40"/>
      <c r="AR14" s="57"/>
      <c r="AS14" s="40"/>
      <c r="AT14" s="40"/>
      <c r="AU14" s="57"/>
      <c r="AV14" s="40"/>
      <c r="AW14" s="57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57"/>
      <c r="CA14" s="40"/>
      <c r="CB14" s="57"/>
      <c r="CC14" s="40"/>
      <c r="CD14" s="57"/>
      <c r="CE14" s="40"/>
      <c r="CF14" s="40"/>
      <c r="CG14" s="40"/>
      <c r="CH14" s="40"/>
      <c r="CI14" s="40"/>
      <c r="CJ14" s="40"/>
      <c r="CK14" s="40"/>
      <c r="CL14" s="40"/>
      <c r="CM14" s="40"/>
      <c r="CN14" s="57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57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</row>
    <row r="15" spans="1:130" x14ac:dyDescent="0.2">
      <c r="A15" s="27" t="s">
        <v>16</v>
      </c>
      <c r="B15" s="6">
        <v>3911</v>
      </c>
      <c r="C15" s="6">
        <v>1996</v>
      </c>
      <c r="D15" s="7">
        <f t="shared" si="0"/>
        <v>0.51035540782408595</v>
      </c>
      <c r="E15" s="87"/>
      <c r="F15" s="88"/>
      <c r="G15" s="88"/>
      <c r="H15" s="88"/>
      <c r="I15" s="88"/>
      <c r="J15" s="88"/>
      <c r="K15" s="88"/>
      <c r="L15" s="88"/>
      <c r="M15" s="88"/>
      <c r="N15" s="87"/>
      <c r="O15" s="88"/>
      <c r="P15" s="88"/>
      <c r="Q15" s="88"/>
      <c r="R15" s="88"/>
      <c r="S15" s="88"/>
      <c r="T15" s="88"/>
      <c r="U15" s="88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57"/>
      <c r="AK15" s="40"/>
      <c r="AL15" s="40"/>
      <c r="AM15" s="57"/>
      <c r="AN15" s="40"/>
      <c r="AO15" s="40"/>
      <c r="AP15" s="40"/>
      <c r="AQ15" s="40"/>
      <c r="AR15" s="57"/>
      <c r="AS15" s="40"/>
      <c r="AT15" s="40"/>
      <c r="AU15" s="57"/>
      <c r="AV15" s="40"/>
      <c r="AW15" s="57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57"/>
      <c r="CA15" s="40"/>
      <c r="CB15" s="57"/>
      <c r="CC15" s="40"/>
      <c r="CD15" s="57"/>
      <c r="CE15" s="40"/>
      <c r="CF15" s="40"/>
      <c r="CG15" s="40"/>
      <c r="CH15" s="40"/>
      <c r="CI15" s="40"/>
      <c r="CJ15" s="40"/>
      <c r="CK15" s="40"/>
      <c r="CL15" s="40"/>
      <c r="CM15" s="40"/>
      <c r="CN15" s="57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57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</row>
    <row r="16" spans="1:130" x14ac:dyDescent="0.2">
      <c r="A16" s="27" t="s">
        <v>17</v>
      </c>
      <c r="B16" s="6">
        <v>6301</v>
      </c>
      <c r="C16" s="6">
        <v>3972</v>
      </c>
      <c r="D16" s="7">
        <f t="shared" si="0"/>
        <v>0.63037613077289323</v>
      </c>
      <c r="E16" s="87"/>
      <c r="F16" s="88"/>
      <c r="G16" s="88"/>
      <c r="H16" s="88"/>
      <c r="I16" s="88"/>
      <c r="J16" s="88"/>
      <c r="K16" s="88"/>
      <c r="L16" s="88"/>
      <c r="M16" s="88"/>
      <c r="N16" s="87"/>
      <c r="O16" s="88"/>
      <c r="P16" s="88"/>
      <c r="Q16" s="88"/>
      <c r="R16" s="88"/>
      <c r="S16" s="88"/>
      <c r="T16" s="88"/>
      <c r="U16" s="88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57"/>
      <c r="AK16" s="40"/>
      <c r="AL16" s="40"/>
      <c r="AM16" s="57"/>
      <c r="AN16" s="40"/>
      <c r="AO16" s="40"/>
      <c r="AP16" s="40"/>
      <c r="AQ16" s="40"/>
      <c r="AR16" s="57"/>
      <c r="AS16" s="40"/>
      <c r="AT16" s="40"/>
      <c r="AU16" s="57"/>
      <c r="AV16" s="40"/>
      <c r="AW16" s="57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57"/>
      <c r="CA16" s="40"/>
      <c r="CB16" s="57"/>
      <c r="CC16" s="40"/>
      <c r="CD16" s="57"/>
      <c r="CE16" s="40"/>
      <c r="CF16" s="40"/>
      <c r="CG16" s="40"/>
      <c r="CH16" s="40"/>
      <c r="CI16" s="40"/>
      <c r="CJ16" s="40"/>
      <c r="CK16" s="40"/>
      <c r="CL16" s="40"/>
      <c r="CM16" s="40"/>
      <c r="CN16" s="57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57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</row>
    <row r="17" spans="1:130" x14ac:dyDescent="0.2">
      <c r="A17" s="27" t="s">
        <v>18</v>
      </c>
      <c r="B17" s="6">
        <v>5350</v>
      </c>
      <c r="C17" s="6">
        <v>2845</v>
      </c>
      <c r="D17" s="7">
        <f t="shared" si="0"/>
        <v>0.53177570093457949</v>
      </c>
      <c r="E17" s="87"/>
      <c r="F17" s="88"/>
      <c r="G17" s="88"/>
      <c r="H17" s="88"/>
      <c r="I17" s="88"/>
      <c r="J17" s="88"/>
      <c r="K17" s="88"/>
      <c r="L17" s="88"/>
      <c r="M17" s="88"/>
      <c r="N17" s="87"/>
      <c r="O17" s="88"/>
      <c r="P17" s="88"/>
      <c r="Q17" s="88"/>
      <c r="R17" s="88"/>
      <c r="S17" s="88"/>
      <c r="T17" s="88"/>
      <c r="U17" s="88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57"/>
      <c r="AK17" s="40"/>
      <c r="AL17" s="40"/>
      <c r="AM17" s="57"/>
      <c r="AN17" s="40"/>
      <c r="AO17" s="40"/>
      <c r="AP17" s="40"/>
      <c r="AQ17" s="40"/>
      <c r="AR17" s="57"/>
      <c r="AS17" s="40"/>
      <c r="AT17" s="40"/>
      <c r="AU17" s="57"/>
      <c r="AV17" s="40"/>
      <c r="AW17" s="57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57"/>
      <c r="CA17" s="40"/>
      <c r="CB17" s="57"/>
      <c r="CC17" s="40"/>
      <c r="CD17" s="57"/>
      <c r="CE17" s="40"/>
      <c r="CF17" s="40"/>
      <c r="CG17" s="40"/>
      <c r="CH17" s="40"/>
      <c r="CI17" s="40"/>
      <c r="CJ17" s="40"/>
      <c r="CK17" s="40"/>
      <c r="CL17" s="40"/>
      <c r="CM17" s="40"/>
      <c r="CN17" s="57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57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</row>
    <row r="18" spans="1:130" x14ac:dyDescent="0.2">
      <c r="A18" s="27" t="s">
        <v>19</v>
      </c>
      <c r="B18" s="6">
        <v>918</v>
      </c>
      <c r="C18" s="6">
        <v>651</v>
      </c>
      <c r="D18" s="7">
        <f t="shared" si="0"/>
        <v>0.70915032679738566</v>
      </c>
      <c r="E18" s="87"/>
      <c r="F18" s="88"/>
      <c r="G18" s="88"/>
      <c r="H18" s="88"/>
      <c r="I18" s="88"/>
      <c r="J18" s="88"/>
      <c r="K18" s="88"/>
      <c r="L18" s="88"/>
      <c r="M18" s="88"/>
      <c r="N18" s="87"/>
      <c r="O18" s="88"/>
      <c r="P18" s="88"/>
      <c r="Q18" s="88"/>
      <c r="R18" s="88"/>
      <c r="S18" s="88"/>
      <c r="T18" s="88"/>
      <c r="U18" s="88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57"/>
      <c r="AK18" s="40"/>
      <c r="AL18" s="40"/>
      <c r="AM18" s="57"/>
      <c r="AN18" s="40"/>
      <c r="AO18" s="40"/>
      <c r="AP18" s="40"/>
      <c r="AQ18" s="40"/>
      <c r="AR18" s="57"/>
      <c r="AS18" s="40"/>
      <c r="AT18" s="40"/>
      <c r="AU18" s="57"/>
      <c r="AV18" s="40"/>
      <c r="AW18" s="57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57"/>
      <c r="CA18" s="40"/>
      <c r="CB18" s="57"/>
      <c r="CC18" s="40"/>
      <c r="CD18" s="57"/>
      <c r="CE18" s="40"/>
      <c r="CF18" s="40"/>
      <c r="CG18" s="40"/>
      <c r="CH18" s="40"/>
      <c r="CI18" s="40"/>
      <c r="CJ18" s="40"/>
      <c r="CK18" s="40"/>
      <c r="CL18" s="40"/>
      <c r="CM18" s="40"/>
      <c r="CN18" s="57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57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</row>
    <row r="19" spans="1:130" x14ac:dyDescent="0.2">
      <c r="A19" s="27" t="s">
        <v>20</v>
      </c>
      <c r="B19" s="6">
        <v>1290</v>
      </c>
      <c r="C19" s="6">
        <v>761</v>
      </c>
      <c r="D19" s="7">
        <f t="shared" si="0"/>
        <v>0.58992248062015507</v>
      </c>
      <c r="E19" s="87"/>
      <c r="F19" s="88"/>
      <c r="G19" s="88"/>
      <c r="H19" s="88"/>
      <c r="I19" s="88"/>
      <c r="J19" s="88"/>
      <c r="K19" s="88"/>
      <c r="L19" s="88"/>
      <c r="M19" s="88"/>
      <c r="N19" s="87"/>
      <c r="O19" s="88"/>
      <c r="P19" s="88"/>
      <c r="Q19" s="88"/>
      <c r="R19" s="88"/>
      <c r="S19" s="88"/>
      <c r="T19" s="88"/>
      <c r="U19" s="88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57"/>
      <c r="AK19" s="40"/>
      <c r="AL19" s="40"/>
      <c r="AM19" s="57"/>
      <c r="AN19" s="40"/>
      <c r="AO19" s="40"/>
      <c r="AP19" s="40"/>
      <c r="AQ19" s="40"/>
      <c r="AR19" s="57"/>
      <c r="AS19" s="40"/>
      <c r="AT19" s="40"/>
      <c r="AU19" s="57"/>
      <c r="AV19" s="40"/>
      <c r="AW19" s="57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57"/>
      <c r="CA19" s="40"/>
      <c r="CB19" s="57"/>
      <c r="CC19" s="40"/>
      <c r="CD19" s="57"/>
      <c r="CE19" s="40"/>
      <c r="CF19" s="40"/>
      <c r="CG19" s="40"/>
      <c r="CH19" s="40"/>
      <c r="CI19" s="40"/>
      <c r="CJ19" s="40"/>
      <c r="CK19" s="40"/>
      <c r="CL19" s="40"/>
      <c r="CM19" s="40"/>
      <c r="CN19" s="57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57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</row>
    <row r="20" spans="1:130" x14ac:dyDescent="0.2">
      <c r="A20" s="27" t="s">
        <v>21</v>
      </c>
      <c r="B20" s="6">
        <v>440524</v>
      </c>
      <c r="C20" s="6">
        <v>229379</v>
      </c>
      <c r="D20" s="7">
        <f t="shared" si="0"/>
        <v>0.52069580771989721</v>
      </c>
      <c r="E20" s="87"/>
      <c r="F20" s="88"/>
      <c r="G20" s="88"/>
      <c r="H20" s="88"/>
      <c r="I20" s="88"/>
      <c r="J20" s="88"/>
      <c r="K20" s="88"/>
      <c r="L20" s="88"/>
      <c r="M20" s="88"/>
      <c r="N20" s="87"/>
      <c r="O20" s="88"/>
      <c r="P20" s="88"/>
      <c r="Q20" s="88"/>
      <c r="R20" s="88"/>
      <c r="S20" s="88"/>
      <c r="T20" s="88"/>
      <c r="U20" s="88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57"/>
      <c r="AK20" s="40"/>
      <c r="AL20" s="40"/>
      <c r="AM20" s="57"/>
      <c r="AN20" s="40"/>
      <c r="AO20" s="40"/>
      <c r="AP20" s="40"/>
      <c r="AQ20" s="10">
        <v>350</v>
      </c>
      <c r="AR20" s="23">
        <v>2709</v>
      </c>
      <c r="AS20" s="10">
        <v>2189</v>
      </c>
      <c r="AT20" s="10">
        <v>2492</v>
      </c>
      <c r="AU20" s="23">
        <v>1282</v>
      </c>
      <c r="AV20" s="10">
        <v>227</v>
      </c>
      <c r="AW20" s="23">
        <v>7839</v>
      </c>
      <c r="AX20" s="10">
        <v>16</v>
      </c>
      <c r="AY20" s="10">
        <v>1337</v>
      </c>
      <c r="AZ20" s="10">
        <v>7065</v>
      </c>
      <c r="BA20" s="10">
        <v>2977</v>
      </c>
      <c r="BB20" s="10">
        <v>1112</v>
      </c>
      <c r="BC20" s="40"/>
      <c r="BD20" s="40"/>
      <c r="BE20" s="10">
        <v>3029</v>
      </c>
      <c r="BF20" s="10">
        <v>3076</v>
      </c>
      <c r="BG20" s="10">
        <v>2021</v>
      </c>
      <c r="BH20" s="10">
        <v>2216</v>
      </c>
      <c r="BI20" s="10">
        <v>5915</v>
      </c>
      <c r="BJ20" s="10">
        <v>3340</v>
      </c>
      <c r="BK20" s="10">
        <v>1955</v>
      </c>
      <c r="BL20" s="10">
        <v>2788</v>
      </c>
      <c r="BM20" s="10">
        <v>3901</v>
      </c>
      <c r="BN20" s="10">
        <v>3408</v>
      </c>
      <c r="BO20" s="10">
        <v>3202</v>
      </c>
      <c r="BP20" s="10">
        <v>1611</v>
      </c>
      <c r="BQ20" s="10">
        <v>215</v>
      </c>
      <c r="BR20" s="10">
        <v>9733</v>
      </c>
      <c r="BS20" s="10">
        <v>4628</v>
      </c>
      <c r="BT20" s="10">
        <v>6791</v>
      </c>
      <c r="BU20" s="10">
        <v>4470</v>
      </c>
      <c r="BV20" s="10">
        <v>2776</v>
      </c>
      <c r="BW20" s="10">
        <v>2009</v>
      </c>
      <c r="BX20" s="10">
        <v>5683</v>
      </c>
      <c r="BY20" s="10">
        <v>5484</v>
      </c>
      <c r="BZ20" s="23">
        <v>482</v>
      </c>
      <c r="CA20" s="10">
        <v>3021</v>
      </c>
      <c r="CB20" s="23">
        <v>6685</v>
      </c>
      <c r="CC20" s="10">
        <v>2797</v>
      </c>
      <c r="CD20" s="23">
        <v>4804</v>
      </c>
      <c r="CE20" s="10">
        <v>2107</v>
      </c>
      <c r="CF20" s="10">
        <v>2930</v>
      </c>
      <c r="CG20" s="10">
        <v>3968</v>
      </c>
      <c r="CH20" s="10">
        <v>4155</v>
      </c>
      <c r="CI20" s="10">
        <v>4208</v>
      </c>
      <c r="CJ20" s="10">
        <v>311</v>
      </c>
      <c r="CK20" s="10">
        <v>4908</v>
      </c>
      <c r="CL20" s="10">
        <v>3531</v>
      </c>
      <c r="CM20" s="10">
        <v>494</v>
      </c>
      <c r="CN20" s="23">
        <v>6248</v>
      </c>
      <c r="CO20" s="10">
        <v>4816</v>
      </c>
      <c r="CP20" s="10">
        <v>4634</v>
      </c>
      <c r="CQ20" s="10">
        <v>2413</v>
      </c>
      <c r="CR20" s="40"/>
      <c r="CS20" s="10">
        <v>6575</v>
      </c>
      <c r="CT20" s="10">
        <v>4985</v>
      </c>
      <c r="CU20" s="10">
        <v>2468</v>
      </c>
      <c r="CV20" s="10">
        <v>8554</v>
      </c>
      <c r="CW20" s="10">
        <v>2507</v>
      </c>
      <c r="CX20" s="10">
        <v>4742</v>
      </c>
      <c r="CY20" s="10">
        <v>1865</v>
      </c>
      <c r="CZ20" s="10">
        <v>6055</v>
      </c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57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</row>
    <row r="21" spans="1:130" x14ac:dyDescent="0.2">
      <c r="A21" s="27" t="s">
        <v>22</v>
      </c>
      <c r="B21" s="6">
        <v>6342</v>
      </c>
      <c r="C21" s="6">
        <v>4050</v>
      </c>
      <c r="D21" s="7">
        <f t="shared" si="0"/>
        <v>0.6385998107852412</v>
      </c>
      <c r="E21" s="87"/>
      <c r="F21" s="88"/>
      <c r="G21" s="88"/>
      <c r="H21" s="88"/>
      <c r="I21" s="88"/>
      <c r="J21" s="88"/>
      <c r="K21" s="88"/>
      <c r="L21" s="88"/>
      <c r="M21" s="88"/>
      <c r="N21" s="87"/>
      <c r="O21" s="88"/>
      <c r="P21" s="88"/>
      <c r="Q21" s="88"/>
      <c r="R21" s="88"/>
      <c r="S21" s="88"/>
      <c r="T21" s="88"/>
      <c r="U21" s="88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57"/>
      <c r="AK21" s="40"/>
      <c r="AL21" s="40"/>
      <c r="AM21" s="57"/>
      <c r="AN21" s="40"/>
      <c r="AO21" s="40"/>
      <c r="AP21" s="40"/>
      <c r="AQ21" s="40"/>
      <c r="AR21" s="57"/>
      <c r="AS21" s="40"/>
      <c r="AT21" s="40"/>
      <c r="AU21" s="57"/>
      <c r="AV21" s="40"/>
      <c r="AW21" s="57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57"/>
      <c r="CA21" s="40"/>
      <c r="CB21" s="57"/>
      <c r="CC21" s="40"/>
      <c r="CD21" s="57"/>
      <c r="CE21" s="40"/>
      <c r="CF21" s="40"/>
      <c r="CG21" s="40"/>
      <c r="CH21" s="40"/>
      <c r="CI21" s="40"/>
      <c r="CJ21" s="40"/>
      <c r="CK21" s="40"/>
      <c r="CL21" s="40"/>
      <c r="CM21" s="40"/>
      <c r="CN21" s="57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57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</row>
    <row r="22" spans="1:130" x14ac:dyDescent="0.2">
      <c r="A22" s="27" t="s">
        <v>23</v>
      </c>
      <c r="B22" s="6">
        <v>11287</v>
      </c>
      <c r="C22" s="6">
        <v>5882</v>
      </c>
      <c r="D22" s="7">
        <f t="shared" si="0"/>
        <v>0.52113050411978379</v>
      </c>
      <c r="E22" s="87"/>
      <c r="F22" s="88"/>
      <c r="G22" s="88"/>
      <c r="H22" s="88"/>
      <c r="I22" s="88"/>
      <c r="J22" s="88"/>
      <c r="K22" s="88"/>
      <c r="L22" s="88"/>
      <c r="M22" s="88"/>
      <c r="N22" s="87"/>
      <c r="O22" s="88"/>
      <c r="P22" s="88"/>
      <c r="Q22" s="88"/>
      <c r="R22" s="88"/>
      <c r="S22" s="88"/>
      <c r="T22" s="88"/>
      <c r="U22" s="88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57"/>
      <c r="AK22" s="40"/>
      <c r="AL22" s="40"/>
      <c r="AM22" s="57"/>
      <c r="AN22" s="40"/>
      <c r="AO22" s="40"/>
      <c r="AP22" s="40"/>
      <c r="AQ22" s="40"/>
      <c r="AR22" s="57"/>
      <c r="AS22" s="40"/>
      <c r="AT22" s="40"/>
      <c r="AU22" s="57"/>
      <c r="AV22" s="40"/>
      <c r="AW22" s="57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57"/>
      <c r="CA22" s="40"/>
      <c r="CB22" s="57"/>
      <c r="CC22" s="40"/>
      <c r="CD22" s="57"/>
      <c r="CE22" s="40"/>
      <c r="CF22" s="40"/>
      <c r="CG22" s="40"/>
      <c r="CH22" s="40"/>
      <c r="CI22" s="40"/>
      <c r="CJ22" s="40"/>
      <c r="CK22" s="40"/>
      <c r="CL22" s="40"/>
      <c r="CM22" s="40"/>
      <c r="CN22" s="57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57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</row>
    <row r="23" spans="1:130" x14ac:dyDescent="0.2">
      <c r="A23" s="27" t="s">
        <v>24</v>
      </c>
      <c r="B23" s="6">
        <v>8834</v>
      </c>
      <c r="C23" s="6">
        <v>5008</v>
      </c>
      <c r="D23" s="7">
        <f t="shared" si="0"/>
        <v>0.56690061127462077</v>
      </c>
      <c r="E23" s="87"/>
      <c r="F23" s="88"/>
      <c r="G23" s="88"/>
      <c r="H23" s="88"/>
      <c r="I23" s="88"/>
      <c r="J23" s="88"/>
      <c r="K23" s="88"/>
      <c r="L23" s="88"/>
      <c r="M23" s="88"/>
      <c r="N23" s="87"/>
      <c r="O23" s="88"/>
      <c r="P23" s="88"/>
      <c r="Q23" s="88"/>
      <c r="R23" s="88"/>
      <c r="S23" s="88"/>
      <c r="T23" s="88"/>
      <c r="U23" s="88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57"/>
      <c r="AK23" s="40"/>
      <c r="AL23" s="40"/>
      <c r="AM23" s="57"/>
      <c r="AN23" s="40"/>
      <c r="AO23" s="40"/>
      <c r="AP23" s="40"/>
      <c r="AQ23" s="40"/>
      <c r="AR23" s="57"/>
      <c r="AS23" s="40"/>
      <c r="AT23" s="40"/>
      <c r="AU23" s="57"/>
      <c r="AV23" s="40"/>
      <c r="AW23" s="57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57"/>
      <c r="CA23" s="40"/>
      <c r="CB23" s="57"/>
      <c r="CC23" s="40"/>
      <c r="CD23" s="57"/>
      <c r="CE23" s="40"/>
      <c r="CF23" s="40"/>
      <c r="CG23" s="40"/>
      <c r="CH23" s="40"/>
      <c r="CI23" s="40"/>
      <c r="CJ23" s="40"/>
      <c r="CK23" s="40"/>
      <c r="CL23" s="40"/>
      <c r="CM23" s="40"/>
      <c r="CN23" s="57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57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</row>
    <row r="24" spans="1:130" x14ac:dyDescent="0.2">
      <c r="A24" s="27" t="s">
        <v>25</v>
      </c>
      <c r="B24" s="6">
        <v>24062</v>
      </c>
      <c r="C24" s="6">
        <v>10918</v>
      </c>
      <c r="D24" s="7">
        <f t="shared" si="0"/>
        <v>0.45374449339207046</v>
      </c>
      <c r="E24" s="87"/>
      <c r="F24" s="88"/>
      <c r="G24" s="88"/>
      <c r="H24" s="88"/>
      <c r="I24" s="88"/>
      <c r="J24" s="88"/>
      <c r="K24" s="88"/>
      <c r="L24" s="88"/>
      <c r="M24" s="88"/>
      <c r="N24" s="87"/>
      <c r="O24" s="88"/>
      <c r="P24" s="88"/>
      <c r="Q24" s="88"/>
      <c r="R24" s="88"/>
      <c r="S24" s="88"/>
      <c r="T24" s="88"/>
      <c r="U24" s="88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57"/>
      <c r="AK24" s="40"/>
      <c r="AL24" s="40"/>
      <c r="AM24" s="57"/>
      <c r="AN24" s="40"/>
      <c r="AO24" s="40"/>
      <c r="AP24" s="40"/>
      <c r="AQ24" s="40"/>
      <c r="AR24" s="57"/>
      <c r="AS24" s="40"/>
      <c r="AT24" s="40"/>
      <c r="AU24" s="57"/>
      <c r="AV24" s="40"/>
      <c r="AW24" s="57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57"/>
      <c r="CA24" s="40"/>
      <c r="CB24" s="57"/>
      <c r="CC24" s="40"/>
      <c r="CD24" s="57"/>
      <c r="CE24" s="40"/>
      <c r="CF24" s="40"/>
      <c r="CG24" s="40"/>
      <c r="CH24" s="40"/>
      <c r="CI24" s="40"/>
      <c r="CJ24" s="40"/>
      <c r="CK24" s="40"/>
      <c r="CL24" s="40"/>
      <c r="CM24" s="40"/>
      <c r="CN24" s="57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57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</row>
    <row r="25" spans="1:130" x14ac:dyDescent="0.2">
      <c r="A25" s="27" t="s">
        <v>26</v>
      </c>
      <c r="B25" s="6">
        <v>24839</v>
      </c>
      <c r="C25" s="6">
        <v>11384</v>
      </c>
      <c r="D25" s="7">
        <f t="shared" si="0"/>
        <v>0.45831152622891419</v>
      </c>
      <c r="E25" s="87"/>
      <c r="F25" s="88"/>
      <c r="G25" s="88"/>
      <c r="H25" s="88"/>
      <c r="I25" s="88"/>
      <c r="J25" s="88"/>
      <c r="K25" s="88"/>
      <c r="L25" s="88"/>
      <c r="M25" s="88"/>
      <c r="N25" s="87"/>
      <c r="O25" s="88"/>
      <c r="P25" s="88"/>
      <c r="Q25" s="88"/>
      <c r="R25" s="88"/>
      <c r="S25" s="88"/>
      <c r="T25" s="88"/>
      <c r="U25" s="88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57"/>
      <c r="AK25" s="40"/>
      <c r="AL25" s="40"/>
      <c r="AM25" s="57"/>
      <c r="AN25" s="40"/>
      <c r="AO25" s="10">
        <v>2381</v>
      </c>
      <c r="AP25" s="10">
        <v>4395</v>
      </c>
      <c r="AQ25" s="40"/>
      <c r="AR25" s="57"/>
      <c r="AS25" s="40"/>
      <c r="AT25" s="40"/>
      <c r="AU25" s="57"/>
      <c r="AV25" s="40"/>
      <c r="AW25" s="57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57"/>
      <c r="CA25" s="40"/>
      <c r="CB25" s="57"/>
      <c r="CC25" s="40"/>
      <c r="CD25" s="57"/>
      <c r="CE25" s="40"/>
      <c r="CF25" s="40"/>
      <c r="CG25" s="40"/>
      <c r="CH25" s="40"/>
      <c r="CI25" s="40"/>
      <c r="CJ25" s="40"/>
      <c r="CK25" s="40"/>
      <c r="CL25" s="40"/>
      <c r="CM25" s="40"/>
      <c r="CN25" s="57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57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</row>
    <row r="26" spans="1:130" x14ac:dyDescent="0.2">
      <c r="A26" s="27" t="s">
        <v>27</v>
      </c>
      <c r="B26" s="6">
        <v>14151</v>
      </c>
      <c r="C26" s="6">
        <v>5813</v>
      </c>
      <c r="D26" s="7">
        <f t="shared" si="0"/>
        <v>0.41078369019857253</v>
      </c>
      <c r="E26" s="87"/>
      <c r="F26" s="88"/>
      <c r="G26" s="88"/>
      <c r="H26" s="88"/>
      <c r="I26" s="88"/>
      <c r="J26" s="88"/>
      <c r="K26" s="88"/>
      <c r="L26" s="88"/>
      <c r="M26" s="88"/>
      <c r="N26" s="87"/>
      <c r="O26" s="88"/>
      <c r="P26" s="88"/>
      <c r="Q26" s="88"/>
      <c r="R26" s="88"/>
      <c r="S26" s="88"/>
      <c r="T26" s="88"/>
      <c r="U26" s="88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57"/>
      <c r="AK26" s="40"/>
      <c r="AL26" s="40"/>
      <c r="AM26" s="57"/>
      <c r="AN26" s="40"/>
      <c r="AO26" s="40"/>
      <c r="AP26" s="40"/>
      <c r="AQ26" s="40"/>
      <c r="AR26" s="57"/>
      <c r="AS26" s="40"/>
      <c r="AT26" s="40"/>
      <c r="AU26" s="57"/>
      <c r="AV26" s="40"/>
      <c r="AW26" s="57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57"/>
      <c r="CA26" s="40"/>
      <c r="CB26" s="57"/>
      <c r="CC26" s="40"/>
      <c r="CD26" s="57"/>
      <c r="CE26" s="40"/>
      <c r="CF26" s="40"/>
      <c r="CG26" s="40"/>
      <c r="CH26" s="40"/>
      <c r="CI26" s="40"/>
      <c r="CJ26" s="40"/>
      <c r="CK26" s="40"/>
      <c r="CL26" s="40"/>
      <c r="CM26" s="40"/>
      <c r="CN26" s="57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57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</row>
    <row r="27" spans="1:130" x14ac:dyDescent="0.2">
      <c r="A27" s="27" t="s">
        <v>28</v>
      </c>
      <c r="B27" s="6">
        <v>249074</v>
      </c>
      <c r="C27" s="6">
        <v>88157</v>
      </c>
      <c r="D27" s="7">
        <f t="shared" si="0"/>
        <v>0.35393899001903051</v>
      </c>
      <c r="E27" s="104">
        <v>5461</v>
      </c>
      <c r="F27" s="95">
        <v>1110</v>
      </c>
      <c r="G27" s="105"/>
      <c r="H27" s="105"/>
      <c r="I27" s="105"/>
      <c r="J27" s="105"/>
      <c r="K27" s="95">
        <v>5093</v>
      </c>
      <c r="L27" s="95">
        <v>1144</v>
      </c>
      <c r="M27" s="88"/>
      <c r="N27" s="87"/>
      <c r="O27" s="88"/>
      <c r="P27" s="88"/>
      <c r="Q27" s="88"/>
      <c r="R27" s="88"/>
      <c r="S27" s="88"/>
      <c r="T27" s="88"/>
      <c r="U27" s="88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57"/>
      <c r="AK27" s="40"/>
      <c r="AL27" s="40"/>
      <c r="AM27" s="57"/>
      <c r="AN27" s="40"/>
      <c r="AO27" s="40"/>
      <c r="AP27" s="40"/>
      <c r="AQ27" s="40"/>
      <c r="AR27" s="57"/>
      <c r="AS27" s="40"/>
      <c r="AT27" s="40"/>
      <c r="AU27" s="57"/>
      <c r="AV27" s="40"/>
      <c r="AW27" s="57"/>
      <c r="AX27" s="40"/>
      <c r="AY27" s="40"/>
      <c r="AZ27" s="40"/>
      <c r="BA27" s="40"/>
      <c r="BB27" s="40"/>
      <c r="BC27" s="10">
        <v>918</v>
      </c>
      <c r="BD27" s="10">
        <v>6997</v>
      </c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57"/>
      <c r="CA27" s="40"/>
      <c r="CB27" s="57"/>
      <c r="CC27" s="40"/>
      <c r="CD27" s="57"/>
      <c r="CE27" s="40"/>
      <c r="CF27" s="40"/>
      <c r="CG27" s="40"/>
      <c r="CH27" s="40"/>
      <c r="CI27" s="40"/>
      <c r="CJ27" s="40"/>
      <c r="CK27" s="40"/>
      <c r="CL27" s="40"/>
      <c r="CM27" s="40"/>
      <c r="CN27" s="57"/>
      <c r="CO27" s="40"/>
      <c r="CP27" s="40"/>
      <c r="CQ27" s="40"/>
      <c r="CR27" s="10">
        <v>6343</v>
      </c>
      <c r="CS27" s="40"/>
      <c r="CT27" s="40"/>
      <c r="CU27" s="40"/>
      <c r="CV27" s="40"/>
      <c r="CW27" s="40"/>
      <c r="CX27" s="40"/>
      <c r="CY27" s="40"/>
      <c r="CZ27" s="40"/>
      <c r="DA27" s="10">
        <v>6750</v>
      </c>
      <c r="DB27" s="10">
        <v>1341</v>
      </c>
      <c r="DC27" s="10">
        <v>6317</v>
      </c>
      <c r="DD27" s="10">
        <v>4961</v>
      </c>
      <c r="DE27" s="10">
        <v>968</v>
      </c>
      <c r="DF27" s="10">
        <v>5553</v>
      </c>
      <c r="DG27" s="10">
        <v>1075</v>
      </c>
      <c r="DH27" s="10">
        <v>4414</v>
      </c>
      <c r="DI27" s="40"/>
      <c r="DJ27" s="40"/>
      <c r="DK27" s="10">
        <v>1749</v>
      </c>
      <c r="DL27" s="10">
        <v>432</v>
      </c>
      <c r="DM27" s="23">
        <v>819</v>
      </c>
      <c r="DN27" s="10">
        <v>2635</v>
      </c>
      <c r="DO27" s="10">
        <v>5817</v>
      </c>
      <c r="DP27" s="10">
        <v>5155</v>
      </c>
      <c r="DQ27" s="10">
        <v>953</v>
      </c>
      <c r="DR27" s="10">
        <v>4681</v>
      </c>
      <c r="DS27" s="40"/>
      <c r="DT27" s="40"/>
      <c r="DU27" s="40"/>
      <c r="DV27" s="40"/>
      <c r="DW27" s="40"/>
      <c r="DX27" s="40"/>
      <c r="DY27" s="40"/>
      <c r="DZ27" s="40"/>
    </row>
    <row r="28" spans="1:130" x14ac:dyDescent="0.2">
      <c r="A28" s="27" t="s">
        <v>29</v>
      </c>
      <c r="B28" s="6">
        <v>12718</v>
      </c>
      <c r="C28" s="6">
        <v>6639</v>
      </c>
      <c r="D28" s="7">
        <f t="shared" si="0"/>
        <v>0.52201604025790216</v>
      </c>
      <c r="E28" s="87"/>
      <c r="F28" s="88"/>
      <c r="G28" s="88"/>
      <c r="H28" s="88"/>
      <c r="I28" s="88"/>
      <c r="J28" s="88"/>
      <c r="K28" s="88"/>
      <c r="L28" s="88"/>
      <c r="M28" s="88"/>
      <c r="N28" s="87"/>
      <c r="O28" s="88"/>
      <c r="P28" s="88"/>
      <c r="Q28" s="88"/>
      <c r="R28" s="88"/>
      <c r="S28" s="88"/>
      <c r="T28" s="88"/>
      <c r="U28" s="88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57"/>
      <c r="AK28" s="40"/>
      <c r="AL28" s="40"/>
      <c r="AM28" s="57"/>
      <c r="AN28" s="40"/>
      <c r="AO28" s="40"/>
      <c r="AP28" s="40"/>
      <c r="AQ28" s="40"/>
      <c r="AR28" s="57"/>
      <c r="AS28" s="40"/>
      <c r="AT28" s="40"/>
      <c r="AU28" s="57"/>
      <c r="AV28" s="40"/>
      <c r="AW28" s="57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57"/>
      <c r="CA28" s="40"/>
      <c r="CB28" s="57"/>
      <c r="CC28" s="40"/>
      <c r="CD28" s="57"/>
      <c r="CE28" s="40"/>
      <c r="CF28" s="40"/>
      <c r="CG28" s="40"/>
      <c r="CH28" s="40"/>
      <c r="CI28" s="40"/>
      <c r="CJ28" s="40"/>
      <c r="CK28" s="40"/>
      <c r="CL28" s="40"/>
      <c r="CM28" s="40"/>
      <c r="CN28" s="57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57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</row>
    <row r="29" spans="1:130" x14ac:dyDescent="0.2">
      <c r="A29" s="27" t="s">
        <v>30</v>
      </c>
      <c r="B29" s="6">
        <v>67259</v>
      </c>
      <c r="C29" s="6">
        <v>30795</v>
      </c>
      <c r="D29" s="7">
        <f t="shared" si="0"/>
        <v>0.45785694107851738</v>
      </c>
      <c r="E29" s="87"/>
      <c r="F29" s="88"/>
      <c r="G29" s="88"/>
      <c r="H29" s="88"/>
      <c r="I29" s="88"/>
      <c r="J29" s="88"/>
      <c r="K29" s="88"/>
      <c r="L29" s="88"/>
      <c r="M29" s="88"/>
      <c r="N29" s="87"/>
      <c r="O29" s="88"/>
      <c r="P29" s="88"/>
      <c r="Q29" s="88"/>
      <c r="R29" s="88"/>
      <c r="S29" s="88"/>
      <c r="T29" s="88"/>
      <c r="U29" s="88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57"/>
      <c r="AK29" s="40"/>
      <c r="AL29" s="40"/>
      <c r="AM29" s="57"/>
      <c r="AN29" s="40"/>
      <c r="AO29" s="40"/>
      <c r="AP29" s="40"/>
      <c r="AQ29" s="40"/>
      <c r="AR29" s="57"/>
      <c r="AS29" s="40"/>
      <c r="AT29" s="40"/>
      <c r="AU29" s="57"/>
      <c r="AV29" s="40"/>
      <c r="AW29" s="57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57"/>
      <c r="CA29" s="40"/>
      <c r="CB29" s="57"/>
      <c r="CC29" s="40"/>
      <c r="CD29" s="57"/>
      <c r="CE29" s="40"/>
      <c r="CF29" s="40"/>
      <c r="CG29" s="40"/>
      <c r="CH29" s="40"/>
      <c r="CI29" s="40"/>
      <c r="CJ29" s="40"/>
      <c r="CK29" s="40"/>
      <c r="CL29" s="40"/>
      <c r="CM29" s="40"/>
      <c r="CN29" s="57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10">
        <v>1255</v>
      </c>
      <c r="DJ29" s="10">
        <v>5391</v>
      </c>
      <c r="DK29" s="40"/>
      <c r="DL29" s="40"/>
      <c r="DM29" s="57"/>
      <c r="DN29" s="40"/>
      <c r="DO29" s="40"/>
      <c r="DP29" s="40"/>
      <c r="DQ29" s="40"/>
      <c r="DR29" s="40"/>
      <c r="DS29" s="40"/>
      <c r="DT29" s="40"/>
      <c r="DU29" s="40"/>
      <c r="DV29" s="10">
        <v>7229</v>
      </c>
      <c r="DW29" s="10">
        <v>2315</v>
      </c>
      <c r="DX29" s="10">
        <v>1023</v>
      </c>
      <c r="DY29" s="10">
        <v>1444</v>
      </c>
      <c r="DZ29" s="10">
        <v>4680</v>
      </c>
    </row>
    <row r="30" spans="1:130" x14ac:dyDescent="0.2">
      <c r="A30" s="27" t="s">
        <v>31</v>
      </c>
      <c r="B30" s="6">
        <v>1558</v>
      </c>
      <c r="C30" s="6">
        <v>1186</v>
      </c>
      <c r="D30" s="7">
        <f t="shared" si="0"/>
        <v>0.7612323491655969</v>
      </c>
      <c r="E30" s="87"/>
      <c r="F30" s="88"/>
      <c r="G30" s="88"/>
      <c r="H30" s="88"/>
      <c r="I30" s="88"/>
      <c r="J30" s="88"/>
      <c r="K30" s="88"/>
      <c r="L30" s="88"/>
      <c r="M30" s="88"/>
      <c r="N30" s="87"/>
      <c r="O30" s="88"/>
      <c r="P30" s="88"/>
      <c r="Q30" s="88"/>
      <c r="R30" s="88"/>
      <c r="S30" s="88"/>
      <c r="T30" s="88"/>
      <c r="U30" s="88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57"/>
      <c r="AK30" s="40"/>
      <c r="AL30" s="40"/>
      <c r="AM30" s="57"/>
      <c r="AN30" s="40"/>
      <c r="AO30" s="40"/>
      <c r="AP30" s="40"/>
      <c r="AQ30" s="40"/>
      <c r="AR30" s="57"/>
      <c r="AS30" s="40"/>
      <c r="AT30" s="40"/>
      <c r="AU30" s="57"/>
      <c r="AV30" s="40"/>
      <c r="AW30" s="57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57"/>
      <c r="CA30" s="40"/>
      <c r="CB30" s="57"/>
      <c r="CC30" s="40"/>
      <c r="CD30" s="57"/>
      <c r="CE30" s="40"/>
      <c r="CF30" s="40"/>
      <c r="CG30" s="40"/>
      <c r="CH30" s="40"/>
      <c r="CI30" s="40"/>
      <c r="CJ30" s="40"/>
      <c r="CK30" s="40"/>
      <c r="CL30" s="40"/>
      <c r="CM30" s="40"/>
      <c r="CN30" s="57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57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</row>
    <row r="31" spans="1:130" x14ac:dyDescent="0.2">
      <c r="A31" s="27" t="s">
        <v>32</v>
      </c>
      <c r="B31" s="6">
        <v>95572</v>
      </c>
      <c r="C31" s="6">
        <v>37139</v>
      </c>
      <c r="D31" s="7">
        <f t="shared" si="0"/>
        <v>0.38859707864228016</v>
      </c>
      <c r="E31" s="87"/>
      <c r="F31" s="88"/>
      <c r="G31" s="88"/>
      <c r="H31" s="88"/>
      <c r="I31" s="88"/>
      <c r="J31" s="88"/>
      <c r="K31" s="88"/>
      <c r="L31" s="88"/>
      <c r="M31" s="83">
        <v>2066</v>
      </c>
      <c r="N31" s="84">
        <v>298</v>
      </c>
      <c r="O31" s="83">
        <v>4392</v>
      </c>
      <c r="P31" s="83">
        <v>3967</v>
      </c>
      <c r="Q31" s="83">
        <v>2036</v>
      </c>
      <c r="R31" s="83">
        <v>2273</v>
      </c>
      <c r="S31" s="83">
        <v>1721</v>
      </c>
      <c r="T31" s="83">
        <v>3116</v>
      </c>
      <c r="U31" s="83">
        <v>2355</v>
      </c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57"/>
      <c r="AK31" s="40"/>
      <c r="AL31" s="40"/>
      <c r="AM31" s="57"/>
      <c r="AN31" s="40"/>
      <c r="AO31" s="40"/>
      <c r="AP31" s="40"/>
      <c r="AQ31" s="40"/>
      <c r="AR31" s="57"/>
      <c r="AS31" s="40"/>
      <c r="AT31" s="40"/>
      <c r="AU31" s="57"/>
      <c r="AV31" s="40"/>
      <c r="AW31" s="57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57"/>
      <c r="CA31" s="40"/>
      <c r="CB31" s="57"/>
      <c r="CC31" s="40"/>
      <c r="CD31" s="57"/>
      <c r="CE31" s="40"/>
      <c r="CF31" s="40"/>
      <c r="CG31" s="40"/>
      <c r="CH31" s="40"/>
      <c r="CI31" s="40"/>
      <c r="CJ31" s="40"/>
      <c r="CK31" s="40"/>
      <c r="CL31" s="40"/>
      <c r="CM31" s="40"/>
      <c r="CN31" s="57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57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</row>
    <row r="32" spans="1:130" x14ac:dyDescent="0.2">
      <c r="A32" s="28" t="s">
        <v>33</v>
      </c>
      <c r="B32" s="6">
        <f>SUM(B3:B31)</f>
        <v>1249654</v>
      </c>
      <c r="C32" s="6">
        <f>SUM(C3:C31)</f>
        <v>577973</v>
      </c>
      <c r="D32" s="7">
        <f t="shared" si="0"/>
        <v>0.46250642177754803</v>
      </c>
      <c r="E32" s="85">
        <f>SUM(E27:E28)</f>
        <v>5461</v>
      </c>
      <c r="F32" s="10">
        <f>SUM(F27:F28)</f>
        <v>1110</v>
      </c>
      <c r="G32" s="10">
        <f>SUM(G5:G6)</f>
        <v>7191</v>
      </c>
      <c r="H32" s="10">
        <f>SUM(H5:H6)</f>
        <v>4596</v>
      </c>
      <c r="I32" s="10">
        <f>SUM(I5:I6)</f>
        <v>6776</v>
      </c>
      <c r="J32" s="10">
        <f>SUM(J5:J6)</f>
        <v>1728</v>
      </c>
      <c r="K32" s="10">
        <f>SUM(K27:K28)</f>
        <v>5093</v>
      </c>
      <c r="L32" s="10">
        <f>SUM(L27:L28)</f>
        <v>1144</v>
      </c>
      <c r="M32" s="10">
        <f t="shared" ref="M32:U32" si="1">SUM(M30:M31)</f>
        <v>2066</v>
      </c>
      <c r="N32" s="23">
        <f t="shared" si="1"/>
        <v>298</v>
      </c>
      <c r="O32" s="10">
        <f t="shared" si="1"/>
        <v>4392</v>
      </c>
      <c r="P32" s="10">
        <f t="shared" si="1"/>
        <v>3967</v>
      </c>
      <c r="Q32" s="10">
        <f t="shared" si="1"/>
        <v>2036</v>
      </c>
      <c r="R32" s="10">
        <f t="shared" si="1"/>
        <v>2273</v>
      </c>
      <c r="S32" s="10">
        <f t="shared" si="1"/>
        <v>1721</v>
      </c>
      <c r="T32" s="10">
        <f t="shared" si="1"/>
        <v>3116</v>
      </c>
      <c r="U32" s="10">
        <f t="shared" si="1"/>
        <v>2355</v>
      </c>
      <c r="V32" s="10">
        <v>4067</v>
      </c>
      <c r="W32" s="10">
        <v>1618</v>
      </c>
      <c r="X32" s="10">
        <v>1677</v>
      </c>
      <c r="Y32" s="10">
        <v>3386</v>
      </c>
      <c r="Z32" s="10">
        <v>1339</v>
      </c>
      <c r="AA32" s="10">
        <v>5861</v>
      </c>
      <c r="AB32" s="10">
        <v>4366</v>
      </c>
      <c r="AC32" s="10">
        <v>1731</v>
      </c>
      <c r="AD32" s="10">
        <v>469</v>
      </c>
      <c r="AE32" s="10">
        <v>2016</v>
      </c>
      <c r="AF32" s="10">
        <v>6973</v>
      </c>
      <c r="AG32" s="10">
        <v>7777</v>
      </c>
      <c r="AH32" s="10">
        <v>2393</v>
      </c>
      <c r="AI32" s="10">
        <v>7755</v>
      </c>
      <c r="AJ32" s="23">
        <v>526</v>
      </c>
      <c r="AK32" s="10">
        <v>2133</v>
      </c>
      <c r="AL32" s="10">
        <v>488</v>
      </c>
      <c r="AM32" s="23">
        <v>5257</v>
      </c>
      <c r="AN32" s="10">
        <v>1663</v>
      </c>
      <c r="AO32" s="10">
        <f>AO25</f>
        <v>2381</v>
      </c>
      <c r="AP32" s="10">
        <f>AP25</f>
        <v>4395</v>
      </c>
      <c r="AQ32" s="10">
        <f t="shared" ref="AQ32:BB32" si="2">AQ20</f>
        <v>350</v>
      </c>
      <c r="AR32" s="23">
        <f t="shared" si="2"/>
        <v>2709</v>
      </c>
      <c r="AS32" s="10">
        <f t="shared" si="2"/>
        <v>2189</v>
      </c>
      <c r="AT32" s="10">
        <f t="shared" si="2"/>
        <v>2492</v>
      </c>
      <c r="AU32" s="23">
        <f t="shared" si="2"/>
        <v>1282</v>
      </c>
      <c r="AV32" s="10">
        <f t="shared" si="2"/>
        <v>227</v>
      </c>
      <c r="AW32" s="23">
        <f t="shared" si="2"/>
        <v>7839</v>
      </c>
      <c r="AX32" s="10">
        <f t="shared" si="2"/>
        <v>16</v>
      </c>
      <c r="AY32" s="10">
        <f t="shared" si="2"/>
        <v>1337</v>
      </c>
      <c r="AZ32" s="10">
        <f t="shared" si="2"/>
        <v>7065</v>
      </c>
      <c r="BA32" s="10">
        <f t="shared" si="2"/>
        <v>2977</v>
      </c>
      <c r="BB32" s="10">
        <f t="shared" si="2"/>
        <v>1112</v>
      </c>
      <c r="BC32" s="10">
        <f>BC27</f>
        <v>918</v>
      </c>
      <c r="BD32" s="10">
        <f>BD27</f>
        <v>6997</v>
      </c>
      <c r="BE32" s="10">
        <f t="shared" ref="BE32:CQ32" si="3">BE20</f>
        <v>3029</v>
      </c>
      <c r="BF32" s="10">
        <f t="shared" si="3"/>
        <v>3076</v>
      </c>
      <c r="BG32" s="10">
        <f t="shared" si="3"/>
        <v>2021</v>
      </c>
      <c r="BH32" s="10">
        <f t="shared" si="3"/>
        <v>2216</v>
      </c>
      <c r="BI32" s="10">
        <f t="shared" si="3"/>
        <v>5915</v>
      </c>
      <c r="BJ32" s="10">
        <f t="shared" si="3"/>
        <v>3340</v>
      </c>
      <c r="BK32" s="10">
        <f t="shared" si="3"/>
        <v>1955</v>
      </c>
      <c r="BL32" s="10">
        <f t="shared" si="3"/>
        <v>2788</v>
      </c>
      <c r="BM32" s="10">
        <f t="shared" si="3"/>
        <v>3901</v>
      </c>
      <c r="BN32" s="10">
        <f t="shared" si="3"/>
        <v>3408</v>
      </c>
      <c r="BO32" s="10">
        <f t="shared" si="3"/>
        <v>3202</v>
      </c>
      <c r="BP32" s="10">
        <f t="shared" si="3"/>
        <v>1611</v>
      </c>
      <c r="BQ32" s="10">
        <f t="shared" si="3"/>
        <v>215</v>
      </c>
      <c r="BR32" s="10">
        <f t="shared" si="3"/>
        <v>9733</v>
      </c>
      <c r="BS32" s="10">
        <f t="shared" si="3"/>
        <v>4628</v>
      </c>
      <c r="BT32" s="10">
        <f t="shared" si="3"/>
        <v>6791</v>
      </c>
      <c r="BU32" s="10">
        <f t="shared" si="3"/>
        <v>4470</v>
      </c>
      <c r="BV32" s="10">
        <f t="shared" si="3"/>
        <v>2776</v>
      </c>
      <c r="BW32" s="10">
        <f t="shared" si="3"/>
        <v>2009</v>
      </c>
      <c r="BX32" s="10">
        <f t="shared" si="3"/>
        <v>5683</v>
      </c>
      <c r="BY32" s="10">
        <f t="shared" si="3"/>
        <v>5484</v>
      </c>
      <c r="BZ32" s="23">
        <f t="shared" si="3"/>
        <v>482</v>
      </c>
      <c r="CA32" s="10">
        <f t="shared" si="3"/>
        <v>3021</v>
      </c>
      <c r="CB32" s="23">
        <f t="shared" si="3"/>
        <v>6685</v>
      </c>
      <c r="CC32" s="10">
        <f t="shared" si="3"/>
        <v>2797</v>
      </c>
      <c r="CD32" s="23">
        <f t="shared" si="3"/>
        <v>4804</v>
      </c>
      <c r="CE32" s="10">
        <f t="shared" si="3"/>
        <v>2107</v>
      </c>
      <c r="CF32" s="10">
        <f t="shared" si="3"/>
        <v>2930</v>
      </c>
      <c r="CG32" s="10">
        <f t="shared" si="3"/>
        <v>3968</v>
      </c>
      <c r="CH32" s="10">
        <f t="shared" si="3"/>
        <v>4155</v>
      </c>
      <c r="CI32" s="10">
        <f t="shared" si="3"/>
        <v>4208</v>
      </c>
      <c r="CJ32" s="10">
        <f t="shared" si="3"/>
        <v>311</v>
      </c>
      <c r="CK32" s="10">
        <f t="shared" si="3"/>
        <v>4908</v>
      </c>
      <c r="CL32" s="10">
        <f t="shared" si="3"/>
        <v>3531</v>
      </c>
      <c r="CM32" s="10">
        <f t="shared" si="3"/>
        <v>494</v>
      </c>
      <c r="CN32" s="23">
        <f t="shared" si="3"/>
        <v>6248</v>
      </c>
      <c r="CO32" s="10">
        <f t="shared" si="3"/>
        <v>4816</v>
      </c>
      <c r="CP32" s="10">
        <f t="shared" si="3"/>
        <v>4634</v>
      </c>
      <c r="CQ32" s="10">
        <f t="shared" si="3"/>
        <v>2413</v>
      </c>
      <c r="CR32" s="10">
        <f>CR27</f>
        <v>6343</v>
      </c>
      <c r="CS32" s="10">
        <f t="shared" ref="CS32:CZ32" si="4">CS20</f>
        <v>6575</v>
      </c>
      <c r="CT32" s="10">
        <f t="shared" si="4"/>
        <v>4985</v>
      </c>
      <c r="CU32" s="10">
        <f t="shared" si="4"/>
        <v>2468</v>
      </c>
      <c r="CV32" s="10">
        <f t="shared" si="4"/>
        <v>8554</v>
      </c>
      <c r="CW32" s="10">
        <f t="shared" si="4"/>
        <v>2507</v>
      </c>
      <c r="CX32" s="10">
        <f t="shared" si="4"/>
        <v>4742</v>
      </c>
      <c r="CY32" s="10">
        <f t="shared" si="4"/>
        <v>1865</v>
      </c>
      <c r="CZ32" s="10">
        <f t="shared" si="4"/>
        <v>6055</v>
      </c>
      <c r="DA32" s="10">
        <f t="shared" ref="DA32:DH32" si="5">DA27</f>
        <v>6750</v>
      </c>
      <c r="DB32" s="10">
        <f>DB27</f>
        <v>1341</v>
      </c>
      <c r="DC32" s="10">
        <f t="shared" si="5"/>
        <v>6317</v>
      </c>
      <c r="DD32" s="10">
        <f t="shared" si="5"/>
        <v>4961</v>
      </c>
      <c r="DE32" s="10">
        <f t="shared" si="5"/>
        <v>968</v>
      </c>
      <c r="DF32" s="10">
        <f t="shared" si="5"/>
        <v>5553</v>
      </c>
      <c r="DG32" s="10">
        <f t="shared" si="5"/>
        <v>1075</v>
      </c>
      <c r="DH32" s="10">
        <f t="shared" si="5"/>
        <v>4414</v>
      </c>
      <c r="DI32" s="10">
        <f>DI29</f>
        <v>1255</v>
      </c>
      <c r="DJ32" s="10">
        <f>DJ29</f>
        <v>5391</v>
      </c>
      <c r="DK32" s="10">
        <f t="shared" ref="DK32:DR32" si="6">DK27</f>
        <v>1749</v>
      </c>
      <c r="DL32" s="10">
        <f t="shared" si="6"/>
        <v>432</v>
      </c>
      <c r="DM32" s="23">
        <f t="shared" si="6"/>
        <v>819</v>
      </c>
      <c r="DN32" s="10">
        <f t="shared" si="6"/>
        <v>2635</v>
      </c>
      <c r="DO32" s="10">
        <f t="shared" si="6"/>
        <v>5817</v>
      </c>
      <c r="DP32" s="10">
        <f t="shared" si="6"/>
        <v>5155</v>
      </c>
      <c r="DQ32" s="10">
        <f t="shared" si="6"/>
        <v>953</v>
      </c>
      <c r="DR32" s="10">
        <f t="shared" si="6"/>
        <v>4681</v>
      </c>
      <c r="DS32" s="10">
        <f>DS13</f>
        <v>5210</v>
      </c>
      <c r="DT32" s="10">
        <f>DT13</f>
        <v>990</v>
      </c>
      <c r="DU32" s="10">
        <f>SUM(DU3:DU31)</f>
        <v>50</v>
      </c>
      <c r="DV32" s="10">
        <f>DV29</f>
        <v>7229</v>
      </c>
      <c r="DW32" s="10">
        <f>DW29</f>
        <v>2315</v>
      </c>
      <c r="DX32" s="10">
        <f>DX29</f>
        <v>1023</v>
      </c>
      <c r="DY32" s="10">
        <f>DY29</f>
        <v>1444</v>
      </c>
      <c r="DZ32" s="10">
        <f>DZ29</f>
        <v>4680</v>
      </c>
    </row>
    <row r="33" spans="1:130" x14ac:dyDescent="0.2">
      <c r="A33" s="28" t="s">
        <v>34</v>
      </c>
      <c r="B33" s="29"/>
      <c r="C33" s="29"/>
      <c r="D33" s="30"/>
      <c r="E33" s="182">
        <f>SUM(E32:F32)</f>
        <v>6571</v>
      </c>
      <c r="F33" s="183"/>
      <c r="G33" s="34">
        <f>G32</f>
        <v>7191</v>
      </c>
      <c r="H33" s="86">
        <f>H5</f>
        <v>4596</v>
      </c>
      <c r="I33" s="172">
        <f>SUM(I32:J32)</f>
        <v>8504</v>
      </c>
      <c r="J33" s="173"/>
      <c r="K33" s="113">
        <f>SUM(K32:L32)</f>
        <v>6237</v>
      </c>
      <c r="L33" s="173"/>
      <c r="M33" s="113">
        <f>SUM(M32:O32)</f>
        <v>6756</v>
      </c>
      <c r="N33" s="174"/>
      <c r="O33" s="173"/>
      <c r="P33" s="113">
        <f>SUM(P32:Q32)</f>
        <v>6003</v>
      </c>
      <c r="Q33" s="173"/>
      <c r="R33" s="113">
        <f>SUM(R32:S32)</f>
        <v>3994</v>
      </c>
      <c r="S33" s="173"/>
      <c r="T33" s="113">
        <f>SUM(T32:U32)</f>
        <v>5471</v>
      </c>
      <c r="U33" s="173"/>
      <c r="V33" s="113">
        <f>SUM(V32:W32)</f>
        <v>5685</v>
      </c>
      <c r="W33" s="175"/>
      <c r="X33" s="113">
        <f>SUM(X32:Y32)</f>
        <v>5063</v>
      </c>
      <c r="Y33" s="175"/>
      <c r="Z33" s="113">
        <f>SUM(Z32:AA32)</f>
        <v>7200</v>
      </c>
      <c r="AA33" s="175"/>
      <c r="AB33" s="113">
        <f>SUM(AB32:AD32)</f>
        <v>6566</v>
      </c>
      <c r="AC33" s="176"/>
      <c r="AD33" s="175"/>
      <c r="AE33" s="113">
        <f>SUM(AE32:AF32)</f>
        <v>8989</v>
      </c>
      <c r="AF33" s="175"/>
      <c r="AG33" s="113">
        <f>SUM(AG32:AH32)</f>
        <v>10170</v>
      </c>
      <c r="AH33" s="175"/>
      <c r="AI33" s="113">
        <f>SUM(AI32:AK32)</f>
        <v>10414</v>
      </c>
      <c r="AJ33" s="176"/>
      <c r="AK33" s="175"/>
      <c r="AL33" s="113">
        <f>SUM(AL32:AN32)</f>
        <v>7408</v>
      </c>
      <c r="AM33" s="176"/>
      <c r="AN33" s="175"/>
      <c r="AO33" s="177">
        <f>SUM(AO32:AP32)</f>
        <v>6776</v>
      </c>
      <c r="AP33" s="178"/>
      <c r="AQ33" s="177">
        <f>SUM(AQ32:AS32)</f>
        <v>5248</v>
      </c>
      <c r="AR33" s="175"/>
      <c r="AS33" s="181"/>
      <c r="AT33" s="177">
        <f>SUM(AT32:AV32)</f>
        <v>4001</v>
      </c>
      <c r="AU33" s="175"/>
      <c r="AV33" s="181"/>
      <c r="AW33" s="145">
        <f>SUM(AW32:AX32)</f>
        <v>7855</v>
      </c>
      <c r="AX33" s="142"/>
      <c r="AY33" s="177">
        <f>SUM(AY32:AZ32)</f>
        <v>8402</v>
      </c>
      <c r="AZ33" s="180"/>
      <c r="BA33" s="177">
        <f>SUM(BA32:BB32)</f>
        <v>4089</v>
      </c>
      <c r="BB33" s="154"/>
      <c r="BC33" s="177">
        <f>SUM(BC32:BD32)</f>
        <v>7915</v>
      </c>
      <c r="BD33" s="180"/>
      <c r="BE33" s="177">
        <f>SUM(BE32:BF32)</f>
        <v>6105</v>
      </c>
      <c r="BF33" s="180"/>
      <c r="BG33" s="177">
        <f>SUM(BG32:BH32)</f>
        <v>4237</v>
      </c>
      <c r="BH33" s="180"/>
      <c r="BI33" s="177">
        <f>SUM(BI32:BJ32)</f>
        <v>9255</v>
      </c>
      <c r="BJ33" s="180"/>
      <c r="BK33" s="177">
        <f>SUM(BK32:BL32)</f>
        <v>4743</v>
      </c>
      <c r="BL33" s="180"/>
      <c r="BM33" s="177">
        <f>SUM(BM32:BN32)</f>
        <v>7309</v>
      </c>
      <c r="BN33" s="180"/>
      <c r="BO33" s="177">
        <f>SUM(BO32:BQ32)</f>
        <v>5028</v>
      </c>
      <c r="BP33" s="154"/>
      <c r="BQ33" s="180"/>
      <c r="BR33" s="177">
        <f>SUM(BR32:BS32)</f>
        <v>14361</v>
      </c>
      <c r="BS33" s="180"/>
      <c r="BT33" s="177">
        <f>SUM(BT32:BU32)</f>
        <v>11261</v>
      </c>
      <c r="BU33" s="180"/>
      <c r="BV33" s="177">
        <f>SUM(BV32:BW32)</f>
        <v>4785</v>
      </c>
      <c r="BW33" s="180"/>
      <c r="BX33" s="72">
        <f>BX20</f>
        <v>5683</v>
      </c>
      <c r="BY33" s="177">
        <f>SUM(BY32:CA32)</f>
        <v>8987</v>
      </c>
      <c r="BZ33" s="175"/>
      <c r="CA33" s="180"/>
      <c r="CB33" s="145">
        <f>CB32:CC32</f>
        <v>6685</v>
      </c>
      <c r="CC33" s="142"/>
      <c r="CD33" s="113">
        <f>SUM(CD32:CE32)</f>
        <v>6911</v>
      </c>
      <c r="CE33" s="175"/>
      <c r="CF33" s="177">
        <f>SUM(CF32:CG32)</f>
        <v>6898</v>
      </c>
      <c r="CG33" s="180"/>
      <c r="CH33" s="177">
        <f>SUM(CH32:CJ32)</f>
        <v>8674</v>
      </c>
      <c r="CI33" s="154"/>
      <c r="CJ33" s="180"/>
      <c r="CK33" s="177">
        <f>SUM(CK32:CL32)</f>
        <v>8439</v>
      </c>
      <c r="CL33" s="180"/>
      <c r="CM33" s="177">
        <f>SUM(CM32:CO32)</f>
        <v>11558</v>
      </c>
      <c r="CN33" s="175"/>
      <c r="CO33" s="180"/>
      <c r="CP33" s="177">
        <f>SUM(CP32:CQ32)</f>
        <v>7047</v>
      </c>
      <c r="CQ33" s="154"/>
      <c r="CR33" s="72">
        <f>CR27</f>
        <v>6343</v>
      </c>
      <c r="CS33" s="177">
        <f>SUM(CS32:CT32)</f>
        <v>11560</v>
      </c>
      <c r="CT33" s="180"/>
      <c r="CU33" s="177">
        <f>SUM(CU32:CV32)</f>
        <v>11022</v>
      </c>
      <c r="CV33" s="180"/>
      <c r="CW33" s="177">
        <f>SUM(CW32:CX32)</f>
        <v>7249</v>
      </c>
      <c r="CX33" s="180"/>
      <c r="CY33" s="177">
        <f>SUM(CY32:CZ32)</f>
        <v>7920</v>
      </c>
      <c r="CZ33" s="154"/>
      <c r="DA33" s="72">
        <f>DA27</f>
        <v>6750</v>
      </c>
      <c r="DB33" s="113">
        <f>SUM(DB32:DC32)</f>
        <v>7658</v>
      </c>
      <c r="DC33" s="175"/>
      <c r="DD33" s="72">
        <f>DD27</f>
        <v>4961</v>
      </c>
      <c r="DE33" s="177">
        <f>SUM(DE32:DF32)</f>
        <v>6521</v>
      </c>
      <c r="DF33" s="180"/>
      <c r="DG33" s="177">
        <f>SUM(DG32:DH32)</f>
        <v>5489</v>
      </c>
      <c r="DH33" s="180"/>
      <c r="DI33" s="177">
        <f>SUM(DI32:DJ32)</f>
        <v>6646</v>
      </c>
      <c r="DJ33" s="180"/>
      <c r="DK33" s="72">
        <f>DK27</f>
        <v>1749</v>
      </c>
      <c r="DL33" s="177">
        <f>SUM(DL32:DN32)</f>
        <v>3886</v>
      </c>
      <c r="DM33" s="175"/>
      <c r="DN33" s="180"/>
      <c r="DO33" s="72">
        <f>DO27</f>
        <v>5817</v>
      </c>
      <c r="DP33" s="177">
        <f>SUM(DP32:DQ32)</f>
        <v>6108</v>
      </c>
      <c r="DQ33" s="180"/>
      <c r="DR33" s="72">
        <f>DR27</f>
        <v>4681</v>
      </c>
      <c r="DS33" s="177">
        <f>SUM(DS32:DU32)</f>
        <v>6250</v>
      </c>
      <c r="DT33" s="175"/>
      <c r="DU33" s="180"/>
      <c r="DV33" s="177">
        <f>SUM(DV32:DW32)</f>
        <v>9544</v>
      </c>
      <c r="DW33" s="180"/>
      <c r="DX33" s="177">
        <f>SUM(DX32:DZ32)</f>
        <v>7147</v>
      </c>
      <c r="DY33" s="154"/>
      <c r="DZ33" s="180"/>
    </row>
    <row r="34" spans="1:130" x14ac:dyDescent="0.2">
      <c r="A34" s="28" t="s">
        <v>35</v>
      </c>
      <c r="B34" s="17"/>
      <c r="C34" s="17"/>
      <c r="D34" s="31"/>
      <c r="E34" s="89">
        <f>E32/E33</f>
        <v>0.83107593973520011</v>
      </c>
      <c r="F34" s="7">
        <f>F32/E33</f>
        <v>0.16892406026479989</v>
      </c>
      <c r="G34" s="7">
        <f>G32/G33</f>
        <v>1</v>
      </c>
      <c r="H34" s="7">
        <f>H32/H33</f>
        <v>1</v>
      </c>
      <c r="I34" s="7">
        <f>I32/I33</f>
        <v>0.7968015051740357</v>
      </c>
      <c r="J34" s="7">
        <f>J32/I33</f>
        <v>0.20319849482596425</v>
      </c>
      <c r="K34" s="7">
        <f>K32/K33</f>
        <v>0.81657848324514992</v>
      </c>
      <c r="L34" s="7">
        <f>L32/K33</f>
        <v>0.18342151675485008</v>
      </c>
      <c r="M34" s="7">
        <f>M32/M33</f>
        <v>0.3058022498519834</v>
      </c>
      <c r="N34" s="21">
        <f>N32/M33</f>
        <v>4.4108940201302543E-2</v>
      </c>
      <c r="O34" s="7">
        <f>O32/M33</f>
        <v>0.65008880994671403</v>
      </c>
      <c r="P34" s="7">
        <f>P32/P33</f>
        <v>0.66083624854239542</v>
      </c>
      <c r="Q34" s="7">
        <f>Q32/P33</f>
        <v>0.33916375145760452</v>
      </c>
      <c r="R34" s="7">
        <f>R32/R33</f>
        <v>0.56910365548322484</v>
      </c>
      <c r="S34" s="7">
        <f>S32/R33</f>
        <v>0.43089634451677516</v>
      </c>
      <c r="T34" s="7">
        <f>T32/T33</f>
        <v>0.56954852860537375</v>
      </c>
      <c r="U34" s="7">
        <f>U32/T33</f>
        <v>0.4304514713946262</v>
      </c>
      <c r="V34" s="7">
        <f>V32/V33</f>
        <v>0.71539138082673703</v>
      </c>
      <c r="W34" s="7">
        <f>W32/V33</f>
        <v>0.28460861917326297</v>
      </c>
      <c r="X34" s="7">
        <f>X32/X33</f>
        <v>0.33122654552636777</v>
      </c>
      <c r="Y34" s="7">
        <f>Y32/X33</f>
        <v>0.66877345447363223</v>
      </c>
      <c r="Z34" s="7">
        <f>Z32/Z33</f>
        <v>0.18597222222222223</v>
      </c>
      <c r="AA34" s="7">
        <f>AA32/Z33</f>
        <v>0.81402777777777779</v>
      </c>
      <c r="AB34" s="7">
        <f>AB32/AB33</f>
        <v>0.66494060310691439</v>
      </c>
      <c r="AC34" s="7">
        <f>AC32/AB33</f>
        <v>0.26363082546451416</v>
      </c>
      <c r="AD34" s="7">
        <f>AD32/AB33</f>
        <v>7.1428571428571425E-2</v>
      </c>
      <c r="AE34" s="7">
        <f>AE32/AE33</f>
        <v>0.22427411280453888</v>
      </c>
      <c r="AF34" s="7">
        <f>AF32/AE33</f>
        <v>0.77572588719546109</v>
      </c>
      <c r="AG34" s="7">
        <f>AG32/AG33</f>
        <v>0.7647000983284169</v>
      </c>
      <c r="AH34" s="7">
        <f>AH32/AG33</f>
        <v>0.2352999016715831</v>
      </c>
      <c r="AI34" s="7">
        <f>AI32/AI33</f>
        <v>0.74467063568273473</v>
      </c>
      <c r="AJ34" s="21">
        <f>AJ32/AI33</f>
        <v>5.0508930286153254E-2</v>
      </c>
      <c r="AK34" s="7">
        <f>AK32/AI33</f>
        <v>0.20482043403111197</v>
      </c>
      <c r="AL34" s="7">
        <f>AL32/AL33</f>
        <v>6.5874730021598271E-2</v>
      </c>
      <c r="AM34" s="21">
        <f>AM32/AL33</f>
        <v>0.70963822894168471</v>
      </c>
      <c r="AN34" s="7">
        <f>AN32/AL33</f>
        <v>0.22448704103671707</v>
      </c>
      <c r="AO34" s="7">
        <f>AO32/AO33</f>
        <v>0.35138724911452185</v>
      </c>
      <c r="AP34" s="7">
        <f>AP32/AO33</f>
        <v>0.64861275088547821</v>
      </c>
      <c r="AQ34" s="7">
        <f>AQ32/AQ33</f>
        <v>6.6692073170731711E-2</v>
      </c>
      <c r="AR34" s="21">
        <f>AR32/AQ33</f>
        <v>0.51619664634146345</v>
      </c>
      <c r="AS34" s="7">
        <f>AS32/AQ33</f>
        <v>0.41711128048780488</v>
      </c>
      <c r="AT34" s="7">
        <f>AT32/AT33</f>
        <v>0.62284428892776811</v>
      </c>
      <c r="AU34" s="21">
        <f>AU32/AT33</f>
        <v>0.32041989502624346</v>
      </c>
      <c r="AV34" s="7">
        <f>AV32/AT33</f>
        <v>5.6735816045988506E-2</v>
      </c>
      <c r="AW34" s="21">
        <f>AW32/AW33</f>
        <v>0.99796308084022911</v>
      </c>
      <c r="AX34" s="7">
        <f>AX32/AW33</f>
        <v>2.0369191597708466E-3</v>
      </c>
      <c r="AY34" s="7">
        <f>AY32/AY33</f>
        <v>0.15912877886217566</v>
      </c>
      <c r="AZ34" s="7">
        <f>AZ32/AY33</f>
        <v>0.84087122113782431</v>
      </c>
      <c r="BA34" s="7">
        <f>BA32/BA33</f>
        <v>0.72805086818292986</v>
      </c>
      <c r="BB34" s="7">
        <f>BB32/BA33</f>
        <v>0.2719491318170702</v>
      </c>
      <c r="BC34" s="7">
        <f>BC32/BC33</f>
        <v>0.11598231206569805</v>
      </c>
      <c r="BD34" s="7">
        <f>BD32/BC33</f>
        <v>0.88401768793430191</v>
      </c>
      <c r="BE34" s="7">
        <f>BE32/BE33</f>
        <v>0.49615069615069612</v>
      </c>
      <c r="BF34" s="7">
        <f>BF32/BE33</f>
        <v>0.50384930384930382</v>
      </c>
      <c r="BG34" s="7">
        <f>BG32/BG33</f>
        <v>0.47698843521359452</v>
      </c>
      <c r="BH34" s="7">
        <f>BH32/BG33</f>
        <v>0.52301156478640543</v>
      </c>
      <c r="BI34" s="7">
        <f>BI32/BI33</f>
        <v>0.63911399243652078</v>
      </c>
      <c r="BJ34" s="7">
        <f>BJ32/BI33</f>
        <v>0.36088600756347922</v>
      </c>
      <c r="BK34" s="7">
        <f>BK32/BK33</f>
        <v>0.41218637992831542</v>
      </c>
      <c r="BL34" s="7">
        <f>BL32/BK33</f>
        <v>0.58781362007168458</v>
      </c>
      <c r="BM34" s="7">
        <f>BM32/BM33</f>
        <v>0.53372554385004789</v>
      </c>
      <c r="BN34" s="7">
        <f>BN32/BM33</f>
        <v>0.46627445614995211</v>
      </c>
      <c r="BO34" s="7">
        <f>BO32/BO33</f>
        <v>0.63683373110580743</v>
      </c>
      <c r="BP34" s="7">
        <f>BP32/BO33</f>
        <v>0.3204057279236277</v>
      </c>
      <c r="BQ34" s="7">
        <f>BQ32/BO33</f>
        <v>4.2760540970564836E-2</v>
      </c>
      <c r="BR34" s="7">
        <f>BR32/BR33</f>
        <v>0.67773831905856141</v>
      </c>
      <c r="BS34" s="7">
        <f>BS32/BR33</f>
        <v>0.32226168094143864</v>
      </c>
      <c r="BT34" s="7">
        <f>BT32/BT33</f>
        <v>0.60305479087114822</v>
      </c>
      <c r="BU34" s="7">
        <f>BU32/BT33</f>
        <v>0.39694520912885178</v>
      </c>
      <c r="BV34" s="7">
        <f>BV32/BV33</f>
        <v>0.5801462904911181</v>
      </c>
      <c r="BW34" s="7">
        <f>BW32/BV33</f>
        <v>0.4198537095088819</v>
      </c>
      <c r="BX34" s="7">
        <f>BX32/BX33</f>
        <v>1</v>
      </c>
      <c r="BY34" s="7">
        <f>BY32/BY33</f>
        <v>0.61021475464559916</v>
      </c>
      <c r="BZ34" s="21">
        <f>BZ32/BY33</f>
        <v>5.3633025481250693E-2</v>
      </c>
      <c r="CA34" s="7">
        <f>CA32/BY33</f>
        <v>0.33615221987315008</v>
      </c>
      <c r="CB34" s="21">
        <f>CB32/CB33</f>
        <v>1</v>
      </c>
      <c r="CC34" s="7">
        <f>CC32/CB33</f>
        <v>0.41839940164547496</v>
      </c>
      <c r="CD34" s="21">
        <f>CD32/CD33</f>
        <v>0.6951237158153668</v>
      </c>
      <c r="CE34" s="7">
        <f>CE32/CD33</f>
        <v>0.3048762841846332</v>
      </c>
      <c r="CF34" s="7">
        <f>CF32/CF33</f>
        <v>0.42476080023195129</v>
      </c>
      <c r="CG34" s="7">
        <f>CG32/CF33</f>
        <v>0.57523919976804871</v>
      </c>
      <c r="CH34" s="7">
        <f>CH32/CH33</f>
        <v>0.47901775420797787</v>
      </c>
      <c r="CI34" s="7">
        <f>CI32/CH33</f>
        <v>0.48512796864191837</v>
      </c>
      <c r="CJ34" s="7">
        <f>CJ32/CH33</f>
        <v>3.585427715010376E-2</v>
      </c>
      <c r="CK34" s="7">
        <f>CK32/CK33</f>
        <v>0.58158549591183795</v>
      </c>
      <c r="CL34" s="7">
        <f>CL32/CK33</f>
        <v>0.41841450408816211</v>
      </c>
      <c r="CM34" s="7">
        <f>CM32/CM33</f>
        <v>4.2740958643363906E-2</v>
      </c>
      <c r="CN34" s="21">
        <f>CN32/CM33</f>
        <v>0.54057795466343661</v>
      </c>
      <c r="CO34" s="7">
        <f>CO32/CM33</f>
        <v>0.41668108669319953</v>
      </c>
      <c r="CP34" s="7">
        <f>CP32/CP33</f>
        <v>0.65758478785298713</v>
      </c>
      <c r="CQ34" s="7">
        <f>CQ32/CP33</f>
        <v>0.34241521214701293</v>
      </c>
      <c r="CR34" s="7">
        <f>CR32/CR33</f>
        <v>1</v>
      </c>
      <c r="CS34" s="7">
        <f>CS32/CS33</f>
        <v>0.56877162629757783</v>
      </c>
      <c r="CT34" s="7">
        <f>CT32/CS33</f>
        <v>0.43122837370242212</v>
      </c>
      <c r="CU34" s="7">
        <f>CU32/CU33</f>
        <v>0.22391580475412812</v>
      </c>
      <c r="CV34" s="7">
        <f>CV32/CU33</f>
        <v>0.77608419524587191</v>
      </c>
      <c r="CW34" s="7">
        <f>CW32/CW33</f>
        <v>0.34584080562836256</v>
      </c>
      <c r="CX34" s="7">
        <f>CX32/CW33</f>
        <v>0.6541591943716375</v>
      </c>
      <c r="CY34" s="7">
        <f>CY32/CY33</f>
        <v>0.23547979797979798</v>
      </c>
      <c r="CZ34" s="7">
        <f>CZ32/CY33</f>
        <v>0.76452020202020199</v>
      </c>
      <c r="DA34" s="7">
        <f>DA32/DA33</f>
        <v>1</v>
      </c>
      <c r="DB34" s="7">
        <f>DB32/DB33</f>
        <v>0.17511099503786889</v>
      </c>
      <c r="DC34" s="7">
        <f>DC32/DB33</f>
        <v>0.82488900496213113</v>
      </c>
      <c r="DD34" s="7">
        <f>DD32/DD33</f>
        <v>1</v>
      </c>
      <c r="DE34" s="7">
        <f>DE32/DE33</f>
        <v>0.14844349026222972</v>
      </c>
      <c r="DF34" s="7">
        <f>DF32/DE33</f>
        <v>0.85155650973777031</v>
      </c>
      <c r="DG34" s="7">
        <f>DG32/DG33</f>
        <v>0.19584623793040626</v>
      </c>
      <c r="DH34" s="7">
        <f>DH32/DG33</f>
        <v>0.80415376206959377</v>
      </c>
      <c r="DI34" s="7">
        <f>DI32/DI33</f>
        <v>0.1888353897080951</v>
      </c>
      <c r="DJ34" s="7">
        <f>DJ32/DI33</f>
        <v>0.8111646102919049</v>
      </c>
      <c r="DK34" s="7">
        <f>DK32/DK33</f>
        <v>1</v>
      </c>
      <c r="DL34" s="7">
        <f>DL32/DL33</f>
        <v>0.11116829644879053</v>
      </c>
      <c r="DM34" s="21">
        <f>DM32/DL33</f>
        <v>0.21075656201749871</v>
      </c>
      <c r="DN34" s="7">
        <f>DN32/DL33</f>
        <v>0.67807514153371073</v>
      </c>
      <c r="DO34" s="7">
        <f>DO32/DO33</f>
        <v>1</v>
      </c>
      <c r="DP34" s="7">
        <f>DP32/DP33</f>
        <v>0.84397511460379826</v>
      </c>
      <c r="DQ34" s="7">
        <f>DQ32/DP33</f>
        <v>0.15602488539620171</v>
      </c>
      <c r="DR34" s="7">
        <f>DR32/DR33</f>
        <v>1</v>
      </c>
      <c r="DS34" s="7">
        <f>DS32/DS33</f>
        <v>0.83360000000000001</v>
      </c>
      <c r="DT34" s="21">
        <f>DT32/DS33</f>
        <v>0.15840000000000001</v>
      </c>
      <c r="DU34" s="7">
        <f>DU32/DS33</f>
        <v>8.0000000000000002E-3</v>
      </c>
      <c r="DV34" s="7">
        <f>DV32/DV33</f>
        <v>0.75743922883487003</v>
      </c>
      <c r="DW34" s="7">
        <f>DW32/DV33</f>
        <v>0.24256077116512992</v>
      </c>
      <c r="DX34" s="7">
        <f>DX32/DX33</f>
        <v>0.14313698055128027</v>
      </c>
      <c r="DY34" s="7">
        <f>DY32/DX33</f>
        <v>0.20204281516720302</v>
      </c>
      <c r="DZ34" s="7">
        <f>DZ32/DX33</f>
        <v>0.65482020428151677</v>
      </c>
    </row>
  </sheetData>
  <mergeCells count="105">
    <mergeCell ref="DB33:DC33"/>
    <mergeCell ref="E33:F33"/>
    <mergeCell ref="AW33:AX33"/>
    <mergeCell ref="CB33:CC33"/>
    <mergeCell ref="CD33:CE33"/>
    <mergeCell ref="DX33:DZ33"/>
    <mergeCell ref="CS33:CT33"/>
    <mergeCell ref="CU33:CV33"/>
    <mergeCell ref="CW33:CX33"/>
    <mergeCell ref="CY33:CZ33"/>
    <mergeCell ref="DE33:DF33"/>
    <mergeCell ref="DG33:DH33"/>
    <mergeCell ref="DI33:DJ33"/>
    <mergeCell ref="DL33:DN33"/>
    <mergeCell ref="DP33:DQ33"/>
    <mergeCell ref="DS33:DU33"/>
    <mergeCell ref="DV33:DW33"/>
    <mergeCell ref="CF33:CG33"/>
    <mergeCell ref="CH33:CJ33"/>
    <mergeCell ref="CK33:CL33"/>
    <mergeCell ref="CM33:CO33"/>
    <mergeCell ref="CP33:CQ33"/>
    <mergeCell ref="BO33:BQ33"/>
    <mergeCell ref="BR33:BS33"/>
    <mergeCell ref="BT33:BU33"/>
    <mergeCell ref="BV33:BW33"/>
    <mergeCell ref="BY33:CA33"/>
    <mergeCell ref="BE33:BF33"/>
    <mergeCell ref="BG33:BH33"/>
    <mergeCell ref="BI33:BJ33"/>
    <mergeCell ref="BK33:BL33"/>
    <mergeCell ref="BM33:BN33"/>
    <mergeCell ref="AQ33:AS33"/>
    <mergeCell ref="AT33:AV33"/>
    <mergeCell ref="AY33:AZ33"/>
    <mergeCell ref="BA33:BB33"/>
    <mergeCell ref="BC33:BD33"/>
    <mergeCell ref="DX1:DZ1"/>
    <mergeCell ref="I33:J33"/>
    <mergeCell ref="K33:L33"/>
    <mergeCell ref="M33:O33"/>
    <mergeCell ref="P33:Q33"/>
    <mergeCell ref="R33:S33"/>
    <mergeCell ref="T33:U33"/>
    <mergeCell ref="V33:W33"/>
    <mergeCell ref="X33:Y33"/>
    <mergeCell ref="Z33:AA33"/>
    <mergeCell ref="AB33:AD33"/>
    <mergeCell ref="AE33:AF33"/>
    <mergeCell ref="AG33:AH33"/>
    <mergeCell ref="AI33:AK33"/>
    <mergeCell ref="AL33:AN33"/>
    <mergeCell ref="AO33:AP33"/>
    <mergeCell ref="DI1:DJ1"/>
    <mergeCell ref="DL1:DN1"/>
    <mergeCell ref="DP1:DQ1"/>
    <mergeCell ref="DS1:DU1"/>
    <mergeCell ref="DV1:DW1"/>
    <mergeCell ref="CU1:CV1"/>
    <mergeCell ref="CW1:CX1"/>
    <mergeCell ref="CY1:CZ1"/>
    <mergeCell ref="DE1:DF1"/>
    <mergeCell ref="DG1:DH1"/>
    <mergeCell ref="CH1:CJ1"/>
    <mergeCell ref="CK1:CL1"/>
    <mergeCell ref="CM1:CO1"/>
    <mergeCell ref="CP1:CQ1"/>
    <mergeCell ref="CS1:CT1"/>
    <mergeCell ref="BT1:BU1"/>
    <mergeCell ref="BV1:BW1"/>
    <mergeCell ref="BY1:CA1"/>
    <mergeCell ref="CF1:CG1"/>
    <mergeCell ref="CB1:CC1"/>
    <mergeCell ref="CD1:CE1"/>
    <mergeCell ref="DB1:DC1"/>
    <mergeCell ref="BI1:BJ1"/>
    <mergeCell ref="BK1:BL1"/>
    <mergeCell ref="BM1:BN1"/>
    <mergeCell ref="BO1:BQ1"/>
    <mergeCell ref="BR1:BS1"/>
    <mergeCell ref="AY1:AZ1"/>
    <mergeCell ref="BA1:BB1"/>
    <mergeCell ref="BC1:BD1"/>
    <mergeCell ref="BE1:BF1"/>
    <mergeCell ref="BG1:BH1"/>
    <mergeCell ref="AL1:AN1"/>
    <mergeCell ref="AO1:AP1"/>
    <mergeCell ref="AQ1:AS1"/>
    <mergeCell ref="AT1:AV1"/>
    <mergeCell ref="AW1:AX1"/>
    <mergeCell ref="Z1:AA1"/>
    <mergeCell ref="AB1:AD1"/>
    <mergeCell ref="AE1:AF1"/>
    <mergeCell ref="AG1:AH1"/>
    <mergeCell ref="AI1:AK1"/>
    <mergeCell ref="R1:S1"/>
    <mergeCell ref="T1:U1"/>
    <mergeCell ref="E1:F1"/>
    <mergeCell ref="V1:W1"/>
    <mergeCell ref="X1:Y1"/>
    <mergeCell ref="A1:D1"/>
    <mergeCell ref="I1:J1"/>
    <mergeCell ref="K1:L1"/>
    <mergeCell ref="M1:O1"/>
    <mergeCell ref="P1:Q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C1" activePane="topRight" state="frozen"/>
      <selection pane="topRight" activeCell="T11" sqref="T11"/>
    </sheetView>
  </sheetViews>
  <sheetFormatPr defaultColWidth="9.140625" defaultRowHeight="12.75" customHeight="1" x14ac:dyDescent="0.2"/>
  <cols>
    <col min="1" max="1" width="15" customWidth="1"/>
    <col min="2" max="2" width="12.7109375" customWidth="1"/>
    <col min="3" max="3" width="11.140625" customWidth="1"/>
    <col min="4" max="4" width="13.28515625" customWidth="1"/>
    <col min="5" max="20" width="12.85546875" customWidth="1"/>
  </cols>
  <sheetData>
    <row r="1" spans="1:20" ht="37.5" customHeight="1" x14ac:dyDescent="0.2">
      <c r="A1" s="150" t="s">
        <v>127</v>
      </c>
      <c r="B1" s="151"/>
      <c r="C1" s="151"/>
      <c r="D1" s="152"/>
      <c r="E1" s="184" t="s">
        <v>341</v>
      </c>
      <c r="F1" s="152"/>
      <c r="G1" s="184" t="s">
        <v>342</v>
      </c>
      <c r="H1" s="152"/>
      <c r="I1" s="184" t="s">
        <v>343</v>
      </c>
      <c r="J1" s="152"/>
      <c r="K1" s="184" t="s">
        <v>344</v>
      </c>
      <c r="L1" s="152"/>
      <c r="M1" s="184" t="s">
        <v>345</v>
      </c>
      <c r="N1" s="185"/>
      <c r="O1" s="152"/>
      <c r="P1" s="184" t="s">
        <v>346</v>
      </c>
      <c r="Q1" s="185"/>
      <c r="R1" s="152"/>
      <c r="S1" s="184" t="s">
        <v>347</v>
      </c>
      <c r="T1" s="152"/>
    </row>
    <row r="2" spans="1:20" ht="39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26" t="s">
        <v>348</v>
      </c>
      <c r="F2" s="26" t="s">
        <v>349</v>
      </c>
      <c r="G2" s="26" t="s">
        <v>350</v>
      </c>
      <c r="H2" s="26" t="s">
        <v>351</v>
      </c>
      <c r="I2" s="26" t="s">
        <v>352</v>
      </c>
      <c r="J2" s="26" t="s">
        <v>353</v>
      </c>
      <c r="K2" s="26" t="s">
        <v>354</v>
      </c>
      <c r="L2" s="26" t="s">
        <v>355</v>
      </c>
      <c r="M2" s="26" t="s">
        <v>356</v>
      </c>
      <c r="N2" s="26" t="s">
        <v>357</v>
      </c>
      <c r="O2" s="26" t="s">
        <v>358</v>
      </c>
      <c r="P2" s="26" t="s">
        <v>359</v>
      </c>
      <c r="Q2" s="32" t="s">
        <v>360</v>
      </c>
      <c r="R2" s="26" t="s">
        <v>361</v>
      </c>
      <c r="S2" s="26" t="s">
        <v>362</v>
      </c>
      <c r="T2" s="26" t="s">
        <v>363</v>
      </c>
    </row>
    <row r="3" spans="1:20" x14ac:dyDescent="0.2">
      <c r="A3" s="27" t="s">
        <v>4</v>
      </c>
      <c r="B3" s="6">
        <v>3298</v>
      </c>
      <c r="C3" s="6">
        <v>1559</v>
      </c>
      <c r="D3" s="7">
        <f>C3/B3</f>
        <v>0.47271073377804729</v>
      </c>
      <c r="E3" s="40"/>
      <c r="F3" s="40"/>
      <c r="G3" s="40"/>
      <c r="H3" s="40"/>
      <c r="I3" s="40"/>
      <c r="J3" s="40"/>
      <c r="K3" s="40"/>
      <c r="L3" s="40"/>
      <c r="M3" s="40"/>
      <c r="N3" s="57"/>
      <c r="O3" s="40"/>
      <c r="P3" s="40"/>
      <c r="Q3" s="57"/>
      <c r="R3" s="40"/>
      <c r="S3" s="62">
        <v>368</v>
      </c>
      <c r="T3" s="62">
        <v>785</v>
      </c>
    </row>
    <row r="4" spans="1:20" x14ac:dyDescent="0.2">
      <c r="A4" s="27" t="s">
        <v>5</v>
      </c>
      <c r="B4" s="6">
        <v>25390</v>
      </c>
      <c r="C4" s="6">
        <v>10083</v>
      </c>
      <c r="D4" s="7">
        <f t="shared" ref="D4:D32" si="0">C4/B4</f>
        <v>0.3971248523040567</v>
      </c>
      <c r="E4" s="42">
        <v>3706</v>
      </c>
      <c r="F4" s="42">
        <v>4791</v>
      </c>
      <c r="G4" s="40"/>
      <c r="H4" s="40"/>
      <c r="I4" s="40"/>
      <c r="J4" s="40"/>
      <c r="K4" s="40"/>
      <c r="L4" s="40"/>
      <c r="M4" s="40"/>
      <c r="N4" s="57"/>
      <c r="O4" s="40"/>
      <c r="P4" s="40"/>
      <c r="Q4" s="57"/>
      <c r="R4" s="40"/>
      <c r="S4" s="40"/>
      <c r="T4" s="40"/>
    </row>
    <row r="5" spans="1:20" x14ac:dyDescent="0.2">
      <c r="A5" s="27" t="s">
        <v>6</v>
      </c>
      <c r="B5" s="6">
        <v>50205</v>
      </c>
      <c r="C5" s="6">
        <v>23543</v>
      </c>
      <c r="D5" s="7">
        <f t="shared" si="0"/>
        <v>0.46893735683696841</v>
      </c>
      <c r="E5" s="42">
        <v>10161</v>
      </c>
      <c r="F5" s="42">
        <v>8148</v>
      </c>
      <c r="G5" s="40"/>
      <c r="H5" s="40"/>
      <c r="I5" s="40"/>
      <c r="J5" s="40"/>
      <c r="K5" s="40"/>
      <c r="L5" s="40"/>
      <c r="M5" s="40"/>
      <c r="N5" s="57"/>
      <c r="O5" s="40"/>
      <c r="P5" s="40"/>
      <c r="Q5" s="57"/>
      <c r="R5" s="40"/>
      <c r="S5" s="40"/>
      <c r="T5" s="40"/>
    </row>
    <row r="6" spans="1:20" x14ac:dyDescent="0.2">
      <c r="A6" s="27" t="s">
        <v>7</v>
      </c>
      <c r="B6" s="6">
        <v>11441</v>
      </c>
      <c r="C6" s="6">
        <v>5896</v>
      </c>
      <c r="D6" s="7">
        <f t="shared" si="0"/>
        <v>0.51533956821956117</v>
      </c>
      <c r="E6" s="40"/>
      <c r="F6" s="40"/>
      <c r="G6" s="40"/>
      <c r="H6" s="40"/>
      <c r="I6" s="40"/>
      <c r="J6" s="40"/>
      <c r="K6" s="40"/>
      <c r="L6" s="40"/>
      <c r="M6" s="40"/>
      <c r="N6" s="57"/>
      <c r="O6" s="40"/>
      <c r="P6" s="40"/>
      <c r="Q6" s="57"/>
      <c r="R6" s="40"/>
      <c r="S6" s="62">
        <v>1392</v>
      </c>
      <c r="T6" s="62">
        <v>3334</v>
      </c>
    </row>
    <row r="7" spans="1:20" x14ac:dyDescent="0.2">
      <c r="A7" s="27" t="s">
        <v>8</v>
      </c>
      <c r="B7" s="6">
        <v>685</v>
      </c>
      <c r="C7" s="6">
        <v>472</v>
      </c>
      <c r="D7" s="7">
        <f t="shared" si="0"/>
        <v>0.68905109489051097</v>
      </c>
      <c r="E7" s="40"/>
      <c r="F7" s="40"/>
      <c r="G7" s="40"/>
      <c r="H7" s="40"/>
      <c r="I7" s="40"/>
      <c r="J7" s="40"/>
      <c r="K7" s="40"/>
      <c r="L7" s="40"/>
      <c r="M7" s="40"/>
      <c r="N7" s="57"/>
      <c r="O7" s="40"/>
      <c r="P7" s="40"/>
      <c r="Q7" s="57"/>
      <c r="R7" s="40"/>
      <c r="S7" s="41"/>
      <c r="T7" s="41"/>
    </row>
    <row r="8" spans="1:20" x14ac:dyDescent="0.2">
      <c r="A8" s="27" t="s">
        <v>9</v>
      </c>
      <c r="B8" s="6">
        <v>136205</v>
      </c>
      <c r="C8" s="6">
        <v>65347</v>
      </c>
      <c r="D8" s="7">
        <f t="shared" si="0"/>
        <v>0.4797694651444514</v>
      </c>
      <c r="E8" s="40"/>
      <c r="F8" s="40"/>
      <c r="G8" s="41"/>
      <c r="H8" s="41"/>
      <c r="I8" s="40"/>
      <c r="J8" s="40"/>
      <c r="K8" s="62">
        <v>17849</v>
      </c>
      <c r="L8" s="62">
        <v>14520</v>
      </c>
      <c r="M8" s="40"/>
      <c r="N8" s="57"/>
      <c r="O8" s="40"/>
      <c r="P8" s="40"/>
      <c r="Q8" s="57"/>
      <c r="R8" s="40"/>
      <c r="S8" s="40"/>
      <c r="T8" s="40"/>
    </row>
    <row r="9" spans="1:20" x14ac:dyDescent="0.2">
      <c r="A9" s="27" t="s">
        <v>10</v>
      </c>
      <c r="B9" s="6">
        <v>7726</v>
      </c>
      <c r="C9" s="6">
        <v>4024</v>
      </c>
      <c r="D9" s="7">
        <f t="shared" si="0"/>
        <v>0.52083872637846229</v>
      </c>
      <c r="E9" s="40"/>
      <c r="F9" s="40"/>
      <c r="G9" s="40"/>
      <c r="H9" s="40"/>
      <c r="I9" s="40"/>
      <c r="J9" s="40"/>
      <c r="K9" s="40"/>
      <c r="L9" s="40"/>
      <c r="M9" s="40"/>
      <c r="N9" s="57"/>
      <c r="O9" s="40"/>
      <c r="P9" s="40"/>
      <c r="Q9" s="57"/>
      <c r="R9" s="40"/>
      <c r="S9" s="41"/>
      <c r="T9" s="41"/>
    </row>
    <row r="10" spans="1:20" x14ac:dyDescent="0.2">
      <c r="A10" s="27" t="s">
        <v>11</v>
      </c>
      <c r="B10" s="6">
        <v>6979</v>
      </c>
      <c r="C10" s="6">
        <v>2753</v>
      </c>
      <c r="D10" s="7">
        <f t="shared" si="0"/>
        <v>0.39446912165066628</v>
      </c>
      <c r="E10" s="40"/>
      <c r="F10" s="40"/>
      <c r="G10" s="40"/>
      <c r="H10" s="40"/>
      <c r="I10" s="40"/>
      <c r="J10" s="40"/>
      <c r="K10" s="40"/>
      <c r="L10" s="40"/>
      <c r="M10" s="40"/>
      <c r="N10" s="57"/>
      <c r="O10" s="40"/>
      <c r="P10" s="40"/>
      <c r="Q10" s="57"/>
      <c r="R10" s="40"/>
      <c r="S10" s="63">
        <v>653</v>
      </c>
      <c r="T10" s="63">
        <v>1691</v>
      </c>
    </row>
    <row r="11" spans="1:20" x14ac:dyDescent="0.2">
      <c r="A11" s="27" t="s">
        <v>12</v>
      </c>
      <c r="B11" s="6">
        <v>2708</v>
      </c>
      <c r="C11" s="6">
        <v>1726</v>
      </c>
      <c r="D11" s="7">
        <f t="shared" si="0"/>
        <v>0.63737075332348592</v>
      </c>
      <c r="E11" s="40"/>
      <c r="F11" s="40"/>
      <c r="G11" s="40"/>
      <c r="H11" s="40"/>
      <c r="I11" s="40"/>
      <c r="J11" s="40"/>
      <c r="K11" s="40"/>
      <c r="L11" s="40"/>
      <c r="M11" s="40"/>
      <c r="N11" s="57"/>
      <c r="O11" s="40"/>
      <c r="P11" s="40"/>
      <c r="Q11" s="57"/>
      <c r="R11" s="40"/>
      <c r="S11" s="62">
        <v>407</v>
      </c>
      <c r="T11" s="62">
        <v>776</v>
      </c>
    </row>
    <row r="12" spans="1:20" x14ac:dyDescent="0.2">
      <c r="A12" s="27" t="s">
        <v>13</v>
      </c>
      <c r="B12" s="6">
        <v>4816</v>
      </c>
      <c r="C12" s="6">
        <v>3613</v>
      </c>
      <c r="D12" s="7">
        <f t="shared" si="0"/>
        <v>0.75020764119601324</v>
      </c>
      <c r="E12" s="40"/>
      <c r="F12" s="40"/>
      <c r="G12" s="40"/>
      <c r="H12" s="40"/>
      <c r="I12" s="40"/>
      <c r="J12" s="40"/>
      <c r="K12" s="40"/>
      <c r="L12" s="40"/>
      <c r="M12" s="40"/>
      <c r="N12" s="57"/>
      <c r="O12" s="40"/>
      <c r="P12" s="40"/>
      <c r="Q12" s="57"/>
      <c r="R12" s="40"/>
      <c r="S12" s="62">
        <v>732</v>
      </c>
      <c r="T12" s="62">
        <v>1684</v>
      </c>
    </row>
    <row r="13" spans="1:20" x14ac:dyDescent="0.2">
      <c r="A13" s="27" t="s">
        <v>14</v>
      </c>
      <c r="B13" s="6">
        <v>21016</v>
      </c>
      <c r="C13" s="6">
        <v>9160</v>
      </c>
      <c r="D13" s="7">
        <f t="shared" si="0"/>
        <v>0.4358583936048725</v>
      </c>
      <c r="E13" s="40"/>
      <c r="F13" s="40"/>
      <c r="G13" s="40"/>
      <c r="H13" s="40"/>
      <c r="I13" s="40"/>
      <c r="J13" s="40"/>
      <c r="K13" s="40"/>
      <c r="L13" s="40"/>
      <c r="M13" s="40"/>
      <c r="N13" s="57"/>
      <c r="O13" s="40"/>
      <c r="P13" s="40"/>
      <c r="Q13" s="57"/>
      <c r="R13" s="40"/>
      <c r="S13" s="40"/>
      <c r="T13" s="40"/>
    </row>
    <row r="14" spans="1:20" x14ac:dyDescent="0.2">
      <c r="A14" s="27" t="s">
        <v>15</v>
      </c>
      <c r="B14" s="90">
        <v>5195</v>
      </c>
      <c r="C14" s="6">
        <v>3222</v>
      </c>
      <c r="D14" s="7">
        <f t="shared" si="0"/>
        <v>0.62021174205967278</v>
      </c>
      <c r="E14" s="40"/>
      <c r="F14" s="40"/>
      <c r="G14" s="40"/>
      <c r="H14" s="40"/>
      <c r="I14" s="62">
        <v>1814</v>
      </c>
      <c r="J14" s="62">
        <v>797</v>
      </c>
      <c r="K14" s="40"/>
      <c r="L14" s="40"/>
      <c r="M14" s="40"/>
      <c r="N14" s="57"/>
      <c r="O14" s="40"/>
      <c r="P14" s="40"/>
      <c r="Q14" s="57"/>
      <c r="R14" s="40"/>
      <c r="S14" s="40"/>
      <c r="T14" s="40"/>
    </row>
    <row r="15" spans="1:20" x14ac:dyDescent="0.2">
      <c r="A15" s="27" t="s">
        <v>16</v>
      </c>
      <c r="B15" s="6">
        <v>3911</v>
      </c>
      <c r="C15" s="6">
        <v>1996</v>
      </c>
      <c r="D15" s="7">
        <f t="shared" si="0"/>
        <v>0.51035540782408595</v>
      </c>
      <c r="E15" s="40"/>
      <c r="F15" s="40"/>
      <c r="G15" s="40"/>
      <c r="H15" s="40"/>
      <c r="I15" s="40"/>
      <c r="J15" s="40"/>
      <c r="K15" s="40"/>
      <c r="L15" s="40"/>
      <c r="M15" s="40"/>
      <c r="N15" s="57"/>
      <c r="O15" s="40"/>
      <c r="P15" s="40"/>
      <c r="Q15" s="57"/>
      <c r="R15" s="40"/>
      <c r="S15" s="62">
        <v>376</v>
      </c>
      <c r="T15" s="62">
        <v>885</v>
      </c>
    </row>
    <row r="16" spans="1:20" x14ac:dyDescent="0.2">
      <c r="A16" s="27" t="s">
        <v>17</v>
      </c>
      <c r="B16" s="6">
        <v>6301</v>
      </c>
      <c r="C16" s="6">
        <v>3972</v>
      </c>
      <c r="D16" s="7">
        <f t="shared" si="0"/>
        <v>0.63037613077289323</v>
      </c>
      <c r="E16" s="40"/>
      <c r="F16" s="40"/>
      <c r="G16" s="40"/>
      <c r="H16" s="40"/>
      <c r="I16" s="40"/>
      <c r="J16" s="40"/>
      <c r="K16" s="40"/>
      <c r="L16" s="40"/>
      <c r="M16" s="40"/>
      <c r="N16" s="57"/>
      <c r="O16" s="40"/>
      <c r="P16" s="40"/>
      <c r="Q16" s="57"/>
      <c r="R16" s="40"/>
      <c r="S16" s="62">
        <v>1083</v>
      </c>
      <c r="T16" s="62">
        <v>2423</v>
      </c>
    </row>
    <row r="17" spans="1:20" x14ac:dyDescent="0.2">
      <c r="A17" s="27" t="s">
        <v>18</v>
      </c>
      <c r="B17" s="6">
        <v>5350</v>
      </c>
      <c r="C17" s="6">
        <v>2845</v>
      </c>
      <c r="D17" s="7">
        <f t="shared" si="0"/>
        <v>0.53177570093457949</v>
      </c>
      <c r="E17" s="42">
        <v>1483</v>
      </c>
      <c r="F17" s="42">
        <v>958</v>
      </c>
      <c r="G17" s="40"/>
      <c r="H17" s="40"/>
      <c r="I17" s="40"/>
      <c r="J17" s="40"/>
      <c r="K17" s="40"/>
      <c r="L17" s="40"/>
      <c r="M17" s="40"/>
      <c r="N17" s="57"/>
      <c r="O17" s="40"/>
      <c r="P17" s="40"/>
      <c r="Q17" s="57"/>
      <c r="R17" s="40"/>
      <c r="S17" s="40"/>
      <c r="T17" s="40"/>
    </row>
    <row r="18" spans="1:20" x14ac:dyDescent="0.2">
      <c r="A18" s="27" t="s">
        <v>19</v>
      </c>
      <c r="B18" s="6">
        <v>918</v>
      </c>
      <c r="C18" s="6">
        <v>651</v>
      </c>
      <c r="D18" s="7">
        <f t="shared" si="0"/>
        <v>0.70915032679738566</v>
      </c>
      <c r="E18" s="40"/>
      <c r="F18" s="40"/>
      <c r="G18" s="40"/>
      <c r="H18" s="40"/>
      <c r="I18" s="40"/>
      <c r="J18" s="40"/>
      <c r="K18" s="40"/>
      <c r="L18" s="40"/>
      <c r="M18" s="40"/>
      <c r="N18" s="57"/>
      <c r="O18" s="40"/>
      <c r="P18" s="40"/>
      <c r="Q18" s="57"/>
      <c r="R18" s="40"/>
      <c r="S18" s="62">
        <v>197</v>
      </c>
      <c r="T18" s="62">
        <v>298</v>
      </c>
    </row>
    <row r="19" spans="1:20" x14ac:dyDescent="0.2">
      <c r="A19" s="27" t="s">
        <v>20</v>
      </c>
      <c r="B19" s="6">
        <v>1290</v>
      </c>
      <c r="C19" s="6">
        <v>761</v>
      </c>
      <c r="D19" s="7">
        <f t="shared" si="0"/>
        <v>0.58992248062015507</v>
      </c>
      <c r="E19" s="42">
        <v>307</v>
      </c>
      <c r="F19" s="42">
        <v>298</v>
      </c>
      <c r="G19" s="40"/>
      <c r="H19" s="40"/>
      <c r="I19" s="40"/>
      <c r="J19" s="40"/>
      <c r="K19" s="40"/>
      <c r="L19" s="40"/>
      <c r="M19" s="40"/>
      <c r="N19" s="57"/>
      <c r="O19" s="40"/>
      <c r="P19" s="40"/>
      <c r="Q19" s="57"/>
      <c r="R19" s="40"/>
      <c r="S19" s="40"/>
      <c r="T19" s="40"/>
    </row>
    <row r="20" spans="1:20" x14ac:dyDescent="0.2">
      <c r="A20" s="27" t="s">
        <v>21</v>
      </c>
      <c r="B20" s="6">
        <v>440524</v>
      </c>
      <c r="C20" s="6">
        <v>229379</v>
      </c>
      <c r="D20" s="7">
        <f t="shared" si="0"/>
        <v>0.52069580771989721</v>
      </c>
      <c r="E20" s="40"/>
      <c r="F20" s="40"/>
      <c r="G20" s="40"/>
      <c r="H20" s="40"/>
      <c r="I20" s="42">
        <v>8118</v>
      </c>
      <c r="J20" s="42">
        <v>4857</v>
      </c>
      <c r="K20" s="42">
        <v>1399</v>
      </c>
      <c r="L20" s="42">
        <v>608</v>
      </c>
      <c r="M20" s="42">
        <v>7316</v>
      </c>
      <c r="N20" s="58">
        <v>11291</v>
      </c>
      <c r="O20" s="42">
        <v>8281</v>
      </c>
      <c r="P20" s="41"/>
      <c r="Q20" s="57"/>
      <c r="R20" s="41"/>
      <c r="S20" s="40"/>
      <c r="T20" s="40"/>
    </row>
    <row r="21" spans="1:20" x14ac:dyDescent="0.2">
      <c r="A21" s="27" t="s">
        <v>22</v>
      </c>
      <c r="B21" s="6">
        <v>6342</v>
      </c>
      <c r="C21" s="6">
        <v>4050</v>
      </c>
      <c r="D21" s="7">
        <f t="shared" si="0"/>
        <v>0.6385998107852412</v>
      </c>
      <c r="E21" s="40"/>
      <c r="F21" s="40"/>
      <c r="G21" s="40"/>
      <c r="H21" s="40"/>
      <c r="I21" s="40"/>
      <c r="J21" s="40"/>
      <c r="K21" s="40"/>
      <c r="L21" s="40"/>
      <c r="M21" s="40"/>
      <c r="N21" s="57"/>
      <c r="O21" s="40"/>
      <c r="P21" s="40"/>
      <c r="Q21" s="57"/>
      <c r="R21" s="40"/>
      <c r="S21" s="62">
        <v>1015</v>
      </c>
      <c r="T21" s="62">
        <v>1864</v>
      </c>
    </row>
    <row r="22" spans="1:20" x14ac:dyDescent="0.2">
      <c r="A22" s="27" t="s">
        <v>23</v>
      </c>
      <c r="B22" s="6">
        <v>11287</v>
      </c>
      <c r="C22" s="6">
        <v>5882</v>
      </c>
      <c r="D22" s="7">
        <f t="shared" si="0"/>
        <v>0.52113050411978379</v>
      </c>
      <c r="E22" s="40"/>
      <c r="F22" s="40"/>
      <c r="G22" s="40"/>
      <c r="H22" s="40"/>
      <c r="I22" s="40"/>
      <c r="J22" s="40"/>
      <c r="K22" s="40"/>
      <c r="L22" s="40"/>
      <c r="M22" s="40"/>
      <c r="N22" s="57"/>
      <c r="O22" s="40"/>
      <c r="P22" s="40"/>
      <c r="Q22" s="57"/>
      <c r="R22" s="40"/>
      <c r="S22" s="62">
        <v>1639</v>
      </c>
      <c r="T22" s="62">
        <v>2685</v>
      </c>
    </row>
    <row r="23" spans="1:20" x14ac:dyDescent="0.2">
      <c r="A23" s="27" t="s">
        <v>24</v>
      </c>
      <c r="B23" s="6">
        <v>8834</v>
      </c>
      <c r="C23" s="6">
        <v>5008</v>
      </c>
      <c r="D23" s="7">
        <f t="shared" si="0"/>
        <v>0.56690061127462077</v>
      </c>
      <c r="E23" s="40"/>
      <c r="F23" s="40"/>
      <c r="G23" s="40"/>
      <c r="H23" s="40"/>
      <c r="I23" s="40"/>
      <c r="J23" s="40"/>
      <c r="K23" s="40"/>
      <c r="L23" s="40"/>
      <c r="M23" s="40"/>
      <c r="N23" s="57"/>
      <c r="O23" s="40"/>
      <c r="P23" s="40"/>
      <c r="Q23" s="57"/>
      <c r="R23" s="40"/>
      <c r="S23" s="62">
        <v>2232</v>
      </c>
      <c r="T23" s="62">
        <v>1904</v>
      </c>
    </row>
    <row r="24" spans="1:20" x14ac:dyDescent="0.2">
      <c r="A24" s="27" t="s">
        <v>25</v>
      </c>
      <c r="B24" s="6">
        <v>24062</v>
      </c>
      <c r="C24" s="6">
        <v>10918</v>
      </c>
      <c r="D24" s="7">
        <f t="shared" si="0"/>
        <v>0.45374449339207046</v>
      </c>
      <c r="E24" s="40"/>
      <c r="F24" s="40"/>
      <c r="G24" s="40"/>
      <c r="H24" s="40"/>
      <c r="I24" s="57"/>
      <c r="J24" s="57"/>
      <c r="K24" s="40"/>
      <c r="L24" s="40"/>
      <c r="M24" s="40"/>
      <c r="N24" s="57"/>
      <c r="O24" s="40"/>
      <c r="P24" s="40"/>
      <c r="Q24" s="57"/>
      <c r="R24" s="40"/>
      <c r="S24" s="41"/>
      <c r="T24" s="41"/>
    </row>
    <row r="25" spans="1:20" x14ac:dyDescent="0.2">
      <c r="A25" s="27" t="s">
        <v>26</v>
      </c>
      <c r="B25" s="6">
        <v>24839</v>
      </c>
      <c r="C25" s="6">
        <v>11384</v>
      </c>
      <c r="D25" s="7">
        <f t="shared" si="0"/>
        <v>0.45831152622891419</v>
      </c>
      <c r="E25" s="40"/>
      <c r="F25" s="40"/>
      <c r="G25" s="40"/>
      <c r="H25" s="40"/>
      <c r="I25" s="62">
        <v>4610</v>
      </c>
      <c r="J25" s="62">
        <v>4613</v>
      </c>
      <c r="K25" s="40"/>
      <c r="L25" s="40"/>
      <c r="M25" s="40"/>
      <c r="N25" s="57"/>
      <c r="O25" s="40"/>
      <c r="P25" s="40"/>
      <c r="Q25" s="57"/>
      <c r="R25" s="40"/>
      <c r="S25" s="40"/>
      <c r="T25" s="40"/>
    </row>
    <row r="26" spans="1:20" x14ac:dyDescent="0.2">
      <c r="A26" s="27" t="s">
        <v>27</v>
      </c>
      <c r="B26" s="6">
        <v>14151</v>
      </c>
      <c r="C26" s="6">
        <v>5813</v>
      </c>
      <c r="D26" s="7">
        <f t="shared" si="0"/>
        <v>0.41078369019857253</v>
      </c>
      <c r="E26" s="40"/>
      <c r="F26" s="40"/>
      <c r="G26" s="40"/>
      <c r="H26" s="40"/>
      <c r="I26" s="40"/>
      <c r="J26" s="40"/>
      <c r="K26" s="40"/>
      <c r="L26" s="40"/>
      <c r="M26" s="40"/>
      <c r="N26" s="57"/>
      <c r="O26" s="40"/>
      <c r="P26" s="40"/>
      <c r="Q26" s="57"/>
      <c r="R26" s="40"/>
      <c r="S26" s="41"/>
      <c r="T26" s="41"/>
    </row>
    <row r="27" spans="1:20" x14ac:dyDescent="0.2">
      <c r="A27" s="27" t="s">
        <v>28</v>
      </c>
      <c r="B27" s="6">
        <v>249074</v>
      </c>
      <c r="C27" s="6">
        <v>88157</v>
      </c>
      <c r="D27" s="7">
        <f t="shared" si="0"/>
        <v>0.35393899001903051</v>
      </c>
      <c r="E27" s="40"/>
      <c r="F27" s="40"/>
      <c r="G27" s="40"/>
      <c r="H27" s="40"/>
      <c r="I27" s="40"/>
      <c r="J27" s="40"/>
      <c r="K27" s="40"/>
      <c r="L27" s="40"/>
      <c r="M27" s="40"/>
      <c r="N27" s="57"/>
      <c r="O27" s="40"/>
      <c r="P27" s="42">
        <v>13924</v>
      </c>
      <c r="Q27" s="58">
        <v>4853</v>
      </c>
      <c r="R27" s="42">
        <v>11593</v>
      </c>
      <c r="S27" s="42">
        <v>2117</v>
      </c>
      <c r="T27" s="42">
        <v>3643</v>
      </c>
    </row>
    <row r="28" spans="1:20" x14ac:dyDescent="0.2">
      <c r="A28" s="27" t="s">
        <v>29</v>
      </c>
      <c r="B28" s="6">
        <v>12718</v>
      </c>
      <c r="C28" s="6">
        <v>6639</v>
      </c>
      <c r="D28" s="7">
        <f t="shared" si="0"/>
        <v>0.52201604025790216</v>
      </c>
      <c r="E28" s="40"/>
      <c r="F28" s="40"/>
      <c r="G28" s="40"/>
      <c r="H28" s="40"/>
      <c r="I28" s="40"/>
      <c r="J28" s="40"/>
      <c r="K28" s="40"/>
      <c r="L28" s="40"/>
      <c r="M28" s="40"/>
      <c r="N28" s="57"/>
      <c r="O28" s="40"/>
      <c r="P28" s="40"/>
      <c r="Q28" s="57"/>
      <c r="R28" s="40"/>
      <c r="S28" s="41"/>
      <c r="T28" s="41"/>
    </row>
    <row r="29" spans="1:20" x14ac:dyDescent="0.2">
      <c r="A29" s="27" t="s">
        <v>30</v>
      </c>
      <c r="B29" s="6">
        <v>67259</v>
      </c>
      <c r="C29" s="6">
        <v>30795</v>
      </c>
      <c r="D29" s="7">
        <f t="shared" si="0"/>
        <v>0.45785694107851738</v>
      </c>
      <c r="E29" s="40"/>
      <c r="F29" s="40"/>
      <c r="G29" s="40"/>
      <c r="H29" s="40"/>
      <c r="I29" s="40"/>
      <c r="J29" s="40"/>
      <c r="K29" s="40"/>
      <c r="L29" s="40"/>
      <c r="M29" s="40"/>
      <c r="N29" s="57"/>
      <c r="O29" s="40"/>
      <c r="P29" s="40"/>
      <c r="Q29" s="57"/>
      <c r="R29" s="40"/>
      <c r="S29" s="40"/>
      <c r="T29" s="40"/>
    </row>
    <row r="30" spans="1:20" x14ac:dyDescent="0.2">
      <c r="A30" s="27" t="s">
        <v>31</v>
      </c>
      <c r="B30" s="6">
        <v>1558</v>
      </c>
      <c r="C30" s="6">
        <v>1186</v>
      </c>
      <c r="D30" s="7">
        <f t="shared" si="0"/>
        <v>0.7612323491655969</v>
      </c>
      <c r="E30" s="40"/>
      <c r="F30" s="40"/>
      <c r="G30" s="40"/>
      <c r="H30" s="40"/>
      <c r="I30" s="40"/>
      <c r="J30" s="40"/>
      <c r="K30" s="40"/>
      <c r="L30" s="40"/>
      <c r="M30" s="40"/>
      <c r="N30" s="57"/>
      <c r="O30" s="40"/>
      <c r="P30" s="40"/>
      <c r="Q30" s="57"/>
      <c r="R30" s="40"/>
      <c r="S30" s="62">
        <v>395</v>
      </c>
      <c r="T30" s="62">
        <v>456</v>
      </c>
    </row>
    <row r="31" spans="1:20" x14ac:dyDescent="0.2">
      <c r="A31" s="27" t="s">
        <v>32</v>
      </c>
      <c r="B31" s="6">
        <v>95572</v>
      </c>
      <c r="C31" s="6">
        <v>37139</v>
      </c>
      <c r="D31" s="7">
        <f t="shared" si="0"/>
        <v>0.38859707864228016</v>
      </c>
      <c r="E31" s="42">
        <v>571</v>
      </c>
      <c r="F31" s="42">
        <v>1045</v>
      </c>
      <c r="G31" s="42">
        <v>10462</v>
      </c>
      <c r="H31" s="42">
        <v>12528</v>
      </c>
      <c r="I31" s="40"/>
      <c r="J31" s="40"/>
      <c r="K31" s="40"/>
      <c r="L31" s="40"/>
      <c r="M31" s="40"/>
      <c r="N31" s="57"/>
      <c r="O31" s="40"/>
      <c r="P31" s="40"/>
      <c r="Q31" s="57"/>
      <c r="R31" s="40"/>
      <c r="S31" s="40"/>
      <c r="T31" s="40"/>
    </row>
    <row r="32" spans="1:20" x14ac:dyDescent="0.2">
      <c r="A32" s="28" t="s">
        <v>33</v>
      </c>
      <c r="B32" s="6">
        <f>SUM(B3:B31)</f>
        <v>1249654</v>
      </c>
      <c r="C32" s="6">
        <f>SUM(C3:C31)</f>
        <v>577973</v>
      </c>
      <c r="D32" s="7">
        <f t="shared" si="0"/>
        <v>0.46250642177754803</v>
      </c>
      <c r="E32" s="10">
        <f>SUM(E4:E31)</f>
        <v>16228</v>
      </c>
      <c r="F32" s="10">
        <f>SUM(F4:F31)</f>
        <v>15240</v>
      </c>
      <c r="G32" s="10">
        <f>SUM(G29:G31)</f>
        <v>10462</v>
      </c>
      <c r="H32" s="10">
        <f>SUM(H29:H31)</f>
        <v>12528</v>
      </c>
      <c r="I32" s="10">
        <f>SUM(I14:I25)</f>
        <v>14542</v>
      </c>
      <c r="J32" s="10">
        <f>SUM(J14:J25)</f>
        <v>10267</v>
      </c>
      <c r="K32" s="62">
        <f>SUM(K8:K20)</f>
        <v>19248</v>
      </c>
      <c r="L32" s="62">
        <f>SUM(L8:L20)</f>
        <v>15128</v>
      </c>
      <c r="M32" s="10">
        <f>SUM(M19:M20)</f>
        <v>7316</v>
      </c>
      <c r="N32" s="23">
        <f>SUM(N20:N21)</f>
        <v>11291</v>
      </c>
      <c r="O32" s="10">
        <f>SUM(O20:O21)</f>
        <v>8281</v>
      </c>
      <c r="P32" s="10">
        <f>SUM(P26:P27)</f>
        <v>13924</v>
      </c>
      <c r="Q32" s="23">
        <f>SUM(Q26:Q27)</f>
        <v>4853</v>
      </c>
      <c r="R32" s="10">
        <f>SUM(R26:R27)</f>
        <v>11593</v>
      </c>
      <c r="S32" s="10">
        <f>SUM(S3:S30)</f>
        <v>12606</v>
      </c>
      <c r="T32" s="10">
        <f>SUM(T3:T30)</f>
        <v>22428</v>
      </c>
    </row>
    <row r="33" spans="1:20" x14ac:dyDescent="0.2">
      <c r="A33" s="28" t="s">
        <v>34</v>
      </c>
      <c r="B33" s="29"/>
      <c r="C33" s="29"/>
      <c r="D33" s="30"/>
      <c r="E33" s="113">
        <f>SUM(E32:F32)</f>
        <v>31468</v>
      </c>
      <c r="F33" s="186"/>
      <c r="G33" s="113">
        <f>SUM(G32:H32)</f>
        <v>22990</v>
      </c>
      <c r="H33" s="186"/>
      <c r="I33" s="113">
        <f>SUM(I32:J32)</f>
        <v>24809</v>
      </c>
      <c r="J33" s="186"/>
      <c r="K33" s="113">
        <f>SUM(K32:L32)</f>
        <v>34376</v>
      </c>
      <c r="L33" s="175"/>
      <c r="M33" s="113">
        <f>SUM(M32:O32)</f>
        <v>26888</v>
      </c>
      <c r="N33" s="176"/>
      <c r="O33" s="186"/>
      <c r="P33" s="113">
        <f>SUM(P32:R32)</f>
        <v>30370</v>
      </c>
      <c r="Q33" s="176"/>
      <c r="R33" s="186"/>
      <c r="S33" s="113">
        <f>SUM(S32:T32)</f>
        <v>35034</v>
      </c>
      <c r="T33" s="186"/>
    </row>
    <row r="34" spans="1:20" x14ac:dyDescent="0.2">
      <c r="A34" s="28" t="s">
        <v>35</v>
      </c>
      <c r="B34" s="17"/>
      <c r="C34" s="17"/>
      <c r="D34" s="31"/>
      <c r="E34" s="7">
        <f>E32/E33</f>
        <v>0.51569848735223078</v>
      </c>
      <c r="F34" s="7">
        <f>F32/E33</f>
        <v>0.48430151264776916</v>
      </c>
      <c r="G34" s="7">
        <f>G32/G33</f>
        <v>0.45506742061765987</v>
      </c>
      <c r="H34" s="7">
        <f>H32/G33</f>
        <v>0.54493257938234019</v>
      </c>
      <c r="I34" s="7">
        <f>I32/I33</f>
        <v>0.58615824902253211</v>
      </c>
      <c r="J34" s="7">
        <f>J32/I33</f>
        <v>0.41384175097746784</v>
      </c>
      <c r="K34" s="7">
        <f>K32/K33</f>
        <v>0.55992552943914364</v>
      </c>
      <c r="L34" s="7">
        <f>L32/K33</f>
        <v>0.44007447056085641</v>
      </c>
      <c r="M34" s="7">
        <f>M32/M33</f>
        <v>0.27209163939303777</v>
      </c>
      <c r="N34" s="21">
        <f>N32/M33</f>
        <v>0.41992710502826541</v>
      </c>
      <c r="O34" s="7">
        <f>O32/M33</f>
        <v>0.30798125557869682</v>
      </c>
      <c r="P34" s="7">
        <f>P32/P33</f>
        <v>0.45847876193612119</v>
      </c>
      <c r="Q34" s="21">
        <f>Q32/P33</f>
        <v>0.1597958511689167</v>
      </c>
      <c r="R34" s="7">
        <f>R32/P33</f>
        <v>0.38172538689496216</v>
      </c>
      <c r="S34" s="7">
        <f>S32/S33</f>
        <v>0.35982188730947079</v>
      </c>
      <c r="T34" s="7">
        <f>T32/S33</f>
        <v>0.64017811269052916</v>
      </c>
    </row>
  </sheetData>
  <mergeCells count="15">
    <mergeCell ref="E33:F33"/>
    <mergeCell ref="G33:H33"/>
    <mergeCell ref="I33:J33"/>
    <mergeCell ref="K33:L33"/>
    <mergeCell ref="M33:O33"/>
    <mergeCell ref="M1:O1"/>
    <mergeCell ref="P1:R1"/>
    <mergeCell ref="S1:T1"/>
    <mergeCell ref="P33:R33"/>
    <mergeCell ref="S33:T33"/>
    <mergeCell ref="A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4"/>
  <sheetViews>
    <sheetView workbookViewId="0">
      <pane xSplit="1" topLeftCell="B1" activePane="topRight" state="frozen"/>
      <selection pane="topRight" activeCell="E8" sqref="E8"/>
    </sheetView>
  </sheetViews>
  <sheetFormatPr defaultColWidth="9.140625" defaultRowHeight="12.75" customHeight="1" x14ac:dyDescent="0.2"/>
  <cols>
    <col min="1" max="1" width="18.85546875" customWidth="1"/>
    <col min="2" max="2" width="16.42578125" customWidth="1"/>
    <col min="3" max="3" width="11.140625" customWidth="1"/>
    <col min="4" max="4" width="13.28515625" customWidth="1"/>
    <col min="5" max="84" width="12.85546875" customWidth="1"/>
  </cols>
  <sheetData>
    <row r="1" spans="1:84" ht="37.5" customHeight="1" x14ac:dyDescent="0.2">
      <c r="A1" s="188" t="s">
        <v>127</v>
      </c>
      <c r="B1" s="125"/>
      <c r="C1" s="125"/>
      <c r="D1" s="126"/>
      <c r="E1" s="187" t="s">
        <v>365</v>
      </c>
      <c r="F1" s="126"/>
      <c r="G1" s="187" t="s">
        <v>367</v>
      </c>
      <c r="H1" s="126"/>
      <c r="I1" s="187" t="s">
        <v>366</v>
      </c>
      <c r="J1" s="126"/>
      <c r="K1" s="187" t="s">
        <v>370</v>
      </c>
      <c r="L1" s="126"/>
      <c r="M1" s="187" t="s">
        <v>368</v>
      </c>
      <c r="N1" s="126"/>
      <c r="O1" s="187" t="s">
        <v>371</v>
      </c>
      <c r="P1" s="126"/>
      <c r="Q1" s="187" t="s">
        <v>369</v>
      </c>
      <c r="R1" s="126"/>
      <c r="S1" s="187" t="s">
        <v>372</v>
      </c>
      <c r="T1" s="126"/>
      <c r="U1" s="187" t="s">
        <v>374</v>
      </c>
      <c r="V1" s="126"/>
      <c r="W1" s="187" t="s">
        <v>373</v>
      </c>
      <c r="X1" s="126"/>
      <c r="Y1" s="187" t="s">
        <v>375</v>
      </c>
      <c r="Z1" s="126"/>
      <c r="AA1" s="187" t="s">
        <v>376</v>
      </c>
      <c r="AB1" s="126"/>
      <c r="AC1" s="187" t="s">
        <v>377</v>
      </c>
      <c r="AD1" s="126"/>
      <c r="AE1" s="187" t="s">
        <v>378</v>
      </c>
      <c r="AF1" s="126"/>
      <c r="AG1" s="187" t="s">
        <v>379</v>
      </c>
      <c r="AH1" s="126"/>
      <c r="AI1" s="187" t="s">
        <v>380</v>
      </c>
      <c r="AJ1" s="126"/>
      <c r="AK1" s="187" t="s">
        <v>381</v>
      </c>
      <c r="AL1" s="126"/>
      <c r="AM1" s="187" t="s">
        <v>382</v>
      </c>
      <c r="AN1" s="126"/>
      <c r="AO1" s="187" t="s">
        <v>383</v>
      </c>
      <c r="AP1" s="126"/>
      <c r="AQ1" s="187" t="s">
        <v>384</v>
      </c>
      <c r="AR1" s="126"/>
      <c r="AS1" s="187" t="s">
        <v>385</v>
      </c>
      <c r="AT1" s="126"/>
      <c r="AU1" s="187" t="s">
        <v>386</v>
      </c>
      <c r="AV1" s="126"/>
      <c r="AW1" s="187" t="s">
        <v>387</v>
      </c>
      <c r="AX1" s="126"/>
      <c r="AY1" s="187" t="s">
        <v>390</v>
      </c>
      <c r="AZ1" s="126"/>
      <c r="BA1" s="187" t="s">
        <v>391</v>
      </c>
      <c r="BB1" s="126"/>
      <c r="BC1" s="187" t="s">
        <v>392</v>
      </c>
      <c r="BD1" s="126"/>
      <c r="BE1" s="187" t="s">
        <v>393</v>
      </c>
      <c r="BF1" s="126"/>
      <c r="BG1" s="187" t="s">
        <v>394</v>
      </c>
      <c r="BH1" s="126"/>
      <c r="BI1" s="187" t="s">
        <v>395</v>
      </c>
      <c r="BJ1" s="126"/>
      <c r="BK1" s="187" t="s">
        <v>396</v>
      </c>
      <c r="BL1" s="126"/>
      <c r="BM1" s="187" t="s">
        <v>397</v>
      </c>
      <c r="BN1" s="126"/>
      <c r="BO1" s="187" t="s">
        <v>398</v>
      </c>
      <c r="BP1" s="126"/>
      <c r="BQ1" s="187" t="s">
        <v>399</v>
      </c>
      <c r="BR1" s="126"/>
      <c r="BS1" s="187" t="s">
        <v>400</v>
      </c>
      <c r="BT1" s="126"/>
      <c r="BU1" s="187" t="s">
        <v>401</v>
      </c>
      <c r="BV1" s="126"/>
      <c r="BW1" s="187" t="s">
        <v>402</v>
      </c>
      <c r="BX1" s="126"/>
      <c r="BY1" s="187" t="s">
        <v>403</v>
      </c>
      <c r="BZ1" s="126"/>
      <c r="CA1" s="187" t="s">
        <v>404</v>
      </c>
      <c r="CB1" s="126"/>
      <c r="CC1" s="187" t="s">
        <v>405</v>
      </c>
      <c r="CD1" s="126"/>
      <c r="CE1" s="187" t="s">
        <v>406</v>
      </c>
      <c r="CF1" s="126"/>
    </row>
    <row r="2" spans="1:84" ht="27.75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26" t="s">
        <v>388</v>
      </c>
      <c r="F2" s="26" t="s">
        <v>389</v>
      </c>
      <c r="G2" s="26" t="s">
        <v>388</v>
      </c>
      <c r="H2" s="26" t="s">
        <v>389</v>
      </c>
      <c r="I2" s="26" t="s">
        <v>388</v>
      </c>
      <c r="J2" s="26" t="s">
        <v>389</v>
      </c>
      <c r="K2" s="26" t="s">
        <v>388</v>
      </c>
      <c r="L2" s="26" t="s">
        <v>389</v>
      </c>
      <c r="M2" s="26" t="s">
        <v>388</v>
      </c>
      <c r="N2" s="26" t="s">
        <v>389</v>
      </c>
      <c r="O2" s="26" t="s">
        <v>388</v>
      </c>
      <c r="P2" s="26" t="s">
        <v>389</v>
      </c>
      <c r="Q2" s="26" t="s">
        <v>388</v>
      </c>
      <c r="R2" s="26" t="s">
        <v>389</v>
      </c>
      <c r="S2" s="26" t="s">
        <v>388</v>
      </c>
      <c r="T2" s="26" t="s">
        <v>389</v>
      </c>
      <c r="U2" s="26" t="s">
        <v>388</v>
      </c>
      <c r="V2" s="26" t="s">
        <v>389</v>
      </c>
      <c r="W2" s="26" t="s">
        <v>388</v>
      </c>
      <c r="X2" s="26" t="s">
        <v>389</v>
      </c>
      <c r="Y2" s="26" t="s">
        <v>388</v>
      </c>
      <c r="Z2" s="26" t="s">
        <v>389</v>
      </c>
      <c r="AA2" s="26" t="s">
        <v>388</v>
      </c>
      <c r="AB2" s="26" t="s">
        <v>389</v>
      </c>
      <c r="AC2" s="26" t="s">
        <v>388</v>
      </c>
      <c r="AD2" s="26" t="s">
        <v>389</v>
      </c>
      <c r="AE2" s="26" t="s">
        <v>388</v>
      </c>
      <c r="AF2" s="26" t="s">
        <v>389</v>
      </c>
      <c r="AG2" s="26" t="s">
        <v>388</v>
      </c>
      <c r="AH2" s="26" t="s">
        <v>389</v>
      </c>
      <c r="AI2" s="26" t="s">
        <v>388</v>
      </c>
      <c r="AJ2" s="26" t="s">
        <v>389</v>
      </c>
      <c r="AK2" s="26" t="s">
        <v>388</v>
      </c>
      <c r="AL2" s="26" t="s">
        <v>389</v>
      </c>
      <c r="AM2" s="26" t="s">
        <v>388</v>
      </c>
      <c r="AN2" s="26" t="s">
        <v>389</v>
      </c>
      <c r="AO2" s="26" t="s">
        <v>388</v>
      </c>
      <c r="AP2" s="26" t="s">
        <v>389</v>
      </c>
      <c r="AQ2" s="26" t="s">
        <v>388</v>
      </c>
      <c r="AR2" s="26" t="s">
        <v>389</v>
      </c>
      <c r="AS2" s="26" t="s">
        <v>388</v>
      </c>
      <c r="AT2" s="26" t="s">
        <v>389</v>
      </c>
      <c r="AU2" s="26" t="s">
        <v>388</v>
      </c>
      <c r="AV2" s="26" t="s">
        <v>389</v>
      </c>
      <c r="AW2" s="26" t="s">
        <v>388</v>
      </c>
      <c r="AX2" s="26" t="s">
        <v>389</v>
      </c>
      <c r="AY2" s="26" t="s">
        <v>388</v>
      </c>
      <c r="AZ2" s="26" t="s">
        <v>389</v>
      </c>
      <c r="BA2" s="26" t="s">
        <v>388</v>
      </c>
      <c r="BB2" s="26" t="s">
        <v>389</v>
      </c>
      <c r="BC2" s="26" t="s">
        <v>388</v>
      </c>
      <c r="BD2" s="26" t="s">
        <v>389</v>
      </c>
      <c r="BE2" s="26" t="s">
        <v>388</v>
      </c>
      <c r="BF2" s="26" t="s">
        <v>389</v>
      </c>
      <c r="BG2" s="26" t="s">
        <v>388</v>
      </c>
      <c r="BH2" s="26" t="s">
        <v>389</v>
      </c>
      <c r="BI2" s="26" t="s">
        <v>388</v>
      </c>
      <c r="BJ2" s="26" t="s">
        <v>389</v>
      </c>
      <c r="BK2" s="26" t="s">
        <v>388</v>
      </c>
      <c r="BL2" s="26" t="s">
        <v>389</v>
      </c>
      <c r="BM2" s="26" t="s">
        <v>388</v>
      </c>
      <c r="BN2" s="26" t="s">
        <v>389</v>
      </c>
      <c r="BO2" s="26" t="s">
        <v>388</v>
      </c>
      <c r="BP2" s="26" t="s">
        <v>389</v>
      </c>
      <c r="BQ2" s="26" t="s">
        <v>388</v>
      </c>
      <c r="BR2" s="26" t="s">
        <v>389</v>
      </c>
      <c r="BS2" s="26" t="s">
        <v>388</v>
      </c>
      <c r="BT2" s="26" t="s">
        <v>389</v>
      </c>
      <c r="BU2" s="26" t="s">
        <v>388</v>
      </c>
      <c r="BV2" s="26" t="s">
        <v>389</v>
      </c>
      <c r="BW2" s="26" t="s">
        <v>388</v>
      </c>
      <c r="BX2" s="26" t="s">
        <v>389</v>
      </c>
      <c r="BY2" s="26" t="s">
        <v>388</v>
      </c>
      <c r="BZ2" s="26" t="s">
        <v>389</v>
      </c>
      <c r="CA2" s="26" t="s">
        <v>388</v>
      </c>
      <c r="CB2" s="26" t="s">
        <v>389</v>
      </c>
      <c r="CC2" s="26" t="s">
        <v>388</v>
      </c>
      <c r="CD2" s="26" t="s">
        <v>389</v>
      </c>
      <c r="CE2" s="26" t="s">
        <v>388</v>
      </c>
      <c r="CF2" s="26" t="s">
        <v>389</v>
      </c>
    </row>
    <row r="3" spans="1:84" x14ac:dyDescent="0.2">
      <c r="A3" s="27" t="s">
        <v>4</v>
      </c>
      <c r="B3" s="6">
        <v>3298</v>
      </c>
      <c r="C3" s="6">
        <v>1559</v>
      </c>
      <c r="D3" s="7">
        <f>C3/B3</f>
        <v>0.47271073377804729</v>
      </c>
      <c r="E3" s="62">
        <v>1011</v>
      </c>
      <c r="F3" s="62">
        <v>324</v>
      </c>
      <c r="G3" s="62">
        <v>1009</v>
      </c>
      <c r="H3" s="62">
        <v>314</v>
      </c>
      <c r="I3" s="62">
        <v>1002</v>
      </c>
      <c r="J3" s="62">
        <v>315</v>
      </c>
      <c r="K3" s="62">
        <v>986</v>
      </c>
      <c r="L3" s="62">
        <v>318</v>
      </c>
      <c r="M3" s="62">
        <v>1000</v>
      </c>
      <c r="N3" s="62">
        <v>308</v>
      </c>
      <c r="O3" s="62">
        <v>987</v>
      </c>
      <c r="P3" s="62">
        <v>317</v>
      </c>
      <c r="Q3" s="62">
        <v>995</v>
      </c>
      <c r="R3" s="62">
        <v>306</v>
      </c>
      <c r="S3" s="62">
        <v>956</v>
      </c>
      <c r="T3" s="62">
        <v>339</v>
      </c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1"/>
      <c r="AN3" s="41"/>
      <c r="AO3" s="41"/>
      <c r="AP3" s="41"/>
      <c r="AQ3" s="41"/>
      <c r="AR3" s="41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62">
        <v>1060</v>
      </c>
      <c r="BV3" s="62">
        <v>266</v>
      </c>
      <c r="BW3" s="40"/>
      <c r="BX3" s="40"/>
      <c r="BY3" s="40"/>
      <c r="BZ3" s="40"/>
      <c r="CA3" s="40"/>
      <c r="CB3" s="40"/>
      <c r="CC3" s="40"/>
      <c r="CD3" s="40"/>
      <c r="CE3" s="40"/>
      <c r="CF3" s="40"/>
    </row>
    <row r="4" spans="1:84" x14ac:dyDescent="0.2">
      <c r="A4" s="27" t="s">
        <v>5</v>
      </c>
      <c r="B4" s="6">
        <v>25390</v>
      </c>
      <c r="C4" s="6">
        <v>10083</v>
      </c>
      <c r="D4" s="7">
        <f t="shared" ref="D4:D32" si="0">C4/B4</f>
        <v>0.3971248523040567</v>
      </c>
      <c r="E4" s="42">
        <v>7150</v>
      </c>
      <c r="F4" s="42">
        <v>1907</v>
      </c>
      <c r="G4" s="42">
        <v>7229</v>
      </c>
      <c r="H4" s="42">
        <v>1826</v>
      </c>
      <c r="I4" s="62">
        <v>7121</v>
      </c>
      <c r="J4" s="62">
        <v>1871</v>
      </c>
      <c r="K4" s="62">
        <v>7146</v>
      </c>
      <c r="L4" s="62">
        <v>1826</v>
      </c>
      <c r="M4" s="62">
        <v>7079</v>
      </c>
      <c r="N4" s="62">
        <v>1922</v>
      </c>
      <c r="O4" s="62">
        <v>7093</v>
      </c>
      <c r="P4" s="62">
        <v>1842</v>
      </c>
      <c r="Q4" s="62">
        <v>7093</v>
      </c>
      <c r="R4" s="62">
        <v>1839</v>
      </c>
      <c r="S4" s="62">
        <v>6890</v>
      </c>
      <c r="T4" s="62">
        <v>2000</v>
      </c>
      <c r="U4" s="62">
        <v>7092</v>
      </c>
      <c r="V4" s="62">
        <v>1843</v>
      </c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</row>
    <row r="5" spans="1:84" x14ac:dyDescent="0.2">
      <c r="A5" s="27" t="s">
        <v>6</v>
      </c>
      <c r="B5" s="6">
        <v>50205</v>
      </c>
      <c r="C5" s="6">
        <v>23543</v>
      </c>
      <c r="D5" s="7">
        <f t="shared" si="0"/>
        <v>0.46893735683696841</v>
      </c>
      <c r="E5" s="42">
        <v>15373</v>
      </c>
      <c r="F5" s="42">
        <v>3954</v>
      </c>
      <c r="G5" s="42">
        <v>15505</v>
      </c>
      <c r="H5" s="42">
        <v>3608</v>
      </c>
      <c r="I5" s="62">
        <v>15078</v>
      </c>
      <c r="J5" s="62">
        <v>3984</v>
      </c>
      <c r="K5" s="62">
        <v>15192</v>
      </c>
      <c r="L5" s="62">
        <v>3607</v>
      </c>
      <c r="M5" s="62">
        <v>14916</v>
      </c>
      <c r="N5" s="62">
        <v>3709</v>
      </c>
      <c r="O5" s="62">
        <v>14965</v>
      </c>
      <c r="P5" s="62">
        <v>3555</v>
      </c>
      <c r="Q5" s="62">
        <v>15021</v>
      </c>
      <c r="R5" s="62">
        <v>3563</v>
      </c>
      <c r="S5" s="62">
        <v>14797</v>
      </c>
      <c r="T5" s="62">
        <v>3872</v>
      </c>
      <c r="U5" s="62">
        <v>16087</v>
      </c>
      <c r="V5" s="62">
        <v>3526</v>
      </c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</row>
    <row r="6" spans="1:84" x14ac:dyDescent="0.2">
      <c r="A6" s="27" t="s">
        <v>7</v>
      </c>
      <c r="B6" s="6">
        <v>11441</v>
      </c>
      <c r="C6" s="6">
        <v>5896</v>
      </c>
      <c r="D6" s="7">
        <f t="shared" si="0"/>
        <v>0.51533956821956117</v>
      </c>
      <c r="E6" s="62">
        <v>4210</v>
      </c>
      <c r="F6" s="62">
        <v>1000</v>
      </c>
      <c r="G6" s="62">
        <v>4134</v>
      </c>
      <c r="H6" s="62">
        <v>1011</v>
      </c>
      <c r="I6" s="62">
        <v>4115</v>
      </c>
      <c r="J6" s="62">
        <v>1032</v>
      </c>
      <c r="K6" s="62">
        <v>4128</v>
      </c>
      <c r="L6" s="62">
        <v>1004</v>
      </c>
      <c r="M6" s="62">
        <v>4179</v>
      </c>
      <c r="N6" s="62">
        <v>947</v>
      </c>
      <c r="O6" s="62">
        <v>4100</v>
      </c>
      <c r="P6" s="62">
        <v>980</v>
      </c>
      <c r="Q6" s="62">
        <v>4093</v>
      </c>
      <c r="R6" s="62">
        <v>978</v>
      </c>
      <c r="S6" s="62">
        <v>4013</v>
      </c>
      <c r="T6" s="62">
        <v>1061</v>
      </c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62">
        <v>4165</v>
      </c>
      <c r="BZ6" s="62">
        <v>985</v>
      </c>
      <c r="CA6" s="62">
        <v>4132</v>
      </c>
      <c r="CB6" s="62">
        <v>1209</v>
      </c>
      <c r="CC6" s="62">
        <v>4242</v>
      </c>
      <c r="CD6" s="62">
        <v>956</v>
      </c>
      <c r="CE6" s="40"/>
      <c r="CF6" s="40"/>
    </row>
    <row r="7" spans="1:84" x14ac:dyDescent="0.2">
      <c r="A7" s="27" t="s">
        <v>8</v>
      </c>
      <c r="B7" s="6">
        <v>685</v>
      </c>
      <c r="C7" s="6">
        <v>472</v>
      </c>
      <c r="D7" s="7">
        <f t="shared" si="0"/>
        <v>0.68905109489051097</v>
      </c>
      <c r="E7" s="62">
        <v>327</v>
      </c>
      <c r="F7" s="62">
        <v>76</v>
      </c>
      <c r="G7" s="62">
        <v>304</v>
      </c>
      <c r="H7" s="62">
        <v>89</v>
      </c>
      <c r="I7" s="62">
        <v>299</v>
      </c>
      <c r="J7" s="62">
        <v>92</v>
      </c>
      <c r="K7" s="62">
        <v>300</v>
      </c>
      <c r="L7" s="62">
        <v>93</v>
      </c>
      <c r="M7" s="62">
        <v>298</v>
      </c>
      <c r="N7" s="62">
        <v>92</v>
      </c>
      <c r="O7" s="62">
        <v>292</v>
      </c>
      <c r="P7" s="62">
        <v>97</v>
      </c>
      <c r="Q7" s="62">
        <v>295</v>
      </c>
      <c r="R7" s="62">
        <v>94</v>
      </c>
      <c r="S7" s="62">
        <v>275</v>
      </c>
      <c r="T7" s="62">
        <v>111</v>
      </c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2">
        <v>305</v>
      </c>
      <c r="CF7" s="42">
        <v>87</v>
      </c>
    </row>
    <row r="8" spans="1:84" x14ac:dyDescent="0.2">
      <c r="A8" s="27" t="s">
        <v>9</v>
      </c>
      <c r="B8" s="6">
        <v>136205</v>
      </c>
      <c r="C8" s="6">
        <v>65347</v>
      </c>
      <c r="D8" s="7">
        <f t="shared" si="0"/>
        <v>0.4797694651444514</v>
      </c>
      <c r="E8" s="62">
        <v>43569</v>
      </c>
      <c r="F8" s="62">
        <v>12836</v>
      </c>
      <c r="G8" s="62">
        <v>44036</v>
      </c>
      <c r="H8" s="62">
        <v>12079</v>
      </c>
      <c r="I8" s="42">
        <v>42370</v>
      </c>
      <c r="J8" s="42">
        <v>13632</v>
      </c>
      <c r="K8" s="42">
        <v>43114</v>
      </c>
      <c r="L8" s="42">
        <v>12587</v>
      </c>
      <c r="M8" s="42">
        <v>42767</v>
      </c>
      <c r="N8" s="42">
        <v>13022</v>
      </c>
      <c r="O8" s="42">
        <v>43043</v>
      </c>
      <c r="P8" s="42">
        <v>12422</v>
      </c>
      <c r="Q8" s="42">
        <v>43007</v>
      </c>
      <c r="R8" s="42">
        <v>12427</v>
      </c>
      <c r="S8" s="42">
        <v>42213</v>
      </c>
      <c r="T8" s="42">
        <v>13144</v>
      </c>
      <c r="U8" s="40"/>
      <c r="V8" s="40"/>
      <c r="W8" s="62">
        <v>43316</v>
      </c>
      <c r="X8" s="62">
        <v>11909</v>
      </c>
      <c r="Y8" s="62">
        <v>44078</v>
      </c>
      <c r="Z8" s="62">
        <v>11210</v>
      </c>
      <c r="AA8" s="62">
        <v>43645</v>
      </c>
      <c r="AB8" s="62">
        <v>11776</v>
      </c>
      <c r="AC8" s="62">
        <v>44729</v>
      </c>
      <c r="AD8" s="62">
        <v>10887</v>
      </c>
      <c r="AE8" s="62">
        <v>43523</v>
      </c>
      <c r="AF8" s="62">
        <v>11900</v>
      </c>
      <c r="AG8" s="62">
        <v>42759</v>
      </c>
      <c r="AH8" s="62">
        <v>12792</v>
      </c>
      <c r="AI8" s="62">
        <v>40055</v>
      </c>
      <c r="AJ8" s="62">
        <v>15398</v>
      </c>
      <c r="AK8" s="62">
        <v>44003</v>
      </c>
      <c r="AL8" s="62">
        <v>11366</v>
      </c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</row>
    <row r="9" spans="1:84" x14ac:dyDescent="0.2">
      <c r="A9" s="27" t="s">
        <v>10</v>
      </c>
      <c r="B9" s="6">
        <v>7726</v>
      </c>
      <c r="C9" s="6">
        <v>4024</v>
      </c>
      <c r="D9" s="7">
        <f t="shared" si="0"/>
        <v>0.52083872637846229</v>
      </c>
      <c r="E9" s="62">
        <v>2298</v>
      </c>
      <c r="F9" s="62">
        <v>789</v>
      </c>
      <c r="G9" s="62">
        <v>2345</v>
      </c>
      <c r="H9" s="62">
        <v>716</v>
      </c>
      <c r="I9" s="62">
        <v>2305</v>
      </c>
      <c r="J9" s="62">
        <v>743</v>
      </c>
      <c r="K9" s="62">
        <v>2305</v>
      </c>
      <c r="L9" s="62">
        <v>717</v>
      </c>
      <c r="M9" s="62">
        <v>2326</v>
      </c>
      <c r="N9" s="62">
        <v>706</v>
      </c>
      <c r="O9" s="62">
        <v>2314</v>
      </c>
      <c r="P9" s="62">
        <v>712</v>
      </c>
      <c r="Q9" s="62">
        <v>2312</v>
      </c>
      <c r="R9" s="62">
        <v>714</v>
      </c>
      <c r="S9" s="62">
        <v>2261</v>
      </c>
      <c r="T9" s="62">
        <v>764</v>
      </c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2">
        <v>2500</v>
      </c>
      <c r="CF9" s="42">
        <v>680</v>
      </c>
    </row>
    <row r="10" spans="1:84" x14ac:dyDescent="0.2">
      <c r="A10" s="27" t="s">
        <v>11</v>
      </c>
      <c r="B10" s="6">
        <v>6979</v>
      </c>
      <c r="C10" s="6">
        <v>2753</v>
      </c>
      <c r="D10" s="7">
        <f t="shared" si="0"/>
        <v>0.39446912165066628</v>
      </c>
      <c r="E10" s="62">
        <v>1959</v>
      </c>
      <c r="F10" s="62">
        <v>491</v>
      </c>
      <c r="G10" s="62">
        <v>1943</v>
      </c>
      <c r="H10" s="62">
        <v>490</v>
      </c>
      <c r="I10" s="62">
        <v>1943</v>
      </c>
      <c r="J10" s="62">
        <v>491</v>
      </c>
      <c r="K10" s="62">
        <v>1887</v>
      </c>
      <c r="L10" s="62">
        <v>526</v>
      </c>
      <c r="M10" s="62">
        <v>1920</v>
      </c>
      <c r="N10" s="62">
        <v>490</v>
      </c>
      <c r="O10" s="62">
        <v>1884</v>
      </c>
      <c r="P10" s="62">
        <v>518</v>
      </c>
      <c r="Q10" s="62">
        <v>1917</v>
      </c>
      <c r="R10" s="62">
        <v>489</v>
      </c>
      <c r="S10" s="62">
        <v>1849</v>
      </c>
      <c r="T10" s="62">
        <v>540</v>
      </c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62">
        <v>2008</v>
      </c>
      <c r="BZ10" s="62">
        <v>442</v>
      </c>
      <c r="CA10" s="62">
        <v>2070</v>
      </c>
      <c r="CB10" s="62">
        <v>503</v>
      </c>
      <c r="CC10" s="62">
        <v>1984</v>
      </c>
      <c r="CD10" s="62">
        <v>455</v>
      </c>
      <c r="CE10" s="40"/>
      <c r="CF10" s="40"/>
    </row>
    <row r="11" spans="1:84" x14ac:dyDescent="0.2">
      <c r="A11" s="27" t="s">
        <v>12</v>
      </c>
      <c r="B11" s="6">
        <v>2708</v>
      </c>
      <c r="C11" s="6">
        <v>1726</v>
      </c>
      <c r="D11" s="7">
        <f t="shared" si="0"/>
        <v>0.63737075332348592</v>
      </c>
      <c r="E11" s="62">
        <v>1103</v>
      </c>
      <c r="F11" s="62">
        <v>242</v>
      </c>
      <c r="G11" s="62">
        <v>1104</v>
      </c>
      <c r="H11" s="62">
        <v>229</v>
      </c>
      <c r="I11" s="62">
        <v>1086</v>
      </c>
      <c r="J11" s="62">
        <v>252</v>
      </c>
      <c r="K11" s="62">
        <v>1081</v>
      </c>
      <c r="L11" s="62">
        <v>234</v>
      </c>
      <c r="M11" s="62">
        <v>1079</v>
      </c>
      <c r="N11" s="62">
        <v>240</v>
      </c>
      <c r="O11" s="62">
        <v>1082</v>
      </c>
      <c r="P11" s="62">
        <v>230</v>
      </c>
      <c r="Q11" s="62">
        <v>1067</v>
      </c>
      <c r="R11" s="62">
        <v>236</v>
      </c>
      <c r="S11" s="62">
        <v>1055</v>
      </c>
      <c r="T11" s="62">
        <v>254</v>
      </c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1"/>
      <c r="AT11" s="41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62">
        <v>1349</v>
      </c>
      <c r="BX11" s="62">
        <v>163</v>
      </c>
      <c r="BY11" s="40"/>
      <c r="BZ11" s="40"/>
      <c r="CA11" s="40"/>
      <c r="CB11" s="40"/>
      <c r="CC11" s="40"/>
      <c r="CD11" s="40"/>
      <c r="CE11" s="40"/>
      <c r="CF11" s="40"/>
    </row>
    <row r="12" spans="1:84" x14ac:dyDescent="0.2">
      <c r="A12" s="27" t="s">
        <v>13</v>
      </c>
      <c r="B12" s="6">
        <v>4816</v>
      </c>
      <c r="C12" s="6">
        <v>3613</v>
      </c>
      <c r="D12" s="7">
        <f t="shared" si="0"/>
        <v>0.75020764119601324</v>
      </c>
      <c r="E12" s="62">
        <v>1898</v>
      </c>
      <c r="F12" s="62">
        <v>615</v>
      </c>
      <c r="G12" s="62">
        <v>1733</v>
      </c>
      <c r="H12" s="62">
        <v>691</v>
      </c>
      <c r="I12" s="62">
        <v>1623</v>
      </c>
      <c r="J12" s="62">
        <v>792</v>
      </c>
      <c r="K12" s="62">
        <v>1700</v>
      </c>
      <c r="L12" s="62">
        <v>692</v>
      </c>
      <c r="M12" s="62">
        <v>1814</v>
      </c>
      <c r="N12" s="62">
        <v>621</v>
      </c>
      <c r="O12" s="62">
        <v>1675</v>
      </c>
      <c r="P12" s="62">
        <v>703</v>
      </c>
      <c r="Q12" s="62">
        <v>1710</v>
      </c>
      <c r="R12" s="62">
        <v>667</v>
      </c>
      <c r="S12" s="62">
        <v>1677</v>
      </c>
      <c r="T12" s="62">
        <v>697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62">
        <v>1720</v>
      </c>
      <c r="BZ12" s="62">
        <v>1203</v>
      </c>
      <c r="CA12" s="62">
        <v>1776</v>
      </c>
      <c r="CB12" s="62">
        <v>697</v>
      </c>
      <c r="CC12" s="62">
        <v>1991</v>
      </c>
      <c r="CD12" s="62">
        <v>746</v>
      </c>
      <c r="CE12" s="40"/>
      <c r="CF12" s="40"/>
    </row>
    <row r="13" spans="1:84" x14ac:dyDescent="0.2">
      <c r="A13" s="27" t="s">
        <v>14</v>
      </c>
      <c r="B13" s="6">
        <v>21016</v>
      </c>
      <c r="C13" s="6">
        <v>9160</v>
      </c>
      <c r="D13" s="7">
        <f t="shared" si="0"/>
        <v>0.4358583936048725</v>
      </c>
      <c r="E13" s="62">
        <v>6319</v>
      </c>
      <c r="F13" s="62">
        <v>1394</v>
      </c>
      <c r="G13" s="62">
        <v>6385</v>
      </c>
      <c r="H13" s="62">
        <v>1303</v>
      </c>
      <c r="I13" s="62">
        <v>6299</v>
      </c>
      <c r="J13" s="62">
        <v>1377</v>
      </c>
      <c r="K13" s="62">
        <v>6267</v>
      </c>
      <c r="L13" s="62">
        <v>1371</v>
      </c>
      <c r="M13" s="62">
        <v>6325</v>
      </c>
      <c r="N13" s="62">
        <v>1350</v>
      </c>
      <c r="O13" s="62">
        <v>6340</v>
      </c>
      <c r="P13" s="62">
        <v>1303</v>
      </c>
      <c r="Q13" s="62">
        <v>6335</v>
      </c>
      <c r="R13" s="62">
        <v>1323</v>
      </c>
      <c r="S13" s="62">
        <v>6206</v>
      </c>
      <c r="T13" s="62">
        <v>1421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1"/>
      <c r="AN13" s="41"/>
      <c r="AO13" s="41"/>
      <c r="AP13" s="41"/>
      <c r="AQ13" s="41"/>
      <c r="AR13" s="41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62">
        <v>6522</v>
      </c>
      <c r="BV13" s="62">
        <v>1216</v>
      </c>
      <c r="BW13" s="40"/>
      <c r="BX13" s="40"/>
      <c r="BY13" s="40"/>
      <c r="BZ13" s="40"/>
      <c r="CA13" s="40"/>
      <c r="CB13" s="40"/>
      <c r="CC13" s="40"/>
      <c r="CD13" s="40"/>
      <c r="CE13" s="40"/>
      <c r="CF13" s="40"/>
    </row>
    <row r="14" spans="1:84" x14ac:dyDescent="0.2">
      <c r="A14" s="27" t="s">
        <v>15</v>
      </c>
      <c r="B14" s="90">
        <v>5195</v>
      </c>
      <c r="C14" s="6">
        <v>3222</v>
      </c>
      <c r="D14" s="7">
        <f t="shared" si="0"/>
        <v>0.62021174205967278</v>
      </c>
      <c r="E14" s="62">
        <v>2061</v>
      </c>
      <c r="F14" s="62">
        <v>672</v>
      </c>
      <c r="G14" s="62">
        <v>2047</v>
      </c>
      <c r="H14" s="62">
        <v>668</v>
      </c>
      <c r="I14" s="62">
        <v>2034</v>
      </c>
      <c r="J14" s="62">
        <v>667</v>
      </c>
      <c r="K14" s="62">
        <v>2019</v>
      </c>
      <c r="L14" s="62">
        <v>687</v>
      </c>
      <c r="M14" s="62">
        <v>2035</v>
      </c>
      <c r="N14" s="62">
        <v>650</v>
      </c>
      <c r="O14" s="62">
        <v>2036</v>
      </c>
      <c r="P14" s="62">
        <v>648</v>
      </c>
      <c r="Q14" s="62">
        <v>2012</v>
      </c>
      <c r="R14" s="62">
        <v>649</v>
      </c>
      <c r="S14" s="62">
        <v>1954</v>
      </c>
      <c r="T14" s="62">
        <v>702</v>
      </c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1"/>
      <c r="AH14" s="41"/>
      <c r="AI14" s="41"/>
      <c r="AJ14" s="41"/>
      <c r="AK14" s="41"/>
      <c r="AL14" s="41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62">
        <v>2020</v>
      </c>
      <c r="BL14" s="62">
        <v>664</v>
      </c>
      <c r="BM14" s="62">
        <v>2023</v>
      </c>
      <c r="BN14" s="62">
        <v>636</v>
      </c>
      <c r="BO14" s="62">
        <v>2016</v>
      </c>
      <c r="BP14" s="62">
        <v>640</v>
      </c>
      <c r="BQ14" s="62">
        <v>2012</v>
      </c>
      <c r="BR14" s="62">
        <v>651</v>
      </c>
      <c r="BS14" s="62">
        <v>2036</v>
      </c>
      <c r="BT14" s="62">
        <v>624</v>
      </c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</row>
    <row r="15" spans="1:84" x14ac:dyDescent="0.2">
      <c r="A15" s="27" t="s">
        <v>16</v>
      </c>
      <c r="B15" s="6">
        <v>3911</v>
      </c>
      <c r="C15" s="6">
        <v>1996</v>
      </c>
      <c r="D15" s="7">
        <f t="shared" si="0"/>
        <v>0.51035540782408595</v>
      </c>
      <c r="E15" s="62">
        <v>1211</v>
      </c>
      <c r="F15" s="62">
        <v>338</v>
      </c>
      <c r="G15" s="62">
        <v>1218</v>
      </c>
      <c r="H15" s="62">
        <v>314</v>
      </c>
      <c r="I15" s="62">
        <v>1222</v>
      </c>
      <c r="J15" s="62">
        <v>347</v>
      </c>
      <c r="K15" s="62">
        <v>1193</v>
      </c>
      <c r="L15" s="62">
        <v>316</v>
      </c>
      <c r="M15" s="62">
        <v>1208</v>
      </c>
      <c r="N15" s="62">
        <v>313</v>
      </c>
      <c r="O15" s="62">
        <v>1205</v>
      </c>
      <c r="P15" s="62">
        <v>314</v>
      </c>
      <c r="Q15" s="62">
        <v>1206</v>
      </c>
      <c r="R15" s="62">
        <v>305</v>
      </c>
      <c r="S15" s="62">
        <v>1173</v>
      </c>
      <c r="T15" s="62">
        <v>340</v>
      </c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1"/>
      <c r="AT15" s="41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62">
        <v>1290</v>
      </c>
      <c r="BX15" s="62">
        <v>300</v>
      </c>
      <c r="BY15" s="40"/>
      <c r="BZ15" s="40"/>
      <c r="CA15" s="40"/>
      <c r="CB15" s="40"/>
      <c r="CC15" s="40"/>
      <c r="CD15" s="40"/>
      <c r="CE15" s="40"/>
      <c r="CF15" s="40"/>
    </row>
    <row r="16" spans="1:84" x14ac:dyDescent="0.2">
      <c r="A16" s="27" t="s">
        <v>17</v>
      </c>
      <c r="B16" s="6">
        <v>6301</v>
      </c>
      <c r="C16" s="6">
        <v>3972</v>
      </c>
      <c r="D16" s="7">
        <f t="shared" si="0"/>
        <v>0.63037613077289323</v>
      </c>
      <c r="E16" s="62">
        <v>2428</v>
      </c>
      <c r="F16" s="62">
        <v>1107</v>
      </c>
      <c r="G16" s="62">
        <v>2400</v>
      </c>
      <c r="H16" s="62">
        <v>1111</v>
      </c>
      <c r="I16" s="62">
        <v>2363</v>
      </c>
      <c r="J16" s="62">
        <v>1136</v>
      </c>
      <c r="K16" s="62">
        <v>2361</v>
      </c>
      <c r="L16" s="62">
        <v>1112</v>
      </c>
      <c r="M16" s="62">
        <v>2378</v>
      </c>
      <c r="N16" s="62">
        <v>1102</v>
      </c>
      <c r="O16" s="62">
        <v>2314</v>
      </c>
      <c r="P16" s="62">
        <v>1128</v>
      </c>
      <c r="Q16" s="62">
        <v>2335</v>
      </c>
      <c r="R16" s="62">
        <v>1106</v>
      </c>
      <c r="S16" s="62">
        <v>2247</v>
      </c>
      <c r="T16" s="62">
        <v>1185</v>
      </c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1"/>
      <c r="AH16" s="41"/>
      <c r="AI16" s="41"/>
      <c r="AJ16" s="41"/>
      <c r="AK16" s="41"/>
      <c r="AL16" s="41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62">
        <v>2442</v>
      </c>
      <c r="BL16" s="62">
        <v>1081</v>
      </c>
      <c r="BM16" s="62">
        <v>2372</v>
      </c>
      <c r="BN16" s="62">
        <v>1084</v>
      </c>
      <c r="BO16" s="62">
        <v>2351</v>
      </c>
      <c r="BP16" s="62">
        <v>1085</v>
      </c>
      <c r="BQ16" s="62">
        <v>2333</v>
      </c>
      <c r="BR16" s="62">
        <v>1114</v>
      </c>
      <c r="BS16" s="62">
        <v>2390</v>
      </c>
      <c r="BT16" s="62">
        <v>1052</v>
      </c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</row>
    <row r="17" spans="1:84" x14ac:dyDescent="0.2">
      <c r="A17" s="27" t="s">
        <v>18</v>
      </c>
      <c r="B17" s="6">
        <v>5350</v>
      </c>
      <c r="C17" s="6">
        <v>2845</v>
      </c>
      <c r="D17" s="7">
        <f t="shared" si="0"/>
        <v>0.53177570093457949</v>
      </c>
      <c r="E17" s="62">
        <v>1865</v>
      </c>
      <c r="F17" s="62">
        <v>629</v>
      </c>
      <c r="G17" s="62">
        <v>1857</v>
      </c>
      <c r="H17" s="62">
        <v>619</v>
      </c>
      <c r="I17" s="42">
        <v>1832</v>
      </c>
      <c r="J17" s="42">
        <v>640</v>
      </c>
      <c r="K17" s="42">
        <v>1815</v>
      </c>
      <c r="L17" s="42">
        <v>643</v>
      </c>
      <c r="M17" s="42">
        <v>1826</v>
      </c>
      <c r="N17" s="42">
        <v>640</v>
      </c>
      <c r="O17" s="42">
        <v>1841</v>
      </c>
      <c r="P17" s="42">
        <v>614</v>
      </c>
      <c r="Q17" s="42">
        <v>1833</v>
      </c>
      <c r="R17" s="42">
        <v>623</v>
      </c>
      <c r="S17" s="42">
        <v>1795</v>
      </c>
      <c r="T17" s="42">
        <v>640</v>
      </c>
      <c r="U17" s="40"/>
      <c r="V17" s="40"/>
      <c r="W17" s="62">
        <v>1845</v>
      </c>
      <c r="X17" s="62">
        <v>593</v>
      </c>
      <c r="Y17" s="62">
        <v>1879</v>
      </c>
      <c r="Z17" s="62">
        <v>567</v>
      </c>
      <c r="AA17" s="62">
        <v>1854</v>
      </c>
      <c r="AB17" s="62">
        <v>588</v>
      </c>
      <c r="AC17" s="62">
        <v>1886</v>
      </c>
      <c r="AD17" s="62">
        <v>558</v>
      </c>
      <c r="AE17" s="62">
        <v>1906</v>
      </c>
      <c r="AF17" s="62">
        <v>559</v>
      </c>
      <c r="AG17" s="62">
        <v>1844</v>
      </c>
      <c r="AH17" s="62">
        <v>606</v>
      </c>
      <c r="AI17" s="62">
        <v>1784</v>
      </c>
      <c r="AJ17" s="62">
        <v>658</v>
      </c>
      <c r="AK17" s="62">
        <v>1926</v>
      </c>
      <c r="AL17" s="62">
        <v>523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</row>
    <row r="18" spans="1:84" x14ac:dyDescent="0.2">
      <c r="A18" s="27" t="s">
        <v>19</v>
      </c>
      <c r="B18" s="6">
        <v>918</v>
      </c>
      <c r="C18" s="6">
        <v>651</v>
      </c>
      <c r="D18" s="7">
        <f t="shared" si="0"/>
        <v>0.70915032679738566</v>
      </c>
      <c r="E18" s="62">
        <v>415</v>
      </c>
      <c r="F18" s="62">
        <v>140</v>
      </c>
      <c r="G18" s="62">
        <v>409</v>
      </c>
      <c r="H18" s="62">
        <v>140</v>
      </c>
      <c r="I18" s="62">
        <v>413</v>
      </c>
      <c r="J18" s="62">
        <v>139</v>
      </c>
      <c r="K18" s="62">
        <v>399</v>
      </c>
      <c r="L18" s="62">
        <v>143</v>
      </c>
      <c r="M18" s="62">
        <v>407</v>
      </c>
      <c r="N18" s="62">
        <v>133</v>
      </c>
      <c r="O18" s="62">
        <v>403</v>
      </c>
      <c r="P18" s="62">
        <v>135</v>
      </c>
      <c r="Q18" s="62">
        <v>400</v>
      </c>
      <c r="R18" s="62">
        <v>140</v>
      </c>
      <c r="S18" s="62">
        <v>390</v>
      </c>
      <c r="T18" s="62">
        <v>147</v>
      </c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1"/>
      <c r="AT18" s="41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62">
        <v>478</v>
      </c>
      <c r="BX18" s="62">
        <v>99</v>
      </c>
      <c r="BY18" s="40"/>
      <c r="BZ18" s="40"/>
      <c r="CA18" s="40"/>
      <c r="CB18" s="40"/>
      <c r="CC18" s="40"/>
      <c r="CD18" s="40"/>
      <c r="CE18" s="40"/>
      <c r="CF18" s="40"/>
    </row>
    <row r="19" spans="1:84" x14ac:dyDescent="0.2">
      <c r="A19" s="27" t="s">
        <v>20</v>
      </c>
      <c r="B19" s="6">
        <v>1290</v>
      </c>
      <c r="C19" s="6">
        <v>761</v>
      </c>
      <c r="D19" s="7">
        <f t="shared" si="0"/>
        <v>0.58992248062015507</v>
      </c>
      <c r="E19" s="42">
        <v>541</v>
      </c>
      <c r="F19" s="42">
        <v>137</v>
      </c>
      <c r="G19" s="42">
        <v>531</v>
      </c>
      <c r="H19" s="42">
        <v>125</v>
      </c>
      <c r="I19" s="62">
        <v>534</v>
      </c>
      <c r="J19" s="62">
        <v>122</v>
      </c>
      <c r="K19" s="62">
        <v>523</v>
      </c>
      <c r="L19" s="62">
        <v>129</v>
      </c>
      <c r="M19" s="62">
        <v>532</v>
      </c>
      <c r="N19" s="62">
        <v>117</v>
      </c>
      <c r="O19" s="62">
        <v>520</v>
      </c>
      <c r="P19" s="62">
        <v>127</v>
      </c>
      <c r="Q19" s="62">
        <v>530</v>
      </c>
      <c r="R19" s="62">
        <v>117</v>
      </c>
      <c r="S19" s="62">
        <v>511</v>
      </c>
      <c r="T19" s="62">
        <v>134</v>
      </c>
      <c r="U19" s="62">
        <v>536</v>
      </c>
      <c r="V19" s="62">
        <v>123</v>
      </c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</row>
    <row r="20" spans="1:84" x14ac:dyDescent="0.2">
      <c r="A20" s="27" t="s">
        <v>21</v>
      </c>
      <c r="B20" s="6">
        <v>440524</v>
      </c>
      <c r="C20" s="6">
        <v>229379</v>
      </c>
      <c r="D20" s="7">
        <f t="shared" si="0"/>
        <v>0.52069580771989721</v>
      </c>
      <c r="E20" s="62">
        <v>150641</v>
      </c>
      <c r="F20" s="62">
        <v>44854</v>
      </c>
      <c r="G20" s="62">
        <v>145487</v>
      </c>
      <c r="H20" s="62">
        <v>47760</v>
      </c>
      <c r="I20" s="62">
        <v>139546</v>
      </c>
      <c r="J20" s="62">
        <v>53291</v>
      </c>
      <c r="K20" s="62">
        <v>142071</v>
      </c>
      <c r="L20" s="62">
        <v>49965</v>
      </c>
      <c r="M20" s="62">
        <v>144246</v>
      </c>
      <c r="N20" s="62">
        <v>48295</v>
      </c>
      <c r="O20" s="62">
        <v>141553</v>
      </c>
      <c r="P20" s="62">
        <v>49921</v>
      </c>
      <c r="Q20" s="62">
        <v>141486</v>
      </c>
      <c r="R20" s="62">
        <v>49648</v>
      </c>
      <c r="S20" s="62">
        <v>138899</v>
      </c>
      <c r="T20" s="62">
        <v>52329</v>
      </c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0"/>
      <c r="AH20" s="40"/>
      <c r="AI20" s="40"/>
      <c r="AJ20" s="40"/>
      <c r="AK20" s="40"/>
      <c r="AL20" s="40"/>
      <c r="AM20" s="62">
        <v>140308</v>
      </c>
      <c r="AN20" s="62">
        <v>48686</v>
      </c>
      <c r="AO20" s="62">
        <v>142835</v>
      </c>
      <c r="AP20" s="62">
        <v>47015</v>
      </c>
      <c r="AQ20" s="62">
        <v>141331</v>
      </c>
      <c r="AR20" s="62">
        <v>49161</v>
      </c>
      <c r="AS20" s="62">
        <v>146483</v>
      </c>
      <c r="AT20" s="62">
        <v>44124</v>
      </c>
      <c r="AU20" s="62">
        <v>141679</v>
      </c>
      <c r="AV20" s="62">
        <v>48309</v>
      </c>
      <c r="AW20" s="62">
        <v>135029</v>
      </c>
      <c r="AX20" s="62">
        <v>54821</v>
      </c>
      <c r="AY20" s="62">
        <v>142352</v>
      </c>
      <c r="AZ20" s="62">
        <v>47543</v>
      </c>
      <c r="BA20" s="62">
        <v>139921</v>
      </c>
      <c r="BB20" s="62">
        <v>50392</v>
      </c>
      <c r="BC20" s="62">
        <v>146932</v>
      </c>
      <c r="BD20" s="62">
        <v>45226</v>
      </c>
      <c r="BE20" s="62">
        <v>138060</v>
      </c>
      <c r="BF20" s="62">
        <v>51166</v>
      </c>
      <c r="BG20" s="62">
        <v>140194</v>
      </c>
      <c r="BH20" s="62">
        <v>49029</v>
      </c>
      <c r="BI20" s="62">
        <v>141279</v>
      </c>
      <c r="BJ20" s="62">
        <v>47774</v>
      </c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</row>
    <row r="21" spans="1:84" x14ac:dyDescent="0.2">
      <c r="A21" s="27" t="s">
        <v>22</v>
      </c>
      <c r="B21" s="6">
        <v>6342</v>
      </c>
      <c r="C21" s="6">
        <v>4050</v>
      </c>
      <c r="D21" s="7">
        <f t="shared" si="0"/>
        <v>0.6385998107852412</v>
      </c>
      <c r="E21" s="62">
        <v>2248</v>
      </c>
      <c r="F21" s="62">
        <v>772</v>
      </c>
      <c r="G21" s="62">
        <v>2149</v>
      </c>
      <c r="H21" s="62">
        <v>806</v>
      </c>
      <c r="I21" s="62">
        <v>2182</v>
      </c>
      <c r="J21" s="62">
        <v>797</v>
      </c>
      <c r="K21" s="62">
        <v>2105</v>
      </c>
      <c r="L21" s="62">
        <v>829</v>
      </c>
      <c r="M21" s="62">
        <v>2213</v>
      </c>
      <c r="N21" s="62">
        <v>736</v>
      </c>
      <c r="O21" s="62">
        <v>2107</v>
      </c>
      <c r="P21" s="62">
        <v>816</v>
      </c>
      <c r="Q21" s="62">
        <v>2115</v>
      </c>
      <c r="R21" s="62">
        <v>794</v>
      </c>
      <c r="S21" s="62">
        <v>2085</v>
      </c>
      <c r="T21" s="62">
        <v>832</v>
      </c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62">
        <v>2317</v>
      </c>
      <c r="BZ21" s="62">
        <v>1055</v>
      </c>
      <c r="CA21" s="62">
        <v>2229</v>
      </c>
      <c r="CB21" s="62">
        <v>783</v>
      </c>
      <c r="CC21" s="62">
        <v>2323</v>
      </c>
      <c r="CD21" s="62">
        <v>810</v>
      </c>
      <c r="CE21" s="40"/>
      <c r="CF21" s="40"/>
    </row>
    <row r="22" spans="1:84" x14ac:dyDescent="0.2">
      <c r="A22" s="27" t="s">
        <v>23</v>
      </c>
      <c r="B22" s="6">
        <v>11287</v>
      </c>
      <c r="C22" s="6">
        <v>5882</v>
      </c>
      <c r="D22" s="7">
        <f t="shared" si="0"/>
        <v>0.52113050411978379</v>
      </c>
      <c r="E22" s="62">
        <v>3507</v>
      </c>
      <c r="F22" s="62">
        <v>1157</v>
      </c>
      <c r="G22" s="62">
        <v>3549</v>
      </c>
      <c r="H22" s="62">
        <v>1054</v>
      </c>
      <c r="I22" s="62">
        <v>3489</v>
      </c>
      <c r="J22" s="62">
        <v>1136</v>
      </c>
      <c r="K22" s="62">
        <v>3453</v>
      </c>
      <c r="L22" s="62">
        <v>1109</v>
      </c>
      <c r="M22" s="62">
        <v>3456</v>
      </c>
      <c r="N22" s="62">
        <v>1123</v>
      </c>
      <c r="O22" s="62">
        <v>3487</v>
      </c>
      <c r="P22" s="62">
        <v>1085</v>
      </c>
      <c r="Q22" s="62">
        <v>3436</v>
      </c>
      <c r="R22" s="62">
        <v>1114</v>
      </c>
      <c r="S22" s="62">
        <v>3374</v>
      </c>
      <c r="T22" s="62">
        <v>1182</v>
      </c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1"/>
      <c r="AT22" s="41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62">
        <v>3590</v>
      </c>
      <c r="BX22" s="62">
        <v>1144</v>
      </c>
      <c r="BY22" s="40"/>
      <c r="BZ22" s="40"/>
      <c r="CA22" s="40"/>
      <c r="CB22" s="40"/>
      <c r="CC22" s="40"/>
      <c r="CD22" s="40"/>
      <c r="CE22" s="40"/>
      <c r="CF22" s="40"/>
    </row>
    <row r="23" spans="1:84" x14ac:dyDescent="0.2">
      <c r="A23" s="27" t="s">
        <v>24</v>
      </c>
      <c r="B23" s="6">
        <v>8834</v>
      </c>
      <c r="C23" s="6">
        <v>5008</v>
      </c>
      <c r="D23" s="7">
        <f t="shared" si="0"/>
        <v>0.56690061127462077</v>
      </c>
      <c r="E23" s="62">
        <v>3221</v>
      </c>
      <c r="F23" s="62">
        <v>1020</v>
      </c>
      <c r="G23" s="62">
        <v>3191</v>
      </c>
      <c r="H23" s="62">
        <v>1014</v>
      </c>
      <c r="I23" s="62">
        <v>3134</v>
      </c>
      <c r="J23" s="62">
        <v>1070</v>
      </c>
      <c r="K23" s="62">
        <v>3142</v>
      </c>
      <c r="L23" s="62">
        <v>1045</v>
      </c>
      <c r="M23" s="62">
        <v>3168</v>
      </c>
      <c r="N23" s="62">
        <v>1015</v>
      </c>
      <c r="O23" s="62">
        <v>3155</v>
      </c>
      <c r="P23" s="62">
        <v>1019</v>
      </c>
      <c r="Q23" s="62">
        <v>3152</v>
      </c>
      <c r="R23" s="62">
        <v>1023</v>
      </c>
      <c r="S23" s="62">
        <v>3086</v>
      </c>
      <c r="T23" s="62">
        <v>1071</v>
      </c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1"/>
      <c r="AT23" s="41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62">
        <v>3299</v>
      </c>
      <c r="BX23" s="62">
        <v>981</v>
      </c>
      <c r="BY23" s="40"/>
      <c r="BZ23" s="40"/>
      <c r="CA23" s="40"/>
      <c r="CB23" s="40"/>
      <c r="CC23" s="40"/>
      <c r="CD23" s="40"/>
      <c r="CE23" s="40"/>
      <c r="CF23" s="40"/>
    </row>
    <row r="24" spans="1:84" x14ac:dyDescent="0.2">
      <c r="A24" s="27" t="s">
        <v>25</v>
      </c>
      <c r="B24" s="6">
        <v>24062</v>
      </c>
      <c r="C24" s="6">
        <v>10918</v>
      </c>
      <c r="D24" s="7">
        <f t="shared" si="0"/>
        <v>0.45374449339207046</v>
      </c>
      <c r="E24" s="62">
        <v>6904</v>
      </c>
      <c r="F24" s="62">
        <v>1806</v>
      </c>
      <c r="G24" s="62">
        <v>6553</v>
      </c>
      <c r="H24" s="62">
        <v>1989</v>
      </c>
      <c r="I24" s="62">
        <v>6297</v>
      </c>
      <c r="J24" s="62">
        <v>2175</v>
      </c>
      <c r="K24" s="62">
        <v>6368</v>
      </c>
      <c r="L24" s="62">
        <v>2073</v>
      </c>
      <c r="M24" s="62">
        <v>6544</v>
      </c>
      <c r="N24" s="62">
        <v>1857</v>
      </c>
      <c r="O24" s="62">
        <v>6319</v>
      </c>
      <c r="P24" s="62">
        <v>1963</v>
      </c>
      <c r="Q24" s="62">
        <v>6264</v>
      </c>
      <c r="R24" s="62">
        <v>2023</v>
      </c>
      <c r="S24" s="62">
        <v>6225</v>
      </c>
      <c r="T24" s="62">
        <v>2067</v>
      </c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0"/>
      <c r="AH24" s="40"/>
      <c r="AI24" s="40"/>
      <c r="AJ24" s="40"/>
      <c r="AK24" s="40"/>
      <c r="AL24" s="40"/>
      <c r="AM24" s="62">
        <v>6556</v>
      </c>
      <c r="AN24" s="62">
        <v>1763</v>
      </c>
      <c r="AO24" s="62">
        <v>6481</v>
      </c>
      <c r="AP24" s="62">
        <v>1854</v>
      </c>
      <c r="AQ24" s="62">
        <v>6468</v>
      </c>
      <c r="AR24" s="62">
        <v>1834</v>
      </c>
      <c r="AS24" s="62">
        <v>6691</v>
      </c>
      <c r="AT24" s="62">
        <v>1699</v>
      </c>
      <c r="AU24" s="62">
        <v>6515</v>
      </c>
      <c r="AV24" s="62">
        <v>1926</v>
      </c>
      <c r="AW24" s="62">
        <v>6241</v>
      </c>
      <c r="AX24" s="62">
        <v>2075</v>
      </c>
      <c r="AY24" s="62">
        <v>6523</v>
      </c>
      <c r="AZ24" s="62">
        <v>1821</v>
      </c>
      <c r="BA24" s="62">
        <v>6247</v>
      </c>
      <c r="BB24" s="62">
        <v>1992</v>
      </c>
      <c r="BC24" s="62">
        <v>6678</v>
      </c>
      <c r="BD24" s="62">
        <v>1649</v>
      </c>
      <c r="BE24" s="62">
        <v>6175</v>
      </c>
      <c r="BF24" s="62">
        <v>2027</v>
      </c>
      <c r="BG24" s="62">
        <v>6395</v>
      </c>
      <c r="BH24" s="62">
        <v>1880</v>
      </c>
      <c r="BI24" s="62">
        <v>6279</v>
      </c>
      <c r="BJ24" s="62">
        <v>1993</v>
      </c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</row>
    <row r="25" spans="1:84" x14ac:dyDescent="0.2">
      <c r="A25" s="27" t="s">
        <v>26</v>
      </c>
      <c r="B25" s="6">
        <v>24839</v>
      </c>
      <c r="C25" s="6">
        <v>11384</v>
      </c>
      <c r="D25" s="7">
        <f t="shared" si="0"/>
        <v>0.45831152622891419</v>
      </c>
      <c r="E25" s="62">
        <v>7433</v>
      </c>
      <c r="F25" s="62">
        <v>2410</v>
      </c>
      <c r="G25" s="62">
        <v>7319</v>
      </c>
      <c r="H25" s="62">
        <v>2459</v>
      </c>
      <c r="I25" s="62">
        <v>7209</v>
      </c>
      <c r="J25" s="62">
        <v>2557</v>
      </c>
      <c r="K25" s="62">
        <v>7154</v>
      </c>
      <c r="L25" s="62">
        <v>2563</v>
      </c>
      <c r="M25" s="62">
        <v>7237</v>
      </c>
      <c r="N25" s="62">
        <v>2461</v>
      </c>
      <c r="O25" s="62">
        <v>7201</v>
      </c>
      <c r="P25" s="62">
        <v>2456</v>
      </c>
      <c r="Q25" s="62">
        <v>7186</v>
      </c>
      <c r="R25" s="62">
        <v>2490</v>
      </c>
      <c r="S25" s="62">
        <v>7014</v>
      </c>
      <c r="T25" s="62">
        <v>2685</v>
      </c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0"/>
      <c r="AH25" s="40"/>
      <c r="AI25" s="40"/>
      <c r="AJ25" s="40"/>
      <c r="AK25" s="40"/>
      <c r="AL25" s="40"/>
      <c r="AM25" s="62">
        <v>7154</v>
      </c>
      <c r="AN25" s="62">
        <v>2463</v>
      </c>
      <c r="AO25" s="62">
        <v>7283</v>
      </c>
      <c r="AP25" s="62">
        <v>2412</v>
      </c>
      <c r="AQ25" s="62">
        <v>7136</v>
      </c>
      <c r="AR25" s="62">
        <v>2462</v>
      </c>
      <c r="AS25" s="62">
        <v>7405</v>
      </c>
      <c r="AT25" s="62">
        <v>2297</v>
      </c>
      <c r="AU25" s="62">
        <v>7166</v>
      </c>
      <c r="AV25" s="62">
        <v>2407</v>
      </c>
      <c r="AW25" s="62">
        <v>6711</v>
      </c>
      <c r="AX25" s="62">
        <v>2887</v>
      </c>
      <c r="AY25" s="62">
        <v>7118</v>
      </c>
      <c r="AZ25" s="62">
        <v>2488</v>
      </c>
      <c r="BA25" s="62">
        <v>7090</v>
      </c>
      <c r="BB25" s="62">
        <v>2484</v>
      </c>
      <c r="BC25" s="62">
        <v>7269</v>
      </c>
      <c r="BD25" s="62">
        <v>2352</v>
      </c>
      <c r="BE25" s="62">
        <v>7070</v>
      </c>
      <c r="BF25" s="62">
        <v>2506</v>
      </c>
      <c r="BG25" s="62">
        <v>7092</v>
      </c>
      <c r="BH25" s="62">
        <v>2462</v>
      </c>
      <c r="BI25" s="62">
        <v>7240</v>
      </c>
      <c r="BJ25" s="62">
        <v>2422</v>
      </c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</row>
    <row r="26" spans="1:84" x14ac:dyDescent="0.2">
      <c r="A26" s="27" t="s">
        <v>27</v>
      </c>
      <c r="B26" s="6">
        <v>14151</v>
      </c>
      <c r="C26" s="6">
        <v>5813</v>
      </c>
      <c r="D26" s="7">
        <f t="shared" si="0"/>
        <v>0.41078369019857253</v>
      </c>
      <c r="E26" s="62">
        <v>4009</v>
      </c>
      <c r="F26" s="62">
        <v>1048</v>
      </c>
      <c r="G26" s="62">
        <v>3993</v>
      </c>
      <c r="H26" s="62">
        <v>1058</v>
      </c>
      <c r="I26" s="62">
        <v>4026</v>
      </c>
      <c r="J26" s="62">
        <v>994</v>
      </c>
      <c r="K26" s="62">
        <v>3997</v>
      </c>
      <c r="L26" s="62">
        <v>1018</v>
      </c>
      <c r="M26" s="62">
        <v>4036</v>
      </c>
      <c r="N26" s="62">
        <v>995</v>
      </c>
      <c r="O26" s="62">
        <v>4009</v>
      </c>
      <c r="P26" s="62">
        <v>1009</v>
      </c>
      <c r="Q26" s="62">
        <v>4030</v>
      </c>
      <c r="R26" s="62">
        <v>983</v>
      </c>
      <c r="S26" s="62">
        <v>3895</v>
      </c>
      <c r="T26" s="62">
        <v>1110</v>
      </c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2">
        <v>4392</v>
      </c>
      <c r="CF26" s="42">
        <v>915</v>
      </c>
    </row>
    <row r="27" spans="1:84" x14ac:dyDescent="0.2">
      <c r="A27" s="27" t="s">
        <v>28</v>
      </c>
      <c r="B27" s="6">
        <v>249074</v>
      </c>
      <c r="C27" s="6">
        <v>88157</v>
      </c>
      <c r="D27" s="7">
        <f t="shared" si="0"/>
        <v>0.35393899001903051</v>
      </c>
      <c r="E27" s="62">
        <v>60543</v>
      </c>
      <c r="F27" s="62">
        <v>15218</v>
      </c>
      <c r="G27" s="62">
        <v>61389</v>
      </c>
      <c r="H27" s="62">
        <v>13914</v>
      </c>
      <c r="I27" s="62">
        <v>60522</v>
      </c>
      <c r="J27" s="62">
        <v>14711</v>
      </c>
      <c r="K27" s="62">
        <v>60340</v>
      </c>
      <c r="L27" s="62">
        <v>14234</v>
      </c>
      <c r="M27" s="62">
        <v>59685</v>
      </c>
      <c r="N27" s="62">
        <v>14811</v>
      </c>
      <c r="O27" s="62">
        <v>60083</v>
      </c>
      <c r="P27" s="62">
        <v>14182</v>
      </c>
      <c r="Q27" s="62">
        <v>59967</v>
      </c>
      <c r="R27" s="62">
        <v>14057</v>
      </c>
      <c r="S27" s="62">
        <v>58731</v>
      </c>
      <c r="T27" s="62">
        <v>15015</v>
      </c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1"/>
      <c r="AH27" s="41"/>
      <c r="AI27" s="41"/>
      <c r="AJ27" s="41"/>
      <c r="AK27" s="41"/>
      <c r="AL27" s="41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62">
        <v>60229</v>
      </c>
      <c r="BL27" s="62">
        <v>13618</v>
      </c>
      <c r="BM27" s="62">
        <v>60516</v>
      </c>
      <c r="BN27" s="62">
        <v>13679</v>
      </c>
      <c r="BO27" s="62">
        <v>59832</v>
      </c>
      <c r="BP27" s="62">
        <v>13913</v>
      </c>
      <c r="BQ27" s="62">
        <v>59539</v>
      </c>
      <c r="BR27" s="62">
        <v>14371</v>
      </c>
      <c r="BS27" s="62">
        <v>59826</v>
      </c>
      <c r="BT27" s="62">
        <v>14222</v>
      </c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</row>
    <row r="28" spans="1:84" x14ac:dyDescent="0.2">
      <c r="A28" s="27" t="s">
        <v>29</v>
      </c>
      <c r="B28" s="6">
        <v>12718</v>
      </c>
      <c r="C28" s="6">
        <v>6639</v>
      </c>
      <c r="D28" s="7">
        <f t="shared" si="0"/>
        <v>0.52201604025790216</v>
      </c>
      <c r="E28" s="62">
        <v>4488</v>
      </c>
      <c r="F28" s="62">
        <v>1003</v>
      </c>
      <c r="G28" s="62">
        <v>4396</v>
      </c>
      <c r="H28" s="62">
        <v>1051</v>
      </c>
      <c r="I28" s="62">
        <v>4359</v>
      </c>
      <c r="J28" s="62">
        <v>1089</v>
      </c>
      <c r="K28" s="62">
        <v>4348</v>
      </c>
      <c r="L28" s="62">
        <v>1053</v>
      </c>
      <c r="M28" s="62">
        <v>4397</v>
      </c>
      <c r="N28" s="62">
        <v>1022</v>
      </c>
      <c r="O28" s="62">
        <v>4339</v>
      </c>
      <c r="P28" s="62">
        <v>1042</v>
      </c>
      <c r="Q28" s="62">
        <v>4326</v>
      </c>
      <c r="R28" s="62">
        <v>1039</v>
      </c>
      <c r="S28" s="62">
        <v>4223</v>
      </c>
      <c r="T28" s="62">
        <v>1129</v>
      </c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1"/>
      <c r="AH28" s="41"/>
      <c r="AI28" s="41"/>
      <c r="AJ28" s="41"/>
      <c r="AK28" s="41"/>
      <c r="AL28" s="41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62">
        <v>4370</v>
      </c>
      <c r="BL28" s="62">
        <v>991</v>
      </c>
      <c r="BM28" s="62">
        <v>4370</v>
      </c>
      <c r="BN28" s="62">
        <v>1022</v>
      </c>
      <c r="BO28" s="62">
        <v>4504</v>
      </c>
      <c r="BP28" s="62">
        <v>974</v>
      </c>
      <c r="BQ28" s="62">
        <v>4285</v>
      </c>
      <c r="BR28" s="62">
        <v>1068</v>
      </c>
      <c r="BS28" s="62">
        <v>4351</v>
      </c>
      <c r="BT28" s="62">
        <v>1020</v>
      </c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</row>
    <row r="29" spans="1:84" x14ac:dyDescent="0.2">
      <c r="A29" s="27" t="s">
        <v>30</v>
      </c>
      <c r="B29" s="6">
        <v>67259</v>
      </c>
      <c r="C29" s="6">
        <v>30795</v>
      </c>
      <c r="D29" s="7">
        <f t="shared" si="0"/>
        <v>0.45785694107851738</v>
      </c>
      <c r="E29" s="62">
        <v>20488</v>
      </c>
      <c r="F29" s="62">
        <v>5356</v>
      </c>
      <c r="G29" s="62">
        <v>20479</v>
      </c>
      <c r="H29" s="62">
        <v>5080</v>
      </c>
      <c r="I29" s="62">
        <v>20101</v>
      </c>
      <c r="J29" s="62">
        <v>5407</v>
      </c>
      <c r="K29" s="62">
        <v>19968</v>
      </c>
      <c r="L29" s="62">
        <v>5331</v>
      </c>
      <c r="M29" s="62">
        <v>20214</v>
      </c>
      <c r="N29" s="62">
        <v>5171</v>
      </c>
      <c r="O29" s="62">
        <v>20033</v>
      </c>
      <c r="P29" s="62">
        <v>5201</v>
      </c>
      <c r="Q29" s="62">
        <v>20046</v>
      </c>
      <c r="R29" s="62">
        <v>5176</v>
      </c>
      <c r="S29" s="62">
        <v>19594</v>
      </c>
      <c r="T29" s="62">
        <v>5616</v>
      </c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1"/>
      <c r="AN29" s="41"/>
      <c r="AO29" s="41"/>
      <c r="AP29" s="41"/>
      <c r="AQ29" s="41"/>
      <c r="AR29" s="41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62">
        <v>20564</v>
      </c>
      <c r="BV29" s="62">
        <v>4886</v>
      </c>
      <c r="BW29" s="40"/>
      <c r="BX29" s="40"/>
      <c r="BY29" s="40"/>
      <c r="BZ29" s="40"/>
      <c r="CA29" s="40"/>
      <c r="CB29" s="40"/>
      <c r="CC29" s="40"/>
      <c r="CD29" s="40"/>
      <c r="CE29" s="40"/>
      <c r="CF29" s="40"/>
    </row>
    <row r="30" spans="1:84" x14ac:dyDescent="0.2">
      <c r="A30" s="27" t="s">
        <v>31</v>
      </c>
      <c r="B30" s="6">
        <v>1558</v>
      </c>
      <c r="C30" s="6">
        <v>1186</v>
      </c>
      <c r="D30" s="7">
        <f t="shared" si="0"/>
        <v>0.7612323491655969</v>
      </c>
      <c r="E30" s="62">
        <v>741</v>
      </c>
      <c r="F30" s="62">
        <v>211</v>
      </c>
      <c r="G30" s="62">
        <v>712</v>
      </c>
      <c r="H30" s="62">
        <v>210</v>
      </c>
      <c r="I30" s="62">
        <v>705</v>
      </c>
      <c r="J30" s="62">
        <v>220</v>
      </c>
      <c r="K30" s="62">
        <v>680</v>
      </c>
      <c r="L30" s="62">
        <v>231</v>
      </c>
      <c r="M30" s="62">
        <v>710</v>
      </c>
      <c r="N30" s="62">
        <v>210</v>
      </c>
      <c r="O30" s="62">
        <v>685</v>
      </c>
      <c r="P30" s="62">
        <v>226</v>
      </c>
      <c r="Q30" s="62">
        <v>688</v>
      </c>
      <c r="R30" s="62">
        <v>223</v>
      </c>
      <c r="S30" s="62">
        <v>664</v>
      </c>
      <c r="T30" s="62">
        <v>247</v>
      </c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1"/>
      <c r="AT30" s="41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62">
        <v>749</v>
      </c>
      <c r="BX30" s="62">
        <v>198</v>
      </c>
      <c r="BY30" s="40"/>
      <c r="BZ30" s="40"/>
      <c r="CA30" s="40"/>
      <c r="CB30" s="40"/>
      <c r="CC30" s="40"/>
      <c r="CD30" s="40"/>
      <c r="CE30" s="40"/>
      <c r="CF30" s="40"/>
    </row>
    <row r="31" spans="1:84" x14ac:dyDescent="0.2">
      <c r="A31" s="27" t="s">
        <v>32</v>
      </c>
      <c r="B31" s="6">
        <v>95572</v>
      </c>
      <c r="C31" s="6">
        <v>37139</v>
      </c>
      <c r="D31" s="7">
        <f t="shared" si="0"/>
        <v>0.38859707864228016</v>
      </c>
      <c r="E31" s="62">
        <v>25065</v>
      </c>
      <c r="F31" s="62">
        <v>7719</v>
      </c>
      <c r="G31" s="62">
        <v>24861</v>
      </c>
      <c r="H31" s="62">
        <v>7714</v>
      </c>
      <c r="I31" s="42">
        <v>24378</v>
      </c>
      <c r="J31" s="42">
        <v>8088</v>
      </c>
      <c r="K31" s="42">
        <v>24330</v>
      </c>
      <c r="L31" s="42">
        <v>7831</v>
      </c>
      <c r="M31" s="42">
        <v>24739</v>
      </c>
      <c r="N31" s="42">
        <v>7535</v>
      </c>
      <c r="O31" s="42">
        <v>24406</v>
      </c>
      <c r="P31" s="42">
        <v>7741</v>
      </c>
      <c r="Q31" s="42">
        <v>24437</v>
      </c>
      <c r="R31" s="42">
        <v>7636</v>
      </c>
      <c r="S31" s="42">
        <v>23745</v>
      </c>
      <c r="T31" s="42">
        <v>8258</v>
      </c>
      <c r="U31" s="40"/>
      <c r="V31" s="40"/>
      <c r="W31" s="62">
        <v>24643</v>
      </c>
      <c r="X31" s="62">
        <v>7276</v>
      </c>
      <c r="Y31" s="62">
        <v>25094</v>
      </c>
      <c r="Z31" s="62">
        <v>6982</v>
      </c>
      <c r="AA31" s="62">
        <v>24657</v>
      </c>
      <c r="AB31" s="62">
        <v>7380</v>
      </c>
      <c r="AC31" s="62">
        <v>25560</v>
      </c>
      <c r="AD31" s="62">
        <v>6697</v>
      </c>
      <c r="AE31" s="62">
        <v>24785</v>
      </c>
      <c r="AF31" s="62">
        <v>7403</v>
      </c>
      <c r="AG31" s="62">
        <v>24418</v>
      </c>
      <c r="AH31" s="62">
        <v>7678</v>
      </c>
      <c r="AI31" s="62">
        <v>23899</v>
      </c>
      <c r="AJ31" s="62">
        <v>8162</v>
      </c>
      <c r="AK31" s="62">
        <v>24976</v>
      </c>
      <c r="AL31" s="62">
        <v>7087</v>
      </c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</row>
    <row r="32" spans="1:84" x14ac:dyDescent="0.2">
      <c r="A32" s="28" t="s">
        <v>33</v>
      </c>
      <c r="B32" s="6">
        <f>SUM(B3:B31)</f>
        <v>1249654</v>
      </c>
      <c r="C32" s="6">
        <f>SUM(C3:C31)</f>
        <v>577973</v>
      </c>
      <c r="D32" s="7">
        <f t="shared" si="0"/>
        <v>0.46250642177754803</v>
      </c>
      <c r="E32" s="10">
        <f t="shared" ref="E32" si="1">SUM(E3:E31)</f>
        <v>383026</v>
      </c>
      <c r="F32" s="10">
        <f>SUM(F3:F31)</f>
        <v>109225</v>
      </c>
      <c r="G32" s="10">
        <f t="shared" ref="G32:T32" si="2">SUM(G3:G31)</f>
        <v>378267</v>
      </c>
      <c r="H32" s="10">
        <f t="shared" si="2"/>
        <v>109442</v>
      </c>
      <c r="I32" s="10">
        <f t="shared" si="2"/>
        <v>367587</v>
      </c>
      <c r="J32" s="10">
        <f t="shared" si="2"/>
        <v>119167</v>
      </c>
      <c r="K32" s="10">
        <f t="shared" ref="K32:L32" si="3">SUM(K3:K31)</f>
        <v>370372</v>
      </c>
      <c r="L32" s="10">
        <f t="shared" si="3"/>
        <v>113287</v>
      </c>
      <c r="M32" s="10">
        <f t="shared" si="2"/>
        <v>372734</v>
      </c>
      <c r="N32" s="10">
        <f t="shared" si="2"/>
        <v>111593</v>
      </c>
      <c r="O32" s="10">
        <f t="shared" ref="O32:P32" si="4">SUM(O3:O31)</f>
        <v>369471</v>
      </c>
      <c r="P32" s="10">
        <f t="shared" si="4"/>
        <v>112306</v>
      </c>
      <c r="Q32" s="10">
        <f t="shared" si="2"/>
        <v>369294</v>
      </c>
      <c r="R32" s="10">
        <f t="shared" si="2"/>
        <v>111782</v>
      </c>
      <c r="S32" s="10">
        <f t="shared" si="2"/>
        <v>361797</v>
      </c>
      <c r="T32" s="10">
        <f t="shared" si="2"/>
        <v>118892</v>
      </c>
      <c r="U32" s="10">
        <f>SUM(U3:U31)</f>
        <v>23715</v>
      </c>
      <c r="V32" s="10">
        <f>SUM(V3:V31)</f>
        <v>5492</v>
      </c>
      <c r="W32" s="10">
        <f t="shared" ref="W32:AL32" si="5">SUM(W8:W31)</f>
        <v>69804</v>
      </c>
      <c r="X32" s="10">
        <f t="shared" si="5"/>
        <v>19778</v>
      </c>
      <c r="Y32" s="10">
        <f t="shared" si="5"/>
        <v>71051</v>
      </c>
      <c r="Z32" s="10">
        <f t="shared" si="5"/>
        <v>18759</v>
      </c>
      <c r="AA32" s="10">
        <f t="shared" si="5"/>
        <v>70156</v>
      </c>
      <c r="AB32" s="10">
        <f t="shared" si="5"/>
        <v>19744</v>
      </c>
      <c r="AC32" s="10">
        <f t="shared" si="5"/>
        <v>72175</v>
      </c>
      <c r="AD32" s="10">
        <f t="shared" si="5"/>
        <v>18142</v>
      </c>
      <c r="AE32" s="10">
        <f t="shared" si="5"/>
        <v>70214</v>
      </c>
      <c r="AF32" s="10">
        <f t="shared" si="5"/>
        <v>19862</v>
      </c>
      <c r="AG32" s="10">
        <f t="shared" si="5"/>
        <v>69021</v>
      </c>
      <c r="AH32" s="10">
        <f t="shared" si="5"/>
        <v>21076</v>
      </c>
      <c r="AI32" s="10">
        <f t="shared" si="5"/>
        <v>65738</v>
      </c>
      <c r="AJ32" s="10">
        <f t="shared" si="5"/>
        <v>24218</v>
      </c>
      <c r="AK32" s="81">
        <f t="shared" si="5"/>
        <v>70905</v>
      </c>
      <c r="AL32" s="10">
        <f t="shared" si="5"/>
        <v>18976</v>
      </c>
      <c r="AM32" s="10">
        <f t="shared" ref="AM32:BJ32" si="6">SUM(AM20:AM25)</f>
        <v>154018</v>
      </c>
      <c r="AN32" s="10">
        <f t="shared" si="6"/>
        <v>52912</v>
      </c>
      <c r="AO32" s="10">
        <f t="shared" si="6"/>
        <v>156599</v>
      </c>
      <c r="AP32" s="10">
        <f t="shared" si="6"/>
        <v>51281</v>
      </c>
      <c r="AQ32" s="10">
        <f t="shared" si="6"/>
        <v>154935</v>
      </c>
      <c r="AR32" s="10">
        <f t="shared" si="6"/>
        <v>53457</v>
      </c>
      <c r="AS32" s="10">
        <f t="shared" si="6"/>
        <v>160579</v>
      </c>
      <c r="AT32" s="10">
        <f t="shared" si="6"/>
        <v>48120</v>
      </c>
      <c r="AU32" s="10">
        <f t="shared" si="6"/>
        <v>155360</v>
      </c>
      <c r="AV32" s="10">
        <f t="shared" si="6"/>
        <v>52642</v>
      </c>
      <c r="AW32" s="10">
        <f t="shared" si="6"/>
        <v>147981</v>
      </c>
      <c r="AX32" s="10">
        <f t="shared" si="6"/>
        <v>59783</v>
      </c>
      <c r="AY32" s="10">
        <f t="shared" si="6"/>
        <v>155993</v>
      </c>
      <c r="AZ32" s="10">
        <f t="shared" si="6"/>
        <v>51852</v>
      </c>
      <c r="BA32" s="10">
        <f t="shared" si="6"/>
        <v>153258</v>
      </c>
      <c r="BB32" s="10">
        <f t="shared" si="6"/>
        <v>54868</v>
      </c>
      <c r="BC32" s="10">
        <f t="shared" si="6"/>
        <v>160879</v>
      </c>
      <c r="BD32" s="10">
        <f t="shared" si="6"/>
        <v>49227</v>
      </c>
      <c r="BE32" s="10">
        <f t="shared" si="6"/>
        <v>151305</v>
      </c>
      <c r="BF32" s="10">
        <f t="shared" si="6"/>
        <v>55699</v>
      </c>
      <c r="BG32" s="10">
        <f t="shared" si="6"/>
        <v>153681</v>
      </c>
      <c r="BH32" s="10">
        <f t="shared" si="6"/>
        <v>53371</v>
      </c>
      <c r="BI32" s="10">
        <f t="shared" si="6"/>
        <v>154798</v>
      </c>
      <c r="BJ32" s="10">
        <f t="shared" si="6"/>
        <v>52189</v>
      </c>
      <c r="BK32" s="10">
        <f t="shared" ref="BK32:BT32" si="7">SUM(BK14:BK28)</f>
        <v>69061</v>
      </c>
      <c r="BL32" s="10">
        <f t="shared" si="7"/>
        <v>16354</v>
      </c>
      <c r="BM32" s="10">
        <f t="shared" si="7"/>
        <v>69281</v>
      </c>
      <c r="BN32" s="10">
        <f t="shared" si="7"/>
        <v>16421</v>
      </c>
      <c r="BO32" s="10">
        <f t="shared" si="7"/>
        <v>68703</v>
      </c>
      <c r="BP32" s="10">
        <f t="shared" si="7"/>
        <v>16612</v>
      </c>
      <c r="BQ32" s="10">
        <f t="shared" si="7"/>
        <v>68169</v>
      </c>
      <c r="BR32" s="10">
        <f t="shared" si="7"/>
        <v>17204</v>
      </c>
      <c r="BS32" s="10">
        <f t="shared" si="7"/>
        <v>68603</v>
      </c>
      <c r="BT32" s="10">
        <f t="shared" si="7"/>
        <v>16918</v>
      </c>
      <c r="BU32" s="10">
        <f>SUM(BU3:BU29)</f>
        <v>28146</v>
      </c>
      <c r="BV32" s="10">
        <f>SUM(BV3:BV29)</f>
        <v>6368</v>
      </c>
      <c r="BW32" s="10">
        <f>SUM(BW11:BW30)</f>
        <v>10755</v>
      </c>
      <c r="BX32" s="10">
        <f>SUM(BX11:BX30)</f>
        <v>2885</v>
      </c>
      <c r="BY32" s="10">
        <f t="shared" ref="BY32:CD32" si="8">SUM(BY6:BY21)</f>
        <v>10210</v>
      </c>
      <c r="BZ32" s="10">
        <f t="shared" si="8"/>
        <v>3685</v>
      </c>
      <c r="CA32" s="10">
        <f t="shared" si="8"/>
        <v>10207</v>
      </c>
      <c r="CB32" s="10">
        <f t="shared" si="8"/>
        <v>3192</v>
      </c>
      <c r="CC32" s="10">
        <f t="shared" si="8"/>
        <v>10540</v>
      </c>
      <c r="CD32" s="10">
        <f t="shared" si="8"/>
        <v>2967</v>
      </c>
      <c r="CE32" s="10">
        <f>SUM(CE7:CE26)</f>
        <v>7197</v>
      </c>
      <c r="CF32" s="10">
        <f>SUM(CF7:CF26)</f>
        <v>1682</v>
      </c>
    </row>
    <row r="33" spans="1:84" x14ac:dyDescent="0.2">
      <c r="A33" s="28" t="s">
        <v>34</v>
      </c>
      <c r="B33" s="29"/>
      <c r="C33" s="29"/>
      <c r="D33" s="30"/>
      <c r="E33" s="177">
        <f>SUM(E32:F32)</f>
        <v>492251</v>
      </c>
      <c r="F33" s="181"/>
      <c r="G33" s="177">
        <f>SUM(G32:H32)</f>
        <v>487709</v>
      </c>
      <c r="H33" s="181"/>
      <c r="I33" s="177">
        <f>SUM(I32:J32)</f>
        <v>486754</v>
      </c>
      <c r="J33" s="181"/>
      <c r="K33" s="177">
        <f>SUM(K32:L32)</f>
        <v>483659</v>
      </c>
      <c r="L33" s="181"/>
      <c r="M33" s="177">
        <f>SUM(M32:N32)</f>
        <v>484327</v>
      </c>
      <c r="N33" s="181"/>
      <c r="O33" s="177">
        <f>SUM(O32:P32)</f>
        <v>481777</v>
      </c>
      <c r="P33" s="181"/>
      <c r="Q33" s="177">
        <f>SUM(Q32:R32)</f>
        <v>481076</v>
      </c>
      <c r="R33" s="181"/>
      <c r="S33" s="177">
        <f>SUM(S32:T32)</f>
        <v>480689</v>
      </c>
      <c r="T33" s="181"/>
      <c r="U33" s="113">
        <f>SUM(U32:V32)</f>
        <v>29207</v>
      </c>
      <c r="V33" s="186"/>
      <c r="W33" s="113">
        <f>SUM(W32:X32)</f>
        <v>89582</v>
      </c>
      <c r="X33" s="186"/>
      <c r="Y33" s="113">
        <f>SUM(Y32:Z32)</f>
        <v>89810</v>
      </c>
      <c r="Z33" s="186"/>
      <c r="AA33" s="113">
        <f>SUM(AA32:AB32)</f>
        <v>89900</v>
      </c>
      <c r="AB33" s="186"/>
      <c r="AC33" s="113">
        <f>SUM(AC32:AD32)</f>
        <v>90317</v>
      </c>
      <c r="AD33" s="186"/>
      <c r="AE33" s="113">
        <f>SUM(AE32:AF32)</f>
        <v>90076</v>
      </c>
      <c r="AF33" s="186"/>
      <c r="AG33" s="113">
        <f>SUM(AG32:AH32)</f>
        <v>90097</v>
      </c>
      <c r="AH33" s="186"/>
      <c r="AI33" s="113">
        <f>SUM(AI32:AJ32)</f>
        <v>89956</v>
      </c>
      <c r="AJ33" s="186"/>
      <c r="AK33" s="113">
        <f>SUM(AK32:AL32)</f>
        <v>89881</v>
      </c>
      <c r="AL33" s="186"/>
      <c r="AM33" s="113">
        <f>SUM(AM32:AN32)</f>
        <v>206930</v>
      </c>
      <c r="AN33" s="186"/>
      <c r="AO33" s="113">
        <f>SUM(AO32:AP32)</f>
        <v>207880</v>
      </c>
      <c r="AP33" s="186"/>
      <c r="AQ33" s="113">
        <f>SUM(AQ32:AR32)</f>
        <v>208392</v>
      </c>
      <c r="AR33" s="186"/>
      <c r="AS33" s="113">
        <f>SUM(AS32:AT32)</f>
        <v>208699</v>
      </c>
      <c r="AT33" s="186"/>
      <c r="AU33" s="113">
        <f>SUM(AU32:AV32)</f>
        <v>208002</v>
      </c>
      <c r="AV33" s="186"/>
      <c r="AW33" s="177">
        <f>SUM(AW32:AX32)</f>
        <v>207764</v>
      </c>
      <c r="AX33" s="181"/>
      <c r="AY33" s="177">
        <f>SUM(AY32:AZ32)</f>
        <v>207845</v>
      </c>
      <c r="AZ33" s="181"/>
      <c r="BA33" s="177">
        <f>SUM(BA32:BB32)</f>
        <v>208126</v>
      </c>
      <c r="BB33" s="181"/>
      <c r="BC33" s="177">
        <f>SUM(BC32:BD32)</f>
        <v>210106</v>
      </c>
      <c r="BD33" s="181"/>
      <c r="BE33" s="177">
        <f>SUM(BE32:BF32)</f>
        <v>207004</v>
      </c>
      <c r="BF33" s="181"/>
      <c r="BG33" s="177">
        <f>SUM(BG32:BH32)</f>
        <v>207052</v>
      </c>
      <c r="BH33" s="181"/>
      <c r="BI33" s="177">
        <f>SUM(BI32:BJ32)</f>
        <v>206987</v>
      </c>
      <c r="BJ33" s="181"/>
      <c r="BK33" s="177">
        <f>SUM(BK32:BL32)</f>
        <v>85415</v>
      </c>
      <c r="BL33" s="181"/>
      <c r="BM33" s="177">
        <f>SUM(BM32:BN32)</f>
        <v>85702</v>
      </c>
      <c r="BN33" s="181"/>
      <c r="BO33" s="177">
        <f>SUM(BO32:BP32)</f>
        <v>85315</v>
      </c>
      <c r="BP33" s="181"/>
      <c r="BQ33" s="177">
        <f>SUM(BQ32:BR32)</f>
        <v>85373</v>
      </c>
      <c r="BR33" s="181"/>
      <c r="BS33" s="177">
        <f>SUM(BS32:BT32)</f>
        <v>85521</v>
      </c>
      <c r="BT33" s="181"/>
      <c r="BU33" s="177">
        <f>SUM(BU32:BV32)</f>
        <v>34514</v>
      </c>
      <c r="BV33" s="181"/>
      <c r="BW33" s="177">
        <f>SUM(BW32:BX32)</f>
        <v>13640</v>
      </c>
      <c r="BX33" s="181"/>
      <c r="BY33" s="177">
        <f>SUM(BY32:BZ32)</f>
        <v>13895</v>
      </c>
      <c r="BZ33" s="181"/>
      <c r="CA33" s="177">
        <f>SUM(CA32:CB32)</f>
        <v>13399</v>
      </c>
      <c r="CB33" s="181"/>
      <c r="CC33" s="177">
        <f>SUM(CC32:CD32)</f>
        <v>13507</v>
      </c>
      <c r="CD33" s="181"/>
      <c r="CE33" s="177">
        <f>SUM(CE32:CF32)</f>
        <v>8879</v>
      </c>
      <c r="CF33" s="181"/>
    </row>
    <row r="34" spans="1:84" x14ac:dyDescent="0.2">
      <c r="A34" s="28" t="s">
        <v>35</v>
      </c>
      <c r="B34" s="17"/>
      <c r="C34" s="17"/>
      <c r="D34" s="31"/>
      <c r="E34" s="7">
        <f>E32/E33</f>
        <v>0.77811116686405923</v>
      </c>
      <c r="F34" s="7">
        <f>F32/E33</f>
        <v>0.22188883313594082</v>
      </c>
      <c r="G34" s="7">
        <f>G32/G33</f>
        <v>0.77559979413953817</v>
      </c>
      <c r="H34" s="7">
        <f>H32/G33</f>
        <v>0.22440020586046189</v>
      </c>
      <c r="I34" s="7">
        <f>I32/I33</f>
        <v>0.75518023477978613</v>
      </c>
      <c r="J34" s="7">
        <f>J32/I33</f>
        <v>0.2448197652202139</v>
      </c>
      <c r="K34" s="7">
        <f>K32/K33</f>
        <v>0.76577092538337965</v>
      </c>
      <c r="L34" s="7">
        <f>L32/K33</f>
        <v>0.23422907461662038</v>
      </c>
      <c r="M34" s="7">
        <f>M32/M33</f>
        <v>0.76959161888558758</v>
      </c>
      <c r="N34" s="7">
        <f>N32/M33</f>
        <v>0.23040838111441236</v>
      </c>
      <c r="O34" s="7">
        <f>O32/O33</f>
        <v>0.76689215134803035</v>
      </c>
      <c r="P34" s="7">
        <f>P32/O33</f>
        <v>0.23310784865196968</v>
      </c>
      <c r="Q34" s="7">
        <f>Q32/Q33</f>
        <v>0.76764170318203362</v>
      </c>
      <c r="R34" s="7">
        <f>R32/Q33</f>
        <v>0.23235829681796638</v>
      </c>
      <c r="S34" s="7">
        <f>S32/S33</f>
        <v>0.75266336446226145</v>
      </c>
      <c r="T34" s="7">
        <f>T32/S33</f>
        <v>0.24733663553773855</v>
      </c>
      <c r="U34" s="7">
        <f>U32/U33</f>
        <v>0.81196288560961416</v>
      </c>
      <c r="V34" s="7">
        <f>V32/U33</f>
        <v>0.18803711439038587</v>
      </c>
      <c r="W34" s="7">
        <f>W32/W33</f>
        <v>0.77921903953919314</v>
      </c>
      <c r="X34" s="7">
        <f>X32/W33</f>
        <v>0.22078096046080686</v>
      </c>
      <c r="Y34" s="7">
        <f>Y32/Y33</f>
        <v>0.79112570983186725</v>
      </c>
      <c r="Z34" s="7">
        <f>Z32/Y33</f>
        <v>0.20887429016813272</v>
      </c>
      <c r="AA34" s="7">
        <f>AA32/AA33</f>
        <v>0.7803781979977753</v>
      </c>
      <c r="AB34" s="7">
        <f>AB32/AA33</f>
        <v>0.2196218020022247</v>
      </c>
      <c r="AC34" s="7">
        <f>AC32/AC33</f>
        <v>0.79912973194415227</v>
      </c>
      <c r="AD34" s="7">
        <f>AD32/AC33</f>
        <v>0.20087026805584773</v>
      </c>
      <c r="AE34" s="7">
        <f>AE32/AE33</f>
        <v>0.77949731337981265</v>
      </c>
      <c r="AF34" s="7">
        <f>AF32/AE33</f>
        <v>0.2205026866201874</v>
      </c>
      <c r="AG34" s="7">
        <f>AG32/AG33</f>
        <v>0.7660743420979611</v>
      </c>
      <c r="AH34" s="7">
        <f>AH32/AG33</f>
        <v>0.23392565790203892</v>
      </c>
      <c r="AI34" s="7">
        <f>AI32/AI33</f>
        <v>0.73077949219618477</v>
      </c>
      <c r="AJ34" s="7">
        <f>AJ32/AI33</f>
        <v>0.26922050780381518</v>
      </c>
      <c r="AK34" s="7">
        <f>AK32/AK33</f>
        <v>0.78887640324428965</v>
      </c>
      <c r="AL34" s="7">
        <f>AL32/AK33</f>
        <v>0.21112359675571032</v>
      </c>
      <c r="AM34" s="7">
        <f>AM32/AM33</f>
        <v>0.7443000048325521</v>
      </c>
      <c r="AN34" s="7">
        <f>AN32/AM33</f>
        <v>0.2556999951674479</v>
      </c>
      <c r="AO34" s="7">
        <f>AO32/AO33</f>
        <v>0.75331441216086203</v>
      </c>
      <c r="AP34" s="7">
        <f>AP32/AO33</f>
        <v>0.24668558783913797</v>
      </c>
      <c r="AQ34" s="7">
        <f>AQ32/AQ33</f>
        <v>0.74347863641598522</v>
      </c>
      <c r="AR34" s="7">
        <f>AR32/AQ33</f>
        <v>0.25652136358401473</v>
      </c>
      <c r="AS34" s="7">
        <f>AS32/AS33</f>
        <v>0.76942869874795761</v>
      </c>
      <c r="AT34" s="7">
        <f>AT32/AS33</f>
        <v>0.23057130125204242</v>
      </c>
      <c r="AU34" s="7">
        <f>AU32/AU33</f>
        <v>0.74691589503947076</v>
      </c>
      <c r="AV34" s="7">
        <f>AV32/AU33</f>
        <v>0.25308410496052924</v>
      </c>
      <c r="AW34" s="7">
        <f>AW32/AW33</f>
        <v>0.7122552511503436</v>
      </c>
      <c r="AX34" s="7">
        <f>AX32/AW33</f>
        <v>0.28774474884965634</v>
      </c>
      <c r="AY34" s="7">
        <f>AY32/AY33</f>
        <v>0.75052563208159928</v>
      </c>
      <c r="AZ34" s="7">
        <f>AZ32/AY33</f>
        <v>0.24947436791840072</v>
      </c>
      <c r="BA34" s="7">
        <f>BA32/BA33</f>
        <v>0.73637123665471882</v>
      </c>
      <c r="BB34" s="7">
        <f>BB32/BA33</f>
        <v>0.26362876334528124</v>
      </c>
      <c r="BC34" s="7">
        <f>BC32/BC33</f>
        <v>0.76570397799206114</v>
      </c>
      <c r="BD34" s="7">
        <f>BD32/BC33</f>
        <v>0.23429602200793884</v>
      </c>
      <c r="BE34" s="7">
        <f>BE32/BE33</f>
        <v>0.73092790477478697</v>
      </c>
      <c r="BF34" s="7">
        <f>BF32/BE33</f>
        <v>0.26907209522521303</v>
      </c>
      <c r="BG34" s="7">
        <f>BG32/BG33</f>
        <v>0.7422338349786527</v>
      </c>
      <c r="BH34" s="7">
        <f>BH32/BG33</f>
        <v>0.2577661650213473</v>
      </c>
      <c r="BI34" s="7">
        <f>BI32/BI33</f>
        <v>0.74786339238696153</v>
      </c>
      <c r="BJ34" s="7">
        <f>BJ32/BI33</f>
        <v>0.25213660761303852</v>
      </c>
      <c r="BK34" s="7">
        <f>BK32/BK33</f>
        <v>0.8085348006790376</v>
      </c>
      <c r="BL34" s="7">
        <f>BL32/BK33</f>
        <v>0.19146519932096237</v>
      </c>
      <c r="BM34" s="7">
        <f>BM32/BM33</f>
        <v>0.80839420316912092</v>
      </c>
      <c r="BN34" s="7">
        <f>BN32/BM33</f>
        <v>0.19160579683087908</v>
      </c>
      <c r="BO34" s="7">
        <f>BO32/BO33</f>
        <v>0.80528629197679191</v>
      </c>
      <c r="BP34" s="7">
        <f>BP32/BO33</f>
        <v>0.19471370802320812</v>
      </c>
      <c r="BQ34" s="7">
        <f>BQ32/BQ33</f>
        <v>0.79848429831445544</v>
      </c>
      <c r="BR34" s="7">
        <f>BR32/BQ33</f>
        <v>0.20151570168554461</v>
      </c>
      <c r="BS34" s="7">
        <f>BS32/BS33</f>
        <v>0.8021772430163352</v>
      </c>
      <c r="BT34" s="7">
        <f>BT32/BS33</f>
        <v>0.19782275698366483</v>
      </c>
      <c r="BU34" s="7">
        <f>BU32/BU33</f>
        <v>0.8154951613837863</v>
      </c>
      <c r="BV34" s="7">
        <f>BV32/BU33</f>
        <v>0.18450483861621372</v>
      </c>
      <c r="BW34" s="7">
        <f>BW32/BW33</f>
        <v>0.7884897360703812</v>
      </c>
      <c r="BX34" s="7">
        <f>BX32/BW33</f>
        <v>0.21151026392961877</v>
      </c>
      <c r="BY34" s="7">
        <f>BY32/BY33</f>
        <v>0.73479668945663912</v>
      </c>
      <c r="BZ34" s="7">
        <f>BZ32/BY33</f>
        <v>0.26520331054336094</v>
      </c>
      <c r="CA34" s="7">
        <f>CA32/CA33</f>
        <v>0.76177326666169121</v>
      </c>
      <c r="CB34" s="7">
        <f>CB32/CA33</f>
        <v>0.23822673333830882</v>
      </c>
      <c r="CC34" s="7">
        <f>CC32/CC33</f>
        <v>0.78033612201080926</v>
      </c>
      <c r="CD34" s="7">
        <f>CD32/CC33</f>
        <v>0.21966387798919079</v>
      </c>
      <c r="CE34" s="7">
        <f>CE32/CE33</f>
        <v>0.81056425273116339</v>
      </c>
      <c r="CF34" s="7">
        <f>CF32/CE33</f>
        <v>0.18943574726883658</v>
      </c>
    </row>
  </sheetData>
  <mergeCells count="81">
    <mergeCell ref="E33:F33"/>
    <mergeCell ref="K1:L1"/>
    <mergeCell ref="K33:L33"/>
    <mergeCell ref="O1:P1"/>
    <mergeCell ref="O33:P33"/>
    <mergeCell ref="AW33:AX33"/>
    <mergeCell ref="AM33:AN33"/>
    <mergeCell ref="AO33:AP33"/>
    <mergeCell ref="AQ33:AR33"/>
    <mergeCell ref="AS33:AT33"/>
    <mergeCell ref="AU33:AV33"/>
    <mergeCell ref="AC33:AD33"/>
    <mergeCell ref="AE33:AF33"/>
    <mergeCell ref="AG33:AH33"/>
    <mergeCell ref="AI33:AJ33"/>
    <mergeCell ref="AK33:AL33"/>
    <mergeCell ref="AQ1:AR1"/>
    <mergeCell ref="AS1:AT1"/>
    <mergeCell ref="AU1:AV1"/>
    <mergeCell ref="AW1:AX1"/>
    <mergeCell ref="G33:H33"/>
    <mergeCell ref="I33:J33"/>
    <mergeCell ref="M33:N33"/>
    <mergeCell ref="Q33:R33"/>
    <mergeCell ref="S33:T33"/>
    <mergeCell ref="U33:V33"/>
    <mergeCell ref="W33:X33"/>
    <mergeCell ref="Y33:Z33"/>
    <mergeCell ref="AA33:AB33"/>
    <mergeCell ref="AG1:AH1"/>
    <mergeCell ref="AI1:AJ1"/>
    <mergeCell ref="AK1:AL1"/>
    <mergeCell ref="AM1:AN1"/>
    <mergeCell ref="AO1:AP1"/>
    <mergeCell ref="W1:X1"/>
    <mergeCell ref="Y1:Z1"/>
    <mergeCell ref="AA1:AB1"/>
    <mergeCell ref="AC1:AD1"/>
    <mergeCell ref="AE1:AF1"/>
    <mergeCell ref="Q1:R1"/>
    <mergeCell ref="S1:T1"/>
    <mergeCell ref="U1:V1"/>
    <mergeCell ref="A1:D1"/>
    <mergeCell ref="G1:H1"/>
    <mergeCell ref="I1:J1"/>
    <mergeCell ref="M1:N1"/>
    <mergeCell ref="E1:F1"/>
    <mergeCell ref="AY1:AZ1"/>
    <mergeCell ref="BA1:BB1"/>
    <mergeCell ref="BC1:BD1"/>
    <mergeCell ref="BE1:BF1"/>
    <mergeCell ref="AY33:AZ33"/>
    <mergeCell ref="BA33:BB33"/>
    <mergeCell ref="BC33:BD33"/>
    <mergeCell ref="BE33:BF33"/>
    <mergeCell ref="BG1:BH1"/>
    <mergeCell ref="BG33:BH33"/>
    <mergeCell ref="BI1:BJ1"/>
    <mergeCell ref="BI33:BJ33"/>
    <mergeCell ref="BK1:BL1"/>
    <mergeCell ref="BM1:BN1"/>
    <mergeCell ref="BO1:BP1"/>
    <mergeCell ref="BK33:BL33"/>
    <mergeCell ref="BM33:BN33"/>
    <mergeCell ref="BO33:BP33"/>
    <mergeCell ref="BQ1:BR1"/>
    <mergeCell ref="BQ33:BR33"/>
    <mergeCell ref="BS1:BT1"/>
    <mergeCell ref="BS33:BT33"/>
    <mergeCell ref="BU1:BV1"/>
    <mergeCell ref="BW1:BX1"/>
    <mergeCell ref="BY1:BZ1"/>
    <mergeCell ref="BU33:BV33"/>
    <mergeCell ref="BW33:BX33"/>
    <mergeCell ref="BY33:BZ33"/>
    <mergeCell ref="CA1:CB1"/>
    <mergeCell ref="CA33:CB33"/>
    <mergeCell ref="CC1:CD1"/>
    <mergeCell ref="CE1:CF1"/>
    <mergeCell ref="CC33:CD33"/>
    <mergeCell ref="CE33:CF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pane xSplit="1" topLeftCell="B1" activePane="topRight" state="frozen"/>
      <selection pane="topRight" activeCell="L55" sqref="L55"/>
    </sheetView>
  </sheetViews>
  <sheetFormatPr defaultColWidth="9.140625" defaultRowHeight="12.75" customHeight="1" x14ac:dyDescent="0.2"/>
  <cols>
    <col min="1" max="1" width="15" customWidth="1"/>
    <col min="2" max="2" width="12.7109375" customWidth="1"/>
    <col min="3" max="3" width="12" customWidth="1"/>
    <col min="4" max="4" width="13.28515625" customWidth="1"/>
    <col min="5" max="10" width="16.42578125" customWidth="1"/>
  </cols>
  <sheetData>
    <row r="1" spans="1:10" ht="37.5" customHeight="1" x14ac:dyDescent="0.2">
      <c r="A1" s="124" t="s">
        <v>127</v>
      </c>
      <c r="B1" s="125"/>
      <c r="C1" s="125"/>
      <c r="D1" s="126"/>
      <c r="E1" s="189" t="s">
        <v>123</v>
      </c>
      <c r="F1" s="126"/>
      <c r="G1" s="189" t="s">
        <v>124</v>
      </c>
      <c r="H1" s="126"/>
      <c r="I1" s="189" t="s">
        <v>407</v>
      </c>
      <c r="J1" s="126"/>
    </row>
    <row r="2" spans="1:10" ht="25.5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64" t="s">
        <v>125</v>
      </c>
      <c r="F2" s="65" t="s">
        <v>126</v>
      </c>
      <c r="G2" s="64" t="s">
        <v>125</v>
      </c>
      <c r="H2" s="64" t="s">
        <v>126</v>
      </c>
      <c r="I2" s="64" t="s">
        <v>125</v>
      </c>
      <c r="J2" s="64" t="s">
        <v>126</v>
      </c>
    </row>
    <row r="3" spans="1:10" x14ac:dyDescent="0.2">
      <c r="A3" s="27" t="s">
        <v>4</v>
      </c>
      <c r="B3" s="6">
        <v>3298</v>
      </c>
      <c r="C3" s="6">
        <v>1559</v>
      </c>
      <c r="D3" s="7">
        <f>C3/B3</f>
        <v>0.47271073377804729</v>
      </c>
      <c r="E3" s="10">
        <v>549</v>
      </c>
      <c r="F3" s="10">
        <v>840</v>
      </c>
      <c r="G3" s="10">
        <v>705</v>
      </c>
      <c r="H3" s="10">
        <v>694</v>
      </c>
      <c r="I3" s="10">
        <v>394</v>
      </c>
      <c r="J3" s="10">
        <v>996</v>
      </c>
    </row>
    <row r="4" spans="1:10" x14ac:dyDescent="0.2">
      <c r="A4" s="27" t="s">
        <v>5</v>
      </c>
      <c r="B4" s="6">
        <v>25390</v>
      </c>
      <c r="C4" s="6">
        <v>10083</v>
      </c>
      <c r="D4" s="7">
        <f>C4/B4</f>
        <v>0.3971248523040567</v>
      </c>
      <c r="E4" s="10">
        <v>3569</v>
      </c>
      <c r="F4" s="10">
        <v>5761</v>
      </c>
      <c r="G4" s="10">
        <v>5286</v>
      </c>
      <c r="H4" s="10">
        <v>4167</v>
      </c>
      <c r="I4" s="10">
        <v>3312</v>
      </c>
      <c r="J4" s="10">
        <v>6124</v>
      </c>
    </row>
    <row r="5" spans="1:10" x14ac:dyDescent="0.2">
      <c r="A5" s="27" t="s">
        <v>6</v>
      </c>
      <c r="B5" s="6">
        <v>50205</v>
      </c>
      <c r="C5" s="6">
        <v>23543</v>
      </c>
      <c r="D5" s="7">
        <f t="shared" ref="D5:D32" si="0">C5/B5</f>
        <v>0.46893735683696841</v>
      </c>
      <c r="E5" s="10">
        <v>7586</v>
      </c>
      <c r="F5" s="10">
        <v>13346</v>
      </c>
      <c r="G5" s="10">
        <v>11078</v>
      </c>
      <c r="H5" s="10">
        <v>9952</v>
      </c>
      <c r="I5" s="10">
        <v>6213</v>
      </c>
      <c r="J5" s="10">
        <v>14661</v>
      </c>
    </row>
    <row r="6" spans="1:10" x14ac:dyDescent="0.2">
      <c r="A6" s="27" t="s">
        <v>7</v>
      </c>
      <c r="B6" s="6">
        <v>11441</v>
      </c>
      <c r="C6" s="6">
        <v>5896</v>
      </c>
      <c r="D6" s="7">
        <f t="shared" si="0"/>
        <v>0.51533956821956117</v>
      </c>
      <c r="E6" s="10">
        <v>2280</v>
      </c>
      <c r="F6" s="10">
        <v>3049</v>
      </c>
      <c r="G6" s="10">
        <v>3089</v>
      </c>
      <c r="H6" s="10">
        <v>2301</v>
      </c>
      <c r="I6" s="10">
        <v>2158</v>
      </c>
      <c r="J6" s="10">
        <v>3245</v>
      </c>
    </row>
    <row r="7" spans="1:10" x14ac:dyDescent="0.2">
      <c r="A7" s="27" t="s">
        <v>8</v>
      </c>
      <c r="B7" s="6">
        <v>685</v>
      </c>
      <c r="C7" s="6">
        <v>472</v>
      </c>
      <c r="D7" s="7">
        <f t="shared" si="0"/>
        <v>0.68905109489051097</v>
      </c>
      <c r="E7" s="10">
        <v>162</v>
      </c>
      <c r="F7" s="10">
        <v>241</v>
      </c>
      <c r="G7" s="10">
        <v>220</v>
      </c>
      <c r="H7" s="10">
        <v>191</v>
      </c>
      <c r="I7" s="10">
        <v>137</v>
      </c>
      <c r="J7" s="10">
        <v>282</v>
      </c>
    </row>
    <row r="8" spans="1:10" x14ac:dyDescent="0.2">
      <c r="A8" s="27" t="s">
        <v>9</v>
      </c>
      <c r="B8" s="6">
        <v>136205</v>
      </c>
      <c r="C8" s="6">
        <v>65347</v>
      </c>
      <c r="D8" s="7">
        <f t="shared" si="0"/>
        <v>0.4797694651444514</v>
      </c>
      <c r="E8" s="10">
        <v>23475</v>
      </c>
      <c r="F8" s="10">
        <v>36234</v>
      </c>
      <c r="G8" s="10">
        <v>33318</v>
      </c>
      <c r="H8" s="10">
        <v>26656</v>
      </c>
      <c r="I8" s="10">
        <v>18726</v>
      </c>
      <c r="J8" s="10">
        <v>41325</v>
      </c>
    </row>
    <row r="9" spans="1:10" x14ac:dyDescent="0.2">
      <c r="A9" s="27" t="s">
        <v>10</v>
      </c>
      <c r="B9" s="6">
        <v>7726</v>
      </c>
      <c r="C9" s="6">
        <v>4024</v>
      </c>
      <c r="D9" s="7">
        <f t="shared" si="0"/>
        <v>0.52083872637846229</v>
      </c>
      <c r="E9" s="10">
        <v>1145</v>
      </c>
      <c r="F9" s="10">
        <v>2324</v>
      </c>
      <c r="G9" s="10">
        <v>1540</v>
      </c>
      <c r="H9" s="10">
        <v>1953</v>
      </c>
      <c r="I9" s="10">
        <v>810</v>
      </c>
      <c r="J9" s="10">
        <v>2627</v>
      </c>
    </row>
    <row r="10" spans="1:10" x14ac:dyDescent="0.2">
      <c r="A10" s="27" t="s">
        <v>11</v>
      </c>
      <c r="B10" s="6">
        <v>6979</v>
      </c>
      <c r="C10" s="6">
        <v>2753</v>
      </c>
      <c r="D10" s="7">
        <f t="shared" si="0"/>
        <v>0.39446912165066628</v>
      </c>
      <c r="E10" s="10">
        <v>1071</v>
      </c>
      <c r="F10" s="10">
        <v>1421</v>
      </c>
      <c r="G10" s="10">
        <v>1419</v>
      </c>
      <c r="H10" s="10">
        <v>1107</v>
      </c>
      <c r="I10" s="10">
        <v>1016</v>
      </c>
      <c r="J10" s="10">
        <v>1535</v>
      </c>
    </row>
    <row r="11" spans="1:10" x14ac:dyDescent="0.2">
      <c r="A11" s="27" t="s">
        <v>12</v>
      </c>
      <c r="B11" s="6">
        <v>2708</v>
      </c>
      <c r="C11" s="6">
        <v>1726</v>
      </c>
      <c r="D11" s="7">
        <f t="shared" si="0"/>
        <v>0.63737075332348592</v>
      </c>
      <c r="E11" s="10">
        <v>614</v>
      </c>
      <c r="F11" s="10">
        <v>847</v>
      </c>
      <c r="G11" s="10">
        <v>779</v>
      </c>
      <c r="H11" s="10">
        <v>703</v>
      </c>
      <c r="I11" s="10">
        <v>531</v>
      </c>
      <c r="J11" s="10">
        <v>946</v>
      </c>
    </row>
    <row r="12" spans="1:10" x14ac:dyDescent="0.2">
      <c r="A12" s="27" t="s">
        <v>13</v>
      </c>
      <c r="B12" s="6">
        <v>4816</v>
      </c>
      <c r="C12" s="6">
        <v>3613</v>
      </c>
      <c r="D12" s="7">
        <f t="shared" si="0"/>
        <v>0.75020764119601324</v>
      </c>
      <c r="E12" s="10">
        <v>811</v>
      </c>
      <c r="F12" s="10">
        <v>2198</v>
      </c>
      <c r="G12" s="10">
        <v>1313</v>
      </c>
      <c r="H12" s="10">
        <v>1702</v>
      </c>
      <c r="I12" s="10">
        <v>683</v>
      </c>
      <c r="J12" s="10">
        <v>2309</v>
      </c>
    </row>
    <row r="13" spans="1:10" x14ac:dyDescent="0.2">
      <c r="A13" s="27" t="s">
        <v>14</v>
      </c>
      <c r="B13" s="6">
        <v>21016</v>
      </c>
      <c r="C13" s="6">
        <v>9160</v>
      </c>
      <c r="D13" s="7">
        <f t="shared" si="0"/>
        <v>0.4358583936048725</v>
      </c>
      <c r="E13" s="10">
        <v>3534</v>
      </c>
      <c r="F13" s="10">
        <v>4712</v>
      </c>
      <c r="G13" s="10">
        <v>4762</v>
      </c>
      <c r="H13" s="10">
        <v>3520</v>
      </c>
      <c r="I13" s="10">
        <v>3046</v>
      </c>
      <c r="J13" s="10">
        <v>5235</v>
      </c>
    </row>
    <row r="14" spans="1:10" x14ac:dyDescent="0.2">
      <c r="A14" s="27" t="s">
        <v>15</v>
      </c>
      <c r="B14" s="90">
        <v>5195</v>
      </c>
      <c r="C14" s="6">
        <v>3222</v>
      </c>
      <c r="D14" s="7">
        <f t="shared" si="0"/>
        <v>0.62021174205967278</v>
      </c>
      <c r="E14" s="10">
        <v>1025</v>
      </c>
      <c r="F14" s="10">
        <v>1757</v>
      </c>
      <c r="G14" s="10">
        <v>1450</v>
      </c>
      <c r="H14" s="10">
        <v>1378</v>
      </c>
      <c r="I14" s="10">
        <v>1079</v>
      </c>
      <c r="J14" s="10">
        <v>1774</v>
      </c>
    </row>
    <row r="15" spans="1:10" x14ac:dyDescent="0.2">
      <c r="A15" s="27" t="s">
        <v>16</v>
      </c>
      <c r="B15" s="6">
        <v>3911</v>
      </c>
      <c r="C15" s="6">
        <v>1996</v>
      </c>
      <c r="D15" s="7">
        <f t="shared" si="0"/>
        <v>0.51035540782408595</v>
      </c>
      <c r="E15" s="10">
        <v>681</v>
      </c>
      <c r="F15" s="10">
        <v>1063</v>
      </c>
      <c r="G15" s="10">
        <v>892</v>
      </c>
      <c r="H15" s="10">
        <v>868</v>
      </c>
      <c r="I15" s="10">
        <v>546</v>
      </c>
      <c r="J15" s="10">
        <v>1214</v>
      </c>
    </row>
    <row r="16" spans="1:10" x14ac:dyDescent="0.2">
      <c r="A16" s="27" t="s">
        <v>17</v>
      </c>
      <c r="B16" s="6">
        <v>6301</v>
      </c>
      <c r="C16" s="6">
        <v>3972</v>
      </c>
      <c r="D16" s="7">
        <f t="shared" si="0"/>
        <v>0.63037613077289323</v>
      </c>
      <c r="E16" s="10">
        <v>1381</v>
      </c>
      <c r="F16" s="10">
        <v>2239</v>
      </c>
      <c r="G16" s="10">
        <v>1856</v>
      </c>
      <c r="H16" s="10">
        <v>1787</v>
      </c>
      <c r="I16" s="10">
        <v>1283</v>
      </c>
      <c r="J16" s="10">
        <v>2360</v>
      </c>
    </row>
    <row r="17" spans="1:10" x14ac:dyDescent="0.2">
      <c r="A17" s="27" t="s">
        <v>18</v>
      </c>
      <c r="B17" s="6">
        <v>5350</v>
      </c>
      <c r="C17" s="6">
        <v>2845</v>
      </c>
      <c r="D17" s="7">
        <f t="shared" si="0"/>
        <v>0.53177570093457949</v>
      </c>
      <c r="E17" s="10">
        <v>961</v>
      </c>
      <c r="F17" s="10">
        <v>1617</v>
      </c>
      <c r="G17" s="10">
        <v>1383</v>
      </c>
      <c r="H17" s="10">
        <v>1237</v>
      </c>
      <c r="I17" s="10">
        <v>841</v>
      </c>
      <c r="J17" s="10">
        <v>1781</v>
      </c>
    </row>
    <row r="18" spans="1:10" x14ac:dyDescent="0.2">
      <c r="A18" s="27" t="s">
        <v>19</v>
      </c>
      <c r="B18" s="6">
        <v>918</v>
      </c>
      <c r="C18" s="6">
        <v>651</v>
      </c>
      <c r="D18" s="7">
        <f t="shared" si="0"/>
        <v>0.70915032679738566</v>
      </c>
      <c r="E18" s="10">
        <v>219</v>
      </c>
      <c r="F18" s="10">
        <v>346</v>
      </c>
      <c r="G18" s="10">
        <v>297</v>
      </c>
      <c r="H18" s="10">
        <v>274</v>
      </c>
      <c r="I18" s="10">
        <v>232</v>
      </c>
      <c r="J18" s="10">
        <v>337</v>
      </c>
    </row>
    <row r="19" spans="1:10" x14ac:dyDescent="0.2">
      <c r="A19" s="27" t="s">
        <v>20</v>
      </c>
      <c r="B19" s="6">
        <v>1290</v>
      </c>
      <c r="C19" s="6">
        <v>761</v>
      </c>
      <c r="D19" s="7">
        <f t="shared" si="0"/>
        <v>0.58992248062015507</v>
      </c>
      <c r="E19" s="10">
        <v>282</v>
      </c>
      <c r="F19" s="10">
        <v>399</v>
      </c>
      <c r="G19" s="10">
        <v>388</v>
      </c>
      <c r="H19" s="10">
        <v>300</v>
      </c>
      <c r="I19" s="10">
        <v>266</v>
      </c>
      <c r="J19" s="10">
        <v>428</v>
      </c>
    </row>
    <row r="20" spans="1:10" x14ac:dyDescent="0.2">
      <c r="A20" s="27" t="s">
        <v>21</v>
      </c>
      <c r="B20" s="6">
        <v>440524</v>
      </c>
      <c r="C20" s="6">
        <v>229379</v>
      </c>
      <c r="D20" s="7">
        <f t="shared" si="0"/>
        <v>0.52069580771989721</v>
      </c>
      <c r="E20" s="10">
        <v>81241</v>
      </c>
      <c r="F20" s="10">
        <v>124243</v>
      </c>
      <c r="G20" s="10">
        <v>113477</v>
      </c>
      <c r="H20" s="10">
        <v>94035</v>
      </c>
      <c r="I20" s="10">
        <v>68453</v>
      </c>
      <c r="J20" s="10">
        <v>138926</v>
      </c>
    </row>
    <row r="21" spans="1:10" x14ac:dyDescent="0.2">
      <c r="A21" s="27" t="s">
        <v>22</v>
      </c>
      <c r="B21" s="6">
        <v>6342</v>
      </c>
      <c r="C21" s="6">
        <v>4050</v>
      </c>
      <c r="D21" s="7">
        <f t="shared" si="0"/>
        <v>0.6385998107852412</v>
      </c>
      <c r="E21" s="10">
        <v>1405</v>
      </c>
      <c r="F21" s="10">
        <v>1915</v>
      </c>
      <c r="G21" s="10">
        <v>1740</v>
      </c>
      <c r="H21" s="10">
        <v>1604</v>
      </c>
      <c r="I21" s="10">
        <v>1241</v>
      </c>
      <c r="J21" s="10">
        <v>2112</v>
      </c>
    </row>
    <row r="22" spans="1:10" x14ac:dyDescent="0.2">
      <c r="A22" s="27" t="s">
        <v>23</v>
      </c>
      <c r="B22" s="6">
        <v>11287</v>
      </c>
      <c r="C22" s="6">
        <v>5882</v>
      </c>
      <c r="D22" s="7">
        <f t="shared" si="0"/>
        <v>0.52113050411978379</v>
      </c>
      <c r="E22" s="10">
        <v>2015</v>
      </c>
      <c r="F22" s="10">
        <v>3117</v>
      </c>
      <c r="G22" s="10">
        <v>2647</v>
      </c>
      <c r="H22" s="10">
        <v>2526</v>
      </c>
      <c r="I22" s="10">
        <v>1780</v>
      </c>
      <c r="J22" s="10">
        <v>3419</v>
      </c>
    </row>
    <row r="23" spans="1:10" x14ac:dyDescent="0.2">
      <c r="A23" s="27" t="s">
        <v>24</v>
      </c>
      <c r="B23" s="6">
        <v>8834</v>
      </c>
      <c r="C23" s="6">
        <v>5008</v>
      </c>
      <c r="D23" s="7">
        <f t="shared" si="0"/>
        <v>0.56690061127462077</v>
      </c>
      <c r="E23" s="10">
        <v>1694</v>
      </c>
      <c r="F23" s="10">
        <v>2730</v>
      </c>
      <c r="G23" s="10">
        <v>2250</v>
      </c>
      <c r="H23" s="10">
        <v>2202</v>
      </c>
      <c r="I23" s="10">
        <v>1404</v>
      </c>
      <c r="J23" s="10">
        <v>3055</v>
      </c>
    </row>
    <row r="24" spans="1:10" x14ac:dyDescent="0.2">
      <c r="A24" s="27" t="s">
        <v>25</v>
      </c>
      <c r="B24" s="6">
        <v>24062</v>
      </c>
      <c r="C24" s="6">
        <v>10918</v>
      </c>
      <c r="D24" s="7">
        <f t="shared" si="0"/>
        <v>0.45374449339207046</v>
      </c>
      <c r="E24" s="10">
        <v>3808</v>
      </c>
      <c r="F24" s="10">
        <v>5280</v>
      </c>
      <c r="G24" s="10">
        <v>5418</v>
      </c>
      <c r="H24" s="10">
        <v>3954</v>
      </c>
      <c r="I24" s="10">
        <v>3231</v>
      </c>
      <c r="J24" s="10">
        <v>6164</v>
      </c>
    </row>
    <row r="25" spans="1:10" x14ac:dyDescent="0.2">
      <c r="A25" s="27" t="s">
        <v>26</v>
      </c>
      <c r="B25" s="6">
        <v>24839</v>
      </c>
      <c r="C25" s="6">
        <v>11384</v>
      </c>
      <c r="D25" s="7">
        <f t="shared" si="0"/>
        <v>0.45831152622891419</v>
      </c>
      <c r="E25" s="10">
        <v>4467</v>
      </c>
      <c r="F25" s="10">
        <v>5778</v>
      </c>
      <c r="G25" s="10">
        <v>5996</v>
      </c>
      <c r="H25" s="10">
        <v>4408</v>
      </c>
      <c r="I25" s="10">
        <v>3862</v>
      </c>
      <c r="J25" s="10">
        <v>6628</v>
      </c>
    </row>
    <row r="26" spans="1:10" x14ac:dyDescent="0.2">
      <c r="A26" s="27" t="s">
        <v>27</v>
      </c>
      <c r="B26" s="6">
        <v>14151</v>
      </c>
      <c r="C26" s="6">
        <v>5813</v>
      </c>
      <c r="D26" s="7">
        <f t="shared" si="0"/>
        <v>0.41078369019857253</v>
      </c>
      <c r="E26" s="10">
        <v>2269</v>
      </c>
      <c r="F26" s="10">
        <v>3038</v>
      </c>
      <c r="G26" s="10">
        <v>2938</v>
      </c>
      <c r="H26" s="10">
        <v>2425</v>
      </c>
      <c r="I26" s="10">
        <v>2029</v>
      </c>
      <c r="J26" s="10">
        <v>3344</v>
      </c>
    </row>
    <row r="27" spans="1:10" x14ac:dyDescent="0.2">
      <c r="A27" s="27" t="s">
        <v>28</v>
      </c>
      <c r="B27" s="6">
        <v>249074</v>
      </c>
      <c r="C27" s="6">
        <v>88157</v>
      </c>
      <c r="D27" s="7">
        <f t="shared" si="0"/>
        <v>0.35393899001903051</v>
      </c>
      <c r="E27" s="10">
        <v>35068</v>
      </c>
      <c r="F27" s="10">
        <v>44262</v>
      </c>
      <c r="G27" s="10">
        <v>48381</v>
      </c>
      <c r="H27" s="10">
        <v>31827</v>
      </c>
      <c r="I27" s="10">
        <v>30743</v>
      </c>
      <c r="J27" s="10">
        <v>49426</v>
      </c>
    </row>
    <row r="28" spans="1:10" x14ac:dyDescent="0.2">
      <c r="A28" s="27" t="s">
        <v>29</v>
      </c>
      <c r="B28" s="6">
        <v>12718</v>
      </c>
      <c r="C28" s="6">
        <v>6639</v>
      </c>
      <c r="D28" s="7">
        <f t="shared" si="0"/>
        <v>0.52201604025790216</v>
      </c>
      <c r="E28" s="10">
        <v>2522</v>
      </c>
      <c r="F28" s="10">
        <v>3325</v>
      </c>
      <c r="G28" s="10">
        <v>3457</v>
      </c>
      <c r="H28" s="10">
        <v>2487</v>
      </c>
      <c r="I28" s="10">
        <v>2264</v>
      </c>
      <c r="J28" s="10">
        <v>3643</v>
      </c>
    </row>
    <row r="29" spans="1:10" x14ac:dyDescent="0.2">
      <c r="A29" s="27" t="s">
        <v>30</v>
      </c>
      <c r="B29" s="6">
        <v>67259</v>
      </c>
      <c r="C29" s="6">
        <v>30795</v>
      </c>
      <c r="D29" s="7">
        <f t="shared" si="0"/>
        <v>0.45785694107851738</v>
      </c>
      <c r="E29" s="10">
        <v>10926</v>
      </c>
      <c r="F29" s="10">
        <v>16775</v>
      </c>
      <c r="G29" s="10">
        <v>15383</v>
      </c>
      <c r="H29" s="10">
        <v>12776</v>
      </c>
      <c r="I29" s="10">
        <v>9210</v>
      </c>
      <c r="J29" s="10">
        <v>18924</v>
      </c>
    </row>
    <row r="30" spans="1:10" x14ac:dyDescent="0.2">
      <c r="A30" s="27" t="s">
        <v>31</v>
      </c>
      <c r="B30" s="6">
        <v>1558</v>
      </c>
      <c r="C30" s="6">
        <v>1186</v>
      </c>
      <c r="D30" s="7">
        <f t="shared" si="0"/>
        <v>0.7612323491655969</v>
      </c>
      <c r="E30" s="10">
        <v>378</v>
      </c>
      <c r="F30" s="10">
        <v>623</v>
      </c>
      <c r="G30" s="10">
        <v>498</v>
      </c>
      <c r="H30" s="10">
        <v>507</v>
      </c>
      <c r="I30" s="10">
        <v>325</v>
      </c>
      <c r="J30" s="10">
        <v>677</v>
      </c>
    </row>
    <row r="31" spans="1:10" x14ac:dyDescent="0.2">
      <c r="A31" s="27" t="s">
        <v>32</v>
      </c>
      <c r="B31" s="6">
        <v>95572</v>
      </c>
      <c r="C31" s="6">
        <v>37139</v>
      </c>
      <c r="D31" s="7">
        <f t="shared" si="0"/>
        <v>0.38859707864228016</v>
      </c>
      <c r="E31" s="10">
        <v>13194</v>
      </c>
      <c r="F31" s="10">
        <v>21369</v>
      </c>
      <c r="G31" s="10">
        <v>19492</v>
      </c>
      <c r="H31" s="10">
        <v>15366</v>
      </c>
      <c r="I31" s="10">
        <v>12296</v>
      </c>
      <c r="J31" s="10">
        <v>22503</v>
      </c>
    </row>
    <row r="32" spans="1:10" x14ac:dyDescent="0.2">
      <c r="A32" s="28" t="s">
        <v>33</v>
      </c>
      <c r="B32" s="6">
        <f>SUM(B3:B31)</f>
        <v>1249654</v>
      </c>
      <c r="C32" s="6">
        <f>SUM(C3:C31)</f>
        <v>577973</v>
      </c>
      <c r="D32" s="7">
        <f t="shared" si="0"/>
        <v>0.46250642177754803</v>
      </c>
      <c r="E32" s="10">
        <f t="shared" ref="E32:J32" si="1">SUM(E3:E31)</f>
        <v>208332</v>
      </c>
      <c r="F32" s="10">
        <f t="shared" si="1"/>
        <v>310849</v>
      </c>
      <c r="G32" s="10">
        <f>SUM(G3:G31)</f>
        <v>291452</v>
      </c>
      <c r="H32" s="10">
        <f t="shared" si="1"/>
        <v>232907</v>
      </c>
      <c r="I32" s="10">
        <f t="shared" si="1"/>
        <v>178111</v>
      </c>
      <c r="J32" s="10">
        <f t="shared" si="1"/>
        <v>346000</v>
      </c>
    </row>
    <row r="33" spans="1:10" x14ac:dyDescent="0.2">
      <c r="A33" s="28" t="s">
        <v>34</v>
      </c>
      <c r="B33" s="29"/>
      <c r="C33" s="29"/>
      <c r="D33" s="30"/>
      <c r="E33" s="106">
        <f>SUM(E32:F32)</f>
        <v>519181</v>
      </c>
      <c r="F33" s="108"/>
      <c r="G33" s="109">
        <f>SUM(G32:H32)</f>
        <v>524359</v>
      </c>
      <c r="H33" s="123"/>
      <c r="I33" s="109">
        <f>SUM(I32:J32)</f>
        <v>524111</v>
      </c>
      <c r="J33" s="123"/>
    </row>
    <row r="34" spans="1:10" x14ac:dyDescent="0.2">
      <c r="A34" s="28" t="s">
        <v>35</v>
      </c>
      <c r="B34" s="17"/>
      <c r="C34" s="17"/>
      <c r="D34" s="31"/>
      <c r="E34" s="7">
        <f>E32/E33</f>
        <v>0.40127046251692572</v>
      </c>
      <c r="F34" s="7">
        <f>F32/E33</f>
        <v>0.59872953748307434</v>
      </c>
      <c r="G34" s="7">
        <f>G32/G33</f>
        <v>0.55582530289362819</v>
      </c>
      <c r="H34" s="7">
        <f>H32/G33</f>
        <v>0.44417469710637175</v>
      </c>
      <c r="I34" s="7">
        <f>I32/I33</f>
        <v>0.33983450070691135</v>
      </c>
      <c r="J34" s="7">
        <f>J32/I33</f>
        <v>0.66016549929308865</v>
      </c>
    </row>
  </sheetData>
  <mergeCells count="7">
    <mergeCell ref="I1:J1"/>
    <mergeCell ref="I33:J33"/>
    <mergeCell ref="A1:D1"/>
    <mergeCell ref="E1:F1"/>
    <mergeCell ref="G1:H1"/>
    <mergeCell ref="E33:F33"/>
    <mergeCell ref="G33:H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U.S. House</vt:lpstr>
      <vt:lpstr>Constitutional</vt:lpstr>
      <vt:lpstr>Multi-County Senate</vt:lpstr>
      <vt:lpstr>Single-County Senate</vt:lpstr>
      <vt:lpstr>Multi-County House</vt:lpstr>
      <vt:lpstr>Single-County House</vt:lpstr>
      <vt:lpstr>School Board</vt:lpstr>
      <vt:lpstr>Judicial</vt:lpstr>
      <vt:lpstr>Constitutional Amendments</vt:lpstr>
      <vt:lpstr>Straight Party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Brenchley</dc:creator>
  <cp:lastModifiedBy>Derek Brenchley</cp:lastModifiedBy>
  <dcterms:created xsi:type="dcterms:W3CDTF">2014-11-13T21:03:58Z</dcterms:created>
  <dcterms:modified xsi:type="dcterms:W3CDTF">2016-01-08T18:15:20Z</dcterms:modified>
</cp:coreProperties>
</file>