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drawings/drawing9.xml" ContentType="application/vnd.openxmlformats-officedocument.drawing+xml"/>
  <Override PartName="/xl/comments5.xml" ContentType="application/vnd.openxmlformats-officedocument.spreadsheetml.comments+xml"/>
  <Override PartName="/xl/drawings/drawing10.xml" ContentType="application/vnd.openxmlformats-officedocument.drawing+xml"/>
  <Override PartName="/xl/comments6.xml" ContentType="application/vnd.openxmlformats-officedocument.spreadsheetml.comments+xml"/>
  <Override PartName="/xl/drawings/drawing1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4"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ohesity-my.sharepoint.com/personal/siddhalingesh_gujari_cohesity_com/Documents/Desktop/"/>
    </mc:Choice>
  </mc:AlternateContent>
  <xr:revisionPtr revIDLastSave="0" documentId="8_{44EABBDF-FCE2-4CCD-836C-049E3594B82F}" xr6:coauthVersionLast="47" xr6:coauthVersionMax="47" xr10:uidLastSave="{00000000-0000-0000-0000-000000000000}"/>
  <bookViews>
    <workbookView xWindow="71880" yWindow="-120" windowWidth="29040" windowHeight="15720" tabRatio="720" activeTab="17" xr2:uid="{00000000-000D-0000-FFFF-FFFF00000000}"/>
  </bookViews>
  <sheets>
    <sheet name="Cover Page" sheetId="1" r:id="rId1"/>
    <sheet name="PreInstall_Checklist" sheetId="2" r:id="rId2"/>
    <sheet name="Cluster_Config" sheetId="3" r:id="rId3"/>
    <sheet name="Addl_VLANs" sheetId="4" r:id="rId4"/>
    <sheet name="Completion_Form" sheetId="5" r:id="rId5"/>
    <sheet name="Networking Examples" sheetId="6" state="hidden" r:id="rId6"/>
    <sheet name="Firewalls" sheetId="21" r:id="rId7"/>
    <sheet name="Model_DB" sheetId="19" r:id="rId8"/>
    <sheet name="Cabling" sheetId="20" r:id="rId9"/>
    <sheet name="DNS Config" sheetId="9" r:id="rId10"/>
    <sheet name="Check_NTP" sheetId="10" r:id="rId11"/>
    <sheet name="EC Settings" sheetId="11" state="hidden" r:id="rId12"/>
    <sheet name="2 - Cloud Edition" sheetId="12" state="hidden" r:id="rId13"/>
    <sheet name="2a-AWS" sheetId="13" state="hidden" r:id="rId14"/>
    <sheet name="2b-Azure" sheetId="14" state="hidden" r:id="rId15"/>
    <sheet name="2c-GCP" sheetId="15" state="hidden" r:id="rId16"/>
    <sheet name="3-Virtual Edition (VE)" sheetId="16" state="hidden" r:id="rId17"/>
    <sheet name="Glossary" sheetId="18" r:id="rId18"/>
  </sheets>
  <externalReferences>
    <externalReference r:id="rId19"/>
  </externalReferences>
  <definedNames>
    <definedName name="BondModes" localSheetId="12">#REF!</definedName>
    <definedName name="BondModes" localSheetId="14">#REF!</definedName>
    <definedName name="BondModes" localSheetId="8">#REF!</definedName>
    <definedName name="BondModes" localSheetId="10">#REF!</definedName>
    <definedName name="BondModes" localSheetId="4">#REF!</definedName>
    <definedName name="BondModes" localSheetId="0">#REF!</definedName>
    <definedName name="BondModes" localSheetId="11">#REF!</definedName>
    <definedName name="BondModes" localSheetId="6">#REF!</definedName>
    <definedName name="BondModes" localSheetId="17">#REF!</definedName>
    <definedName name="BondModes" localSheetId="5">#REF!</definedName>
    <definedName name="BondModes">#REF!</definedName>
    <definedName name="Erasure_Coding" localSheetId="8">[1]!Table_19[Erasure_Coding]</definedName>
    <definedName name="Erasure_Coding" localSheetId="6">Table_19[Erasure_Coding]</definedName>
    <definedName name="Erasure_Coding">Table_19[Erasure_Coding]</definedName>
    <definedName name="Fault_Tolerance" localSheetId="8">[1]!Table_7[Method]</definedName>
    <definedName name="Fault_Tolerance" localSheetId="6">Table_7[Method]</definedName>
    <definedName name="Fault_Tolerance">Table_7[Method]</definedName>
    <definedName name="Hybrid" localSheetId="6">Firewalls!$A$521</definedName>
    <definedName name="Nodes" localSheetId="8">[1]Model_DB!$B$3:$B$11</definedName>
    <definedName name="Nodes">Model_DB!$B$2:$B$56</definedName>
    <definedName name="PortType" localSheetId="12">#REF!</definedName>
    <definedName name="PortType" localSheetId="14">#REF!</definedName>
    <definedName name="PortType" localSheetId="8">#REF!</definedName>
    <definedName name="PortType" localSheetId="10">#REF!</definedName>
    <definedName name="PortType" localSheetId="4">#REF!</definedName>
    <definedName name="PortType" localSheetId="0">#REF!</definedName>
    <definedName name="PortType" localSheetId="11">#REF!</definedName>
    <definedName name="PortType" localSheetId="6">#REF!</definedName>
    <definedName name="PortType" localSheetId="17">#REF!</definedName>
    <definedName name="PortType" localSheetId="5">#REF!</definedName>
    <definedName name="PortType">#REF!</definedName>
    <definedName name="_xlnm.Print_Area" localSheetId="4">Completion_Form!$A$1:$I$100</definedName>
    <definedName name="Replication_Factor" localSheetId="8">[1]!Table_8[Replication_Factor]</definedName>
    <definedName name="Replication_Factor" localSheetId="6">Table_8[Replication_Factor]</definedName>
    <definedName name="Replication_Factor">Table_8[Replication_Factor]</definedName>
    <definedName name="Uplinks" localSheetId="12">#REF!</definedName>
    <definedName name="Uplinks" localSheetId="14">#REF!</definedName>
    <definedName name="Uplinks" localSheetId="8">#REF!</definedName>
    <definedName name="Uplinks" localSheetId="10">#REF!</definedName>
    <definedName name="Uplinks" localSheetId="4">#REF!</definedName>
    <definedName name="Uplinks" localSheetId="0">#REF!</definedName>
    <definedName name="Uplinks" localSheetId="11">#REF!</definedName>
    <definedName name="Uplinks" localSheetId="6">#REF!</definedName>
    <definedName name="Uplinks" localSheetId="17">#REF!</definedName>
    <definedName name="Uplinks" localSheetId="5">#REF!</definedName>
    <definedName name="Uplinks">#REF!</definedName>
    <definedName name="YesNo" localSheetId="12">#REF!</definedName>
    <definedName name="YesNo" localSheetId="14">#REF!</definedName>
    <definedName name="YesNo" localSheetId="8">#REF!</definedName>
    <definedName name="YesNo" localSheetId="10">#REF!</definedName>
    <definedName name="YesNo" localSheetId="4">#REF!</definedName>
    <definedName name="YesNo" localSheetId="0">#REF!</definedName>
    <definedName name="YesNo" localSheetId="11">#REF!</definedName>
    <definedName name="YesNo" localSheetId="6">#REF!</definedName>
    <definedName name="YesNo" localSheetId="17">#REF!</definedName>
    <definedName name="YesNo" localSheetId="5">#REF!</definedName>
    <definedName name="Yes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30" roundtripDataSignature="AMtx7miSOeqG+2mtYu070AqeEg4vFL8WoA=="/>
    </ext>
  </extLst>
</workbook>
</file>

<file path=xl/calcChain.xml><?xml version="1.0" encoding="utf-8"?>
<calcChain xmlns="http://schemas.openxmlformats.org/spreadsheetml/2006/main">
  <c r="C34" i="2" l="1"/>
  <c r="C31" i="2" l="1"/>
  <c r="C25" i="2"/>
  <c r="C30" i="2" s="1"/>
  <c r="C32" i="2" l="1"/>
  <c r="C26" i="2"/>
  <c r="C29" i="2" l="1"/>
  <c r="C33" i="2"/>
  <c r="C11" i="16"/>
  <c r="A65" i="16" l="1"/>
  <c r="B64" i="16"/>
  <c r="B63" i="16"/>
  <c r="B62" i="16"/>
  <c r="B61" i="16"/>
  <c r="B60" i="16"/>
  <c r="B59" i="16"/>
  <c r="B58" i="16"/>
  <c r="B57" i="16"/>
  <c r="B56" i="16"/>
  <c r="B55" i="16"/>
  <c r="B54" i="16"/>
  <c r="B52" i="16"/>
  <c r="B51" i="16"/>
  <c r="B50" i="16"/>
  <c r="B49" i="16"/>
  <c r="B58" i="4"/>
  <c r="C58" i="4" s="1"/>
  <c r="B57" i="4"/>
  <c r="C57" i="4" s="1"/>
  <c r="B56" i="4"/>
  <c r="C56" i="4" s="1"/>
  <c r="B55" i="4"/>
  <c r="C55" i="4" s="1"/>
  <c r="B54" i="4"/>
  <c r="C54" i="4" s="1"/>
  <c r="B53" i="4"/>
  <c r="C53" i="4" s="1"/>
  <c r="B52" i="4"/>
  <c r="C52" i="4" s="1"/>
  <c r="B51" i="4"/>
  <c r="C51" i="4" s="1"/>
  <c r="B50" i="4"/>
  <c r="C50" i="4" s="1"/>
  <c r="B49" i="4"/>
  <c r="C49" i="4" s="1"/>
  <c r="B48" i="4"/>
  <c r="C48" i="4" s="1"/>
  <c r="B47" i="4"/>
  <c r="C47" i="4" s="1"/>
  <c r="B46" i="4"/>
  <c r="C46" i="4" s="1"/>
  <c r="B45" i="4"/>
  <c r="C45" i="4" s="1"/>
  <c r="B44" i="4"/>
  <c r="C44" i="4" s="1"/>
  <c r="B43" i="4"/>
  <c r="C43" i="4" s="1"/>
  <c r="B42" i="4"/>
  <c r="C42" i="4" s="1"/>
  <c r="B41" i="4"/>
  <c r="C41" i="4" s="1"/>
  <c r="B40" i="4"/>
  <c r="C40" i="4" s="1"/>
  <c r="B39" i="4"/>
  <c r="C39" i="4" s="1"/>
  <c r="B38" i="4"/>
  <c r="C38" i="4" s="1"/>
  <c r="B37" i="4"/>
  <c r="C37" i="4" s="1"/>
  <c r="B36" i="4"/>
  <c r="C36" i="4" s="1"/>
  <c r="B35" i="4"/>
  <c r="C35" i="4" s="1"/>
  <c r="B34" i="4"/>
  <c r="C34" i="4" s="1"/>
  <c r="B33" i="4"/>
  <c r="C33" i="4" s="1"/>
  <c r="B32" i="4"/>
  <c r="C32" i="4" s="1"/>
  <c r="C31" i="4"/>
  <c r="C30" i="4"/>
  <c r="C29" i="4"/>
  <c r="C28" i="4"/>
  <c r="C27" i="4"/>
  <c r="C26" i="4"/>
  <c r="C25" i="4"/>
  <c r="C24" i="4"/>
  <c r="C23" i="4"/>
  <c r="C22" i="4"/>
  <c r="C21" i="4"/>
  <c r="C20" i="4"/>
  <c r="C19" i="4"/>
  <c r="C18" i="4"/>
  <c r="C17" i="4"/>
  <c r="C16" i="4"/>
  <c r="C15" i="4"/>
  <c r="C14" i="4"/>
  <c r="C13" i="4"/>
  <c r="C12" i="4"/>
  <c r="C11" i="4"/>
  <c r="C10" i="4"/>
  <c r="C9" i="4"/>
  <c r="C8" i="4"/>
  <c r="A84" i="2"/>
  <c r="B83" i="2"/>
  <c r="B82" i="2"/>
  <c r="B81" i="2"/>
  <c r="B80" i="2"/>
  <c r="B79" i="2"/>
  <c r="B78" i="2"/>
  <c r="B77" i="2"/>
  <c r="B76" i="2"/>
  <c r="B75" i="2"/>
  <c r="B74" i="2"/>
  <c r="B73" i="2"/>
  <c r="B71" i="2"/>
  <c r="B70" i="2"/>
  <c r="B69" i="2"/>
  <c r="B68" i="2"/>
  <c r="D36" i="2"/>
  <c r="C36" i="2"/>
  <c r="C3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100-000026000000}">
      <text>
        <r>
          <rPr>
            <sz val="12"/>
            <color theme="1"/>
            <rFont val="Calibri"/>
            <family val="2"/>
            <scheme val="minor"/>
          </rPr>
          <t>======
ID#AAAAYiIhFfk
Athanasios Stavropoulos    (2022-04-25 16:34:23)
Warning: Figures listed for non-Cohesity hardware are approximate and may represent average or peak wattage, per node or per block, depending on available information. See vendor hardware specifications for exact power consumption requirements.</t>
        </r>
      </text>
    </comment>
    <comment ref="B19" authorId="0" shapeId="0" xr:uid="{00000000-0006-0000-0100-000008000000}">
      <text>
        <r>
          <rPr>
            <sz val="12"/>
            <color theme="1"/>
            <rFont val="Calibri"/>
            <family val="2"/>
            <scheme val="minor"/>
          </rPr>
          <t>Pick the model type being deployed in the drop down menu</t>
        </r>
      </text>
    </comment>
    <comment ref="B20" authorId="0" shapeId="0" xr:uid="{00000000-0006-0000-0100-00000F000000}">
      <text>
        <r>
          <rPr>
            <sz val="12"/>
            <color theme="1"/>
            <rFont val="Calibri"/>
            <family val="2"/>
            <scheme val="minor"/>
          </rPr>
          <t>Enter in number of nodes, even if using C4000 Series.</t>
        </r>
      </text>
    </comment>
    <comment ref="B21" authorId="0" shapeId="0" xr:uid="{00000000-0006-0000-0100-000010000000}">
      <text>
        <r>
          <rPr>
            <sz val="12"/>
            <color theme="1"/>
            <rFont val="Calibri"/>
            <family val="2"/>
            <scheme val="minor"/>
          </rPr>
          <t>Pick the link type based on what the node supports and the customer selects</t>
        </r>
      </text>
    </comment>
    <comment ref="B22" authorId="0" shapeId="0" xr:uid="{00000000-0006-0000-0100-00001B000000}">
      <text>
        <r>
          <rPr>
            <sz val="12"/>
            <color theme="1"/>
            <rFont val="Calibri"/>
            <family val="2"/>
            <scheme val="minor"/>
          </rPr>
          <t>Pick the link type based on what the node supports and the customer selects</t>
        </r>
      </text>
    </comment>
    <comment ref="B25" authorId="0" shapeId="0" xr:uid="{00000000-0006-0000-0100-000001000000}">
      <text>
        <r>
          <rPr>
            <sz val="12"/>
            <color theme="1"/>
            <rFont val="Calibri"/>
            <family val="2"/>
            <scheme val="minor"/>
          </rPr>
          <t>A block (also referred to as a chassis) is the physical server rack mountable unit that can be installed in 1U, 2U, 4U etc, of rack space. The number of nodes per block varies depending on the hardware model. For example, the C4000 Series chassis/block contains 4 nodes, so the number of blocks increments up for every multiple of nodes.</t>
        </r>
      </text>
    </comment>
    <comment ref="B27" authorId="0" shapeId="0" xr:uid="{00000000-0006-0000-0100-00001A000000}">
      <text>
        <r>
          <rPr>
            <sz val="12"/>
            <color theme="1"/>
            <rFont val="Calibri"/>
            <family val="2"/>
            <scheme val="minor"/>
          </rPr>
          <t>Go to http://downloads.cohesity.com/downloads for the latest list of LTS releases.</t>
        </r>
      </text>
    </comment>
    <comment ref="D27" authorId="0" shapeId="0" xr:uid="{00000000-0006-0000-0100-00000A000000}">
      <text>
        <r>
          <rPr>
            <sz val="12"/>
            <color theme="1"/>
            <rFont val="Calibri"/>
            <family val="2"/>
            <scheme val="minor"/>
          </rPr>
          <t>======
ID#AAAAYiIhFiA
Athanasios Stavropoulos    (2022-04-25 16:34:23)
Notify Support if You're Installing a NON-LTS release!!!
* Login to the support.cohesity.com and open a case with the subject "Installing NON-LTS Release at [CUSTOMER_NAME]"</t>
        </r>
      </text>
    </comment>
    <comment ref="B29" authorId="0" shapeId="0" xr:uid="{00000000-0006-0000-0100-000014000000}">
      <text>
        <r>
          <rPr>
            <sz val="12"/>
            <color theme="1"/>
            <rFont val="Calibri"/>
            <family val="2"/>
            <scheme val="minor"/>
          </rPr>
          <t>This is the total rack units (RUs) required for all nodes in the Cohesity cluster; the nodes may be placed in seperate racks.</t>
        </r>
      </text>
    </comment>
    <comment ref="B30" authorId="0" shapeId="0" xr:uid="{00000000-0006-0000-0100-000021000000}">
      <text>
        <r>
          <rPr>
            <sz val="12"/>
            <color theme="1"/>
            <rFont val="Calibri"/>
            <family val="2"/>
            <scheme val="minor"/>
          </rPr>
          <t>This is the total number of power outlets required for all nodes in the Cohesity cluster; Cohesity recommends plugging each node into two seperate PDU's if possible.</t>
        </r>
      </text>
    </comment>
    <comment ref="B32" authorId="0" shapeId="0" xr:uid="{00000000-0006-0000-0100-000022000000}">
      <text>
        <r>
          <rPr>
            <sz val="12"/>
            <color theme="1"/>
            <rFont val="Calibri"/>
            <family val="2"/>
            <scheme val="minor"/>
          </rPr>
          <t>This is the total peak power required for all nodes in the Cohesity cluster.</t>
        </r>
      </text>
    </comment>
    <comment ref="B33" authorId="0" shapeId="0" xr:uid="{00000000-0006-0000-0100-00001D000000}">
      <text>
        <r>
          <rPr>
            <sz val="12"/>
            <color theme="1"/>
            <rFont val="Calibri"/>
            <family val="2"/>
            <scheme val="minor"/>
          </rPr>
          <t>This is the total peak power required for all nodes in the Cohesity cluster.</t>
        </r>
      </text>
    </comment>
    <comment ref="A38" authorId="0" shapeId="0" xr:uid="{00000000-0006-0000-0100-000011000000}">
      <text>
        <r>
          <rPr>
            <sz val="12"/>
            <color theme="1"/>
            <rFont val="Calibri"/>
            <family val="2"/>
            <scheme val="minor"/>
          </rPr>
          <t>======
ID#AAAAYiIhFhg
Athanasios Stavropoulos    (2022-04-25 16:34:23)
Network Topology/Setting Assumptions - Basic Install
* No VLAN tagging required, Active/Standby (Bond mode 1) for ports, MTU value of 1500, and multicasts are allowed on the node network
* IPMI/Management IPs can be on a separate network than the nodes</t>
        </r>
      </text>
    </comment>
    <comment ref="B44" authorId="0" shapeId="0" xr:uid="{00000000-0006-0000-0100-00000E000000}">
      <text>
        <r>
          <rPr>
            <sz val="12"/>
            <color theme="1"/>
            <rFont val="Calibri"/>
            <family val="2"/>
            <scheme val="minor"/>
          </rPr>
          <t>The default configuration assumes no VLAN tags are required on the node network interfaces</t>
        </r>
      </text>
    </comment>
    <comment ref="B45" authorId="0" shapeId="0" xr:uid="{00000000-0006-0000-0100-000005000000}">
      <text>
        <r>
          <rPr>
            <sz val="12"/>
            <color theme="1"/>
            <rFont val="Calibri"/>
            <family val="2"/>
            <scheme val="minor"/>
          </rPr>
          <t>Multicast Enablement
The node discovery process of the Cohesity Cluster requires the nodes to be able to communicate via multicast. By default switches treat multicast traffic the same way as they do broadcast traffic in that all ports within the same VLAN will receive multicast traffic, so no special configuration is necessary on the switch since all Cohesity data interfaces on the same VLAN. However, enabling IGMP Snoop will the make the delivery of multicast traffic more efficient as only ports that request receiving multicast traffic will receive it. Most switches have IGMP snoop enabled by default.
You can also enable IGMP snoop using the following commands: 
switch# configure terminal
switch (config)#vlan configuration 200</t>
        </r>
      </text>
    </comment>
    <comment ref="B46" authorId="0" shapeId="0" xr:uid="{00000000-0006-0000-0100-000015000000}">
      <text>
        <r>
          <rPr>
            <sz val="12"/>
            <color theme="1"/>
            <rFont val="Calibri"/>
            <family val="2"/>
            <scheme val="minor"/>
          </rPr>
          <t>The default bond mode is Active-Standby.</t>
        </r>
      </text>
    </comment>
    <comment ref="B47" authorId="0" shapeId="0" xr:uid="{00000000-0006-0000-0100-00000B000000}">
      <text>
        <r>
          <rPr>
            <sz val="12"/>
            <color theme="1"/>
            <rFont val="Calibri"/>
            <family val="2"/>
            <scheme val="minor"/>
          </rPr>
          <t>======
ID#AAAAYiIhFh8
Microsoft Office User    (2022-04-25 16:34:23)
The default MTU is 1500</t>
        </r>
      </text>
    </comment>
    <comment ref="B48" authorId="0" shapeId="0" xr:uid="{00000000-0006-0000-0100-00000D000000}">
      <text>
        <r>
          <rPr>
            <sz val="12"/>
            <color theme="1"/>
            <rFont val="Calibri"/>
            <family val="2"/>
            <scheme val="minor"/>
          </rPr>
          <t>This space is typically used for advanced networking setups, including but not limited to Cohesity nodes that will be connected to multiple physical networks, or that require manual routes in order to succesfully communicate with clients.</t>
        </r>
      </text>
    </comment>
    <comment ref="D48" authorId="0" shapeId="0" xr:uid="{00000000-0006-0000-0100-000016000000}">
      <text>
        <r>
          <rPr>
            <sz val="12"/>
            <color theme="1"/>
            <rFont val="Calibri"/>
            <family val="2"/>
            <scheme val="minor"/>
          </rPr>
          <t>======
ID#AAAAYiIhFg4
Athanasios Stavropoulos    (2022-04-25 16:34:23)
For more information, see 'Cohesity DataPlatform Networking Quick Start Guide.pdf'</t>
        </r>
      </text>
    </comment>
    <comment ref="B50" authorId="0" shapeId="0" xr:uid="{00000000-0006-0000-0100-000006000000}">
      <text>
        <r>
          <rPr>
            <sz val="12"/>
            <color theme="1"/>
            <rFont val="Calibri"/>
            <family val="2"/>
            <scheme val="minor"/>
          </rPr>
          <t>The cluster name is an identifier for the cluster; Cohesity recommends using a unique name for each cluster in your organization.</t>
        </r>
      </text>
    </comment>
    <comment ref="B51" authorId="0" shapeId="0" xr:uid="{00000000-0006-0000-0100-000020000000}">
      <text>
        <r>
          <rPr>
            <sz val="12"/>
            <color theme="1"/>
            <rFont val="Calibri"/>
            <family val="2"/>
            <scheme val="minor"/>
          </rPr>
          <t>Typically your primary DNS domain, or the domain used for your infrastructure components.</t>
        </r>
      </text>
    </comment>
    <comment ref="B52" authorId="0" shapeId="0" xr:uid="{00000000-0006-0000-0100-000009000000}">
      <text>
        <r>
          <rPr>
            <sz val="12"/>
            <color theme="1"/>
            <rFont val="Calibri"/>
            <family val="2"/>
            <scheme val="minor"/>
          </rPr>
          <t>FQDN is needed in order to resolve all IP Addresses for VIPs. Will be listed in round-robin to resolve to that host name. 
The only reason to assign hostnames in DNS is to make sure they are well known and reserved IP address.</t>
        </r>
      </text>
    </comment>
    <comment ref="B53" authorId="0" shapeId="0" xr:uid="{00000000-0006-0000-0100-000017000000}">
      <text>
        <r>
          <rPr>
            <sz val="12"/>
            <color theme="1"/>
            <rFont val="Calibri"/>
            <family val="2"/>
            <scheme val="minor"/>
          </rPr>
          <t>This is the network used for node communication and outbound Internet or replication traffic.</t>
        </r>
      </text>
    </comment>
    <comment ref="B55" authorId="0" shapeId="0" xr:uid="{00000000-0006-0000-0100-000018000000}">
      <text>
        <r>
          <rPr>
            <sz val="12"/>
            <color theme="1"/>
            <rFont val="Calibri"/>
            <family val="2"/>
            <scheme val="minor"/>
          </rPr>
          <t>This is the network used for Cohesity cluster clients.</t>
        </r>
      </text>
    </comment>
    <comment ref="B57" authorId="0" shapeId="0" xr:uid="{00000000-0006-0000-0100-000023000000}">
      <text>
        <r>
          <rPr>
            <sz val="12"/>
            <color theme="1"/>
            <rFont val="Calibri"/>
            <family val="2"/>
            <scheme val="minor"/>
          </rPr>
          <t>This is the network used for the node IPMI/CIMC interfaces.</t>
        </r>
      </text>
    </comment>
    <comment ref="B63" authorId="0" shapeId="0" xr:uid="{00000000-0006-0000-0100-000025000000}">
      <text>
        <r>
          <rPr>
            <sz val="12"/>
            <color theme="1"/>
            <rFont val="Calibri"/>
            <family val="2"/>
            <scheme val="minor"/>
          </rPr>
          <t>Determine whether to enable encryption for the entire Cohesity Cluster. 
NOTE: Once enabled at the cluster level, it cannot be undone without destroying the cluster. Alternatively, you can enable encryption at the Storage Domain level. 
To encrypt an entire Cohesity Cluster, you must specify the encryption option while creating the Cohesity Cluster.You can optionally enable Federal Information Processing Standard (FIPS) 140-2. If encryption is not enabled for a Cohesity Cluster, you can enable encryption at the Storage Domain level. The FIPS option is available during Cluster creation only.</t>
        </r>
      </text>
    </comment>
    <comment ref="C67" authorId="0" shapeId="0" xr:uid="{00000000-0006-0000-0100-000024000000}">
      <text>
        <r>
          <rPr>
            <sz val="12"/>
            <color theme="1"/>
            <rFont val="Calibri"/>
            <family val="2"/>
            <scheme val="minor"/>
          </rPr>
          <t>======
ID#AAAAYiIhFfs
Athanasios Stavropoulos    (2022-04-25 16:34:23)
Mandatory – Primary interface for intra-cluster traffic
Node IP – static IP Address on bond0</t>
        </r>
      </text>
    </comment>
    <comment ref="D67" authorId="0" shapeId="0" xr:uid="{00000000-0006-0000-0100-00001F000000}">
      <text>
        <r>
          <rPr>
            <sz val="12"/>
            <color theme="1"/>
            <rFont val="Calibri"/>
            <family val="2"/>
            <scheme val="minor"/>
          </rPr>
          <t>======
ID#AAAAYiIhFgI
Athanasios Stavropoulos    (2022-04-25 16:34:23)
Mandatory – Static IP Address for Out-of-Band Management
May be on different network than Node IP Address.  All IPMI Addresses for the cluster MUST BE ON SAME network subnet
IPMI IP not needed for Virtual Edition.</t>
        </r>
      </text>
    </comment>
    <comment ref="E67" authorId="0" shapeId="0" xr:uid="{00000000-0006-0000-0100-000004000000}">
      <text>
        <r>
          <rPr>
            <sz val="12"/>
            <color theme="1"/>
            <rFont val="Calibri"/>
            <family val="2"/>
            <scheme val="minor"/>
          </rPr>
          <t>======
ID#AAAAYiIhFi0
Athanasios Stavropoulos    (2022-04-25 16:34:23)
Specify at least one VIP per Node.
Virtual IP Address (VIP) – floats on top of bond0
VIP can move between nodes, i.e. network traffic to the Partition can be routed to the range of VIP Addresses instead of a single IP Address.</t>
        </r>
      </text>
    </comment>
    <comment ref="B87" authorId="0" shapeId="0" xr:uid="{00000000-0006-0000-0100-000002000000}">
      <text>
        <r>
          <rPr>
            <sz val="12"/>
            <color theme="1"/>
            <rFont val="Calibri"/>
            <family val="2"/>
            <scheme val="minor"/>
          </rPr>
          <t>Specify the IPMI Username to connect to the IPMI interface for each of the Nodes in the Cluster. 
The Cohesity Cluster uses the IPMI Username to get system health information about the Nodes in the Cohesity Cluster. 
Only alphanumeric characters and hyphens are allowed. A hyphen cannot be the first character. Length cannot exceed 32 characters. No other characters are allowed.  
For example, you can use the default root account.</t>
        </r>
      </text>
    </comment>
    <comment ref="C87" authorId="0" shapeId="0" xr:uid="{00000000-0006-0000-0100-00001E000000}">
      <text>
        <r>
          <rPr>
            <sz val="12"/>
            <color theme="1"/>
            <rFont val="Calibri"/>
            <family val="2"/>
            <scheme val="minor"/>
          </rPr>
          <t>The password can be 8 to 16 characters. It cannot include the following characters: dollar sign ($), asterisk (*), quote ("), single quote (`) or backslash (\).</t>
        </r>
      </text>
    </comment>
    <comment ref="D88" authorId="0" shapeId="0" xr:uid="{00000000-0006-0000-0100-000019000000}">
      <text>
        <r>
          <rPr>
            <sz val="12"/>
            <color theme="1"/>
            <rFont val="Calibri"/>
            <family val="2"/>
            <scheme val="minor"/>
          </rPr>
          <t>Minimum 8 character length.</t>
        </r>
      </text>
    </comment>
    <comment ref="B89" authorId="0" shapeId="0" xr:uid="{00000000-0006-0000-0100-00000C000000}">
      <text>
        <r>
          <rPr>
            <sz val="12"/>
            <color theme="1"/>
            <rFont val="Calibri"/>
            <family val="2"/>
            <scheme val="minor"/>
          </rPr>
          <t>Must be at least 15 characters long.
Must contain at least one digit, one special character, one uppercase &amp; one lowercase character.
Do not use !, `,” and \.
Do not use more than two of the same character in a row. For example, 123aa is allowed. 123aaa is not allowed.
Do not use more than four identical consecutive character types (digit, special character, uppercase and lowercase character). For example, 123aa is allowed. 12345aa is not allowed.</t>
        </r>
      </text>
    </comment>
    <comment ref="D89" authorId="0" shapeId="0" xr:uid="{00000000-0006-0000-0100-000012000000}">
      <text>
        <r>
          <rPr>
            <sz val="12"/>
            <color theme="1"/>
            <rFont val="Calibri"/>
            <family val="2"/>
            <scheme val="minor"/>
          </rPr>
          <t>Minimum 15 character length. 
Must contain at least one digit, one special character, one uppercase &amp; one lowercase character.
Do not use !, `,” and \. 
Do not use more than two of the same character in a row. For example, 123aa is allowed. 123aaa is not allowed.
Do not use more than four identical consecutive character types (digit, special character, uppercase and lowercase character). For example, 123aa is allowed. 12345aa is not allowed.</t>
        </r>
      </text>
    </comment>
    <comment ref="D90" authorId="0" shapeId="0" xr:uid="{00000000-0006-0000-0100-00001C000000}">
      <text>
        <r>
          <rPr>
            <sz val="12"/>
            <color theme="1"/>
            <rFont val="Calibri"/>
            <family val="2"/>
            <scheme val="minor"/>
          </rPr>
          <t>Minimum 15 character length. 
Must contain at least one digit, one special character, one uppercase &amp; one lowercase character.
Do not use !, `,” and \. 
Do not use more than two of the same character in a row. For example, 123aa is allowed. 123aaa is not allowed.
Do not use more than four identical consecutive character types (digit, special character, uppercase and lowercase character). For example, 123aa is allowed. 12345aa is not allowed.</t>
        </r>
      </text>
    </comment>
  </commentList>
  <extLst>
    <ext xmlns:r="http://schemas.openxmlformats.org/officeDocument/2006/relationships" uri="GoogleSheetsCustomDataVersion1">
      <go:sheetsCustomData xmlns:go="http://customooxmlschemas.google.com/" r:id="rId1" roundtripDataSignature="AMtx7mjAD4dvxLilTECKuAiG708R95GwS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Athanasios Stavropoulos</author>
  </authors>
  <commentList>
    <comment ref="B16" authorId="0" shapeId="0" xr:uid="{00000000-0006-0000-0200-000004000000}">
      <text>
        <r>
          <rPr>
            <sz val="12"/>
            <color theme="1"/>
            <rFont val="Calibri"/>
            <family val="2"/>
            <scheme val="minor"/>
          </rPr>
          <t>Note any other requirements with regards to access to the Cohesity cluster, such as Operators who have permissions to run existing jobs and create Recover tasks.</t>
        </r>
      </text>
    </comment>
    <comment ref="B27" authorId="1" shapeId="0" xr:uid="{E457A43D-D0DC-49BB-BA16-C9D67EC8C6B4}">
      <text>
        <r>
          <rPr>
            <b/>
            <sz val="9"/>
            <color indexed="81"/>
            <rFont val="Tahoma"/>
            <family val="2"/>
          </rPr>
          <t>Cohesity strongly recommends enabling MFA at time of installation.</t>
        </r>
      </text>
    </comment>
    <comment ref="B32" authorId="0" shapeId="0" xr:uid="{00000000-0006-0000-0200-000003000000}">
      <text>
        <r>
          <rPr>
            <sz val="12"/>
            <color theme="1"/>
            <rFont val="Calibri"/>
            <family val="2"/>
            <scheme val="minor"/>
          </rPr>
          <t>Pick the link type based on what the node supports and the customer selects</t>
        </r>
      </text>
    </comment>
    <comment ref="D35" authorId="0" shapeId="0" xr:uid="{00000000-0006-0000-0200-000005000000}">
      <text>
        <r>
          <rPr>
            <sz val="12"/>
            <color theme="1"/>
            <rFont val="Calibri"/>
            <family val="2"/>
            <scheme val="minor"/>
          </rPr>
          <t>======
ID#AAAAYiIhFg8
Athanasios Stavropoulos    (2022-04-25 16:34:23)
For more information, see 'Cohesity DataPlatform Networking Quick Start Guide.pdf'</t>
        </r>
      </text>
    </comment>
    <comment ref="B41" authorId="0" shapeId="0" xr:uid="{00000000-0006-0000-0200-000001000000}">
      <text>
        <r>
          <rPr>
            <sz val="12"/>
            <color theme="1"/>
            <rFont val="Calibri"/>
            <family val="2"/>
            <scheme val="minor"/>
          </rPr>
          <t>All emails sent by the Cohesity cluster will be sent FROM this address.</t>
        </r>
      </text>
    </comment>
    <comment ref="B42" authorId="0" shapeId="0" xr:uid="{00000000-0006-0000-0200-000008000000}">
      <text>
        <r>
          <rPr>
            <sz val="12"/>
            <color theme="1"/>
            <rFont val="Calibri"/>
            <family val="2"/>
            <scheme val="minor"/>
          </rPr>
          <t>You must specify a SMTP server in order to receive cluster alerts and reports over email.</t>
        </r>
      </text>
    </comment>
    <comment ref="B54" authorId="0" shapeId="0" xr:uid="{00000000-0006-0000-0200-000007000000}">
      <text>
        <r>
          <rPr>
            <sz val="12"/>
            <color theme="1"/>
            <rFont val="Calibri"/>
            <family val="2"/>
            <scheme val="minor"/>
          </rPr>
          <t>A proxy server, if required, for call home capabilities, Cloud Archive, Cloud Tier, and to download updates using the cluster GUI</t>
        </r>
      </text>
    </comment>
    <comment ref="B57" authorId="0" shapeId="0" xr:uid="{00000000-0006-0000-0200-000006000000}">
      <text>
        <r>
          <rPr>
            <sz val="12"/>
            <color theme="1"/>
            <rFont val="Calibri"/>
            <family val="2"/>
            <scheme val="minor"/>
          </rPr>
          <t>Cluster nodes, VIPs, and IPMI interfaces can all be monitored using SNMP</t>
        </r>
      </text>
    </comment>
    <comment ref="B65" authorId="0" shapeId="0" xr:uid="{00000000-0006-0000-0200-000002000000}">
      <text>
        <r>
          <rPr>
            <sz val="12"/>
            <color theme="1"/>
            <rFont val="Calibri"/>
            <family val="2"/>
            <scheme val="minor"/>
          </rPr>
          <t>Cohesity clusters can retain a maximum of 6 months of audit log data; configure syslog for longer term retention</t>
        </r>
      </text>
    </comment>
    <comment ref="B68" authorId="1" shapeId="0" xr:uid="{9CB3A177-16DD-4E40-BA57-6C7A2F1EE7DD}">
      <text>
        <r>
          <rPr>
            <b/>
            <sz val="9"/>
            <color indexed="81"/>
            <rFont val="Tahoma"/>
            <family val="2"/>
          </rPr>
          <t>Can enable file audit logs and adjust log retention period during installation</t>
        </r>
      </text>
    </comment>
  </commentList>
  <extLst>
    <ext xmlns:r="http://schemas.openxmlformats.org/officeDocument/2006/relationships" uri="GoogleSheetsCustomDataVersion1">
      <go:sheetsCustomData xmlns:go="http://customooxmlschemas.google.com/" r:id="rId1" roundtripDataSignature="AMtx7miXFq+XdIAEoo1lZaBCd6IVvVnaF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Athanasios Stavropoulos</author>
  </authors>
  <commentList>
    <comment ref="E28" authorId="0" shapeId="0" xr:uid="{7B87683E-71D1-4FE5-92B1-4241C4AD515A}">
      <text>
        <r>
          <rPr>
            <b/>
            <sz val="9"/>
            <color indexed="81"/>
            <rFont val="Tahoma"/>
            <family val="2"/>
          </rPr>
          <t>Menu Paths listed are applicable to 6.6 LTS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Athanasios Stavropoulos</author>
    <author>tc={A05A715A-942B-4810-B5EF-90BA58AF66F6}</author>
    <author>tc={90F1B509-F322-44FA-94EF-A776DA3013A2}</author>
    <author>tc={835ADC28-649F-4B37-82C1-9C0E5C1A6467}</author>
    <author>tc={13471728-A0F8-49E8-8CF2-1EC9840D8CB7}</author>
    <author>tc={2621243F-B38A-4A43-8945-2C8C412E27EA}</author>
    <author>tc={0CEE7128-C81A-478E-9BA4-21DED808432A}</author>
  </authors>
  <commentList>
    <comment ref="J28" authorId="0" shapeId="0" xr:uid="{5E4276DC-D31C-4FA1-8747-9C1127778D09}">
      <text>
        <r>
          <rPr>
            <b/>
            <sz val="9"/>
            <color indexed="81"/>
            <rFont val="Tahoma"/>
            <family val="2"/>
          </rPr>
          <t>RJ-45</t>
        </r>
      </text>
    </comment>
    <comment ref="I43" authorId="1" shapeId="0" xr:uid="{A05A715A-942B-4810-B5EF-90BA58AF66F6}">
      <text>
        <t>[Threaded comment]
Your version of Excel allows you to read this threaded comment; however, any edits to it will get removed if the file is opened in a newer version of Excel. Learn more: https://go.microsoft.com/fwlink/?linkid=870924
Comment:
    also available in four port</t>
      </text>
    </comment>
    <comment ref="H44" authorId="2" shapeId="0" xr:uid="{90F1B509-F322-44FA-94EF-A776DA3013A2}">
      <text>
        <t>[Threaded comment]
Your version of Excel allows you to read this threaded comment; however, any edits to it will get removed if the file is opened in a newer version of Excel. Learn more: https://go.microsoft.com/fwlink/?linkid=870924
Comment:
    also available in four port</t>
      </text>
    </comment>
    <comment ref="I44" authorId="3" shapeId="0" xr:uid="{835ADC28-649F-4B37-82C1-9C0E5C1A6467}">
      <text>
        <t>[Threaded comment]
Your version of Excel allows you to read this threaded comment; however, any edits to it will get removed if the file is opened in a newer version of Excel. Learn more: https://go.microsoft.com/fwlink/?linkid=870924
Comment:
    also available in four port</t>
      </text>
    </comment>
    <comment ref="I45" authorId="4" shapeId="0" xr:uid="{13471728-A0F8-49E8-8CF2-1EC9840D8CB7}">
      <text>
        <t>[Threaded comment]
Your version of Excel allows you to read this threaded comment; however, any edits to it will get removed if the file is opened in a newer version of Excel. Learn more: https://go.microsoft.com/fwlink/?linkid=870924
Comment:
    also available in four port</t>
      </text>
    </comment>
    <comment ref="H46" authorId="5" shapeId="0" xr:uid="{2621243F-B38A-4A43-8945-2C8C412E27EA}">
      <text>
        <t>[Threaded comment]
Your version of Excel allows you to read this threaded comment; however, any edits to it will get removed if the file is opened in a newer version of Excel. Learn more: https://go.microsoft.com/fwlink/?linkid=870924
Comment:
    also available in four port</t>
      </text>
    </comment>
    <comment ref="I46" authorId="6" shapeId="0" xr:uid="{0CEE7128-C81A-478E-9BA4-21DED808432A}">
      <text>
        <t>[Threaded comment]
Your version of Excel allows you to read this threaded comment; however, any edits to it will get removed if the file is opened in a newer version of Excel. Learn more: https://go.microsoft.com/fwlink/?linkid=870924
Comment:
    also available in four port</t>
      </text>
    </comment>
  </commentList>
  <extLst>
    <ext xmlns:r="http://schemas.openxmlformats.org/officeDocument/2006/relationships" uri="GoogleSheetsCustomDataVersion1">
      <go:sheetsCustomData xmlns:go="http://customooxmlschemas.google.com/" r:id="rId1" roundtripDataSignature="AMtx7mjey6sj/4H+bBr99nrbJCUEf+eFMQ=="/>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42" authorId="0" shapeId="0" xr:uid="{00000000-0006-0000-0B00-000001000000}">
      <text>
        <r>
          <rPr>
            <sz val="12"/>
            <color theme="1"/>
            <rFont val="Calibri"/>
            <family val="2"/>
            <scheme val="minor"/>
          </rPr>
          <t>======
ID#AAAAYiIhFg0
Athanasios Stavropoulos    (2022-04-25 16:34:23)
Is there an existing dedicated backup interface or do we need to dedicate?</t>
        </r>
      </text>
    </comment>
  </commentList>
  <extLst>
    <ext xmlns:r="http://schemas.openxmlformats.org/officeDocument/2006/relationships" uri="GoogleSheetsCustomDataVersion1">
      <go:sheetsCustomData xmlns:go="http://customooxmlschemas.google.com/" r:id="rId1" roundtripDataSignature="AMtx7miwQAyxu/miKhuYd796R7g/s6Yr6Q=="/>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0F00-000004000000}">
      <text>
        <r>
          <rPr>
            <sz val="12"/>
            <color theme="1"/>
            <rFont val="Calibri"/>
            <family val="2"/>
            <scheme val="minor"/>
          </rPr>
          <t>======
ID#AAAAYiIhFhI
tc={D2C8225B-4CD8-4AC8-94B7-159D599D2814}    (2022-04-25 16:34:23)
[Threaded comment]
Your version of Excel allows you to read this threaded comment; however, any edits to it will get removed if the file is opened in a newer version of Excel. Learn more: https://go.microsoft.com/fwlink/?linkid=870924
Comment:
    vague. state something like AS described in the SEtup Guide.</t>
        </r>
      </text>
    </comment>
    <comment ref="B14" authorId="0" shapeId="0" xr:uid="{00000000-0006-0000-0F00-000006000000}">
      <text>
        <r>
          <rPr>
            <sz val="12"/>
            <color theme="1"/>
            <rFont val="Calibri"/>
            <family val="2"/>
            <scheme val="minor"/>
          </rPr>
          <t>======
ID#AAAAYiIhFfg
Athanasios Stavropoulos    (2022-04-25 16:34:23)
Specify if using  DHCP or Static IP allocation for the virtual machine that is hosting the cluster.</t>
        </r>
      </text>
    </comment>
    <comment ref="B23" authorId="0" shapeId="0" xr:uid="{00000000-0006-0000-0F00-000001000000}">
      <text>
        <r>
          <rPr>
            <sz val="12"/>
            <color theme="1"/>
            <rFont val="Calibri"/>
            <family val="2"/>
            <scheme val="minor"/>
          </rPr>
          <t>======
ID#AAAAYiIhFig
Athanasios Stavropoulos    (2022-04-25 16:34:23)
- Specify the IP address of the VMware vCenter Server that will contain the Virtual Machine hosting the Cohesity Cluster Virtual Edition.
- The Server must have enough resources to host a Virtual Machine that is capable of running Virtual Edition for the deployment configuration specified during the initial Virtual Edition setup.
- Cohesity provides the following default deployment configurations:
  The small (8 TB) configuration supports Virtual Machines with a single 8 TB Data   
  Tier disk for each Cohesity Node. Each Virtual Machine has 4 vCPUs, 32 GB of memory and a 64 GB virtual disk to store the Operating System.
  The large (16 TB) configuration supports Virtual Machines with 16 TB for each Cohesity Node. Each Virtual Machine has 8 vCPUs, 32 GB of memory and a 64 GB virtual disk to store the Operating System.
- You cannot mix 8 TB and 16 TB Nodes in a single Clustered Virtual Edition.
- Each Virtual Machine (Node) must have the same VM size in the Cohesity cluster.
- Virtual Edition only supports a single Metadata disk and a single Data Tier disk.</t>
        </r>
      </text>
    </comment>
    <comment ref="C48" authorId="0" shapeId="0" xr:uid="{00000000-0006-0000-0F00-000003000000}">
      <text>
        <r>
          <rPr>
            <sz val="12"/>
            <color theme="1"/>
            <rFont val="Calibri"/>
            <family val="2"/>
            <scheme val="minor"/>
          </rPr>
          <t>======
ID#AAAAYiIhFhM
Athanasios Stavropoulos    (2022-04-25 16:34:23)
Mandatory – Primary interface for intra-cluster traffic
Node IP – static IP Address on bond0</t>
        </r>
      </text>
    </comment>
    <comment ref="D48" authorId="0" shapeId="0" xr:uid="{42820BCD-71CA-4024-8BB0-449A71CDA57B}">
      <text>
        <r>
          <rPr>
            <sz val="12"/>
            <color theme="1"/>
            <rFont val="Calibri"/>
            <family val="2"/>
            <scheme val="minor"/>
          </rPr>
          <t>======
ID#AAAAYiIhFiY
Athanasios Stavropoulos    (2022-04-25 16:34:23)
Specify at least one VIP per Node.
Virtual IP Address (VIP) – floats on top of bond0
VIP can move between nodes, i.e. network traffic to the Partition can be routed to the range of VIP Addresses instead of a single IP Address.</t>
        </r>
      </text>
    </comment>
    <comment ref="E48" authorId="0" shapeId="0" xr:uid="{00000000-0006-0000-0F00-000005000000}">
      <text>
        <r>
          <rPr>
            <sz val="12"/>
            <color theme="1"/>
            <rFont val="Calibri"/>
            <family val="2"/>
            <scheme val="minor"/>
          </rPr>
          <t>======
ID#AAAAYiIhFgE
Athanasios Stavropoulos    (2022-04-25 16:34:23)
Mandatory – Static IP Address for Out-of-Band Management
May be on different network than Node IP Address.  All IPMI Addresses for the cluster MUST BE ON SAME network subnet</t>
        </r>
      </text>
    </comment>
  </commentList>
  <extLst>
    <ext xmlns:r="http://schemas.openxmlformats.org/officeDocument/2006/relationships" uri="GoogleSheetsCustomDataVersion1">
      <go:sheetsCustomData xmlns:go="http://customooxmlschemas.google.com/" r:id="rId1" roundtripDataSignature="AMtx7mg9lVW36XlIa8uOaYTw7J4asbrIjQ=="/>
    </ext>
  </extLst>
</comments>
</file>

<file path=xl/sharedStrings.xml><?xml version="1.0" encoding="utf-8"?>
<sst xmlns="http://schemas.openxmlformats.org/spreadsheetml/2006/main" count="3525" uniqueCount="1517">
  <si>
    <t>Complete both the Cover Page and PreInstall Checklist tabs, then return this workbook to your Project Coordinator.</t>
  </si>
  <si>
    <r>
      <t xml:space="preserve">Complete the yellow highlighted sections on this tab and </t>
    </r>
    <r>
      <rPr>
        <b/>
        <u/>
        <sz val="22"/>
        <color rgb="FFFF0000"/>
        <rFont val="Calibri"/>
        <family val="2"/>
      </rPr>
      <t>PreInstall Checklist</t>
    </r>
    <r>
      <rPr>
        <u/>
        <sz val="22"/>
        <color rgb="FFFF0000"/>
        <rFont val="Calibri"/>
        <family val="2"/>
      </rPr>
      <t>, then return this workbook to your Project Coordinator.</t>
    </r>
  </si>
  <si>
    <r>
      <t xml:space="preserve">Note: </t>
    </r>
    <r>
      <rPr>
        <sz val="18"/>
        <color theme="1"/>
        <rFont val="Calibri"/>
        <family val="2"/>
      </rPr>
      <t xml:space="preserve">Your installation </t>
    </r>
    <r>
      <rPr>
        <b/>
        <u/>
        <sz val="18"/>
        <color theme="1"/>
        <rFont val="Calibri"/>
        <family val="2"/>
      </rPr>
      <t>WILL NOT</t>
    </r>
    <r>
      <rPr>
        <sz val="18"/>
        <color theme="1"/>
        <rFont val="Calibri"/>
        <family val="2"/>
      </rPr>
      <t xml:space="preserve"> be scheduled </t>
    </r>
    <r>
      <rPr>
        <u/>
        <sz val="18"/>
        <color theme="1"/>
        <rFont val="Calibri"/>
        <family val="2"/>
      </rPr>
      <t>until</t>
    </r>
    <r>
      <rPr>
        <sz val="18"/>
        <color theme="1"/>
        <rFont val="Calibri"/>
        <family val="2"/>
      </rPr>
      <t xml:space="preserve"> this tab</t>
    </r>
    <r>
      <rPr>
        <b/>
        <sz val="18"/>
        <color theme="1"/>
        <rFont val="Calibri"/>
        <family val="2"/>
      </rPr>
      <t xml:space="preserve"> </t>
    </r>
    <r>
      <rPr>
        <sz val="18"/>
        <color theme="1"/>
        <rFont val="Calibri"/>
        <family val="2"/>
      </rPr>
      <t xml:space="preserve">and </t>
    </r>
    <r>
      <rPr>
        <b/>
        <sz val="18"/>
        <color theme="1"/>
        <rFont val="Calibri"/>
        <family val="2"/>
      </rPr>
      <t>PreInstall_Checklist</t>
    </r>
    <r>
      <rPr>
        <sz val="18"/>
        <color theme="1"/>
        <rFont val="Calibri"/>
        <family val="2"/>
      </rPr>
      <t xml:space="preserve"> are completed and returned</t>
    </r>
    <r>
      <rPr>
        <b/>
        <sz val="18"/>
        <color theme="1"/>
        <rFont val="Calibri"/>
        <family val="2"/>
      </rPr>
      <t>.</t>
    </r>
  </si>
  <si>
    <r>
      <t xml:space="preserve">Note: </t>
    </r>
    <r>
      <rPr>
        <sz val="12"/>
        <color theme="1"/>
        <rFont val="Calibri"/>
        <family val="2"/>
      </rPr>
      <t xml:space="preserve">The tabs to collect information for Cloud and Virtual Editions are hidden by default, as are some tabs that include explanatory information helpful for filling out the spreadsheet. 
To reveal these tabs, open the workbook in Excel, right-click on any tab, and select </t>
    </r>
    <r>
      <rPr>
        <b/>
        <sz val="12"/>
        <color theme="1"/>
        <rFont val="Calibri"/>
        <family val="2"/>
      </rPr>
      <t>Unhide</t>
    </r>
    <r>
      <rPr>
        <sz val="12"/>
        <color theme="1"/>
        <rFont val="Calibri"/>
        <family val="2"/>
      </rPr>
      <t>.</t>
    </r>
  </si>
  <si>
    <t>1. Contact Information</t>
  </si>
  <si>
    <t>a.</t>
  </si>
  <si>
    <t>Company Name:</t>
  </si>
  <si>
    <t>b.</t>
  </si>
  <si>
    <t>Install Address:</t>
  </si>
  <si>
    <t>c.</t>
  </si>
  <si>
    <t>Customer Contact 1:</t>
  </si>
  <si>
    <t>Name, Role</t>
  </si>
  <si>
    <t>Email, Phone</t>
  </si>
  <si>
    <t>d.</t>
  </si>
  <si>
    <t>Customer Contact 2:</t>
  </si>
  <si>
    <t>e.</t>
  </si>
  <si>
    <t>Cohesity Account Representative:</t>
  </si>
  <si>
    <t xml:space="preserve">Name </t>
  </si>
  <si>
    <t>f.</t>
  </si>
  <si>
    <t>Cohesity Sales Engineer:</t>
  </si>
  <si>
    <t>Name</t>
  </si>
  <si>
    <t>g.</t>
  </si>
  <si>
    <t>Cohesity Coordinator:</t>
  </si>
  <si>
    <t>2. Reference Information</t>
  </si>
  <si>
    <t xml:space="preserve">Go to https://my.cohesity.com/s/ for User Account Creation and Reference Information </t>
  </si>
  <si>
    <t>User Account Creation and Access</t>
  </si>
  <si>
    <t>Go to: https://my.cohesity.com/s/login/SelfRegister</t>
  </si>
  <si>
    <t>Firewall Ports</t>
  </si>
  <si>
    <r>
      <rPr>
        <sz val="12"/>
        <color theme="1"/>
        <rFont val="Calibri"/>
        <family val="2"/>
      </rPr>
      <t xml:space="preserve">See </t>
    </r>
    <r>
      <rPr>
        <b/>
        <sz val="12"/>
        <color theme="1"/>
        <rFont val="Calibri"/>
        <family val="2"/>
      </rPr>
      <t>Manage Firewall Ports</t>
    </r>
    <r>
      <rPr>
        <sz val="12"/>
        <color theme="1"/>
        <rFont val="Calibri"/>
        <family val="2"/>
      </rPr>
      <t xml:space="preserve"> in Cohesity Documentation</t>
    </r>
  </si>
  <si>
    <t>Cabling</t>
  </si>
  <si>
    <r>
      <rPr>
        <sz val="12"/>
        <color theme="1"/>
        <rFont val="Calibri"/>
        <family val="2"/>
      </rPr>
      <t xml:space="preserve">See </t>
    </r>
    <r>
      <rPr>
        <b/>
        <sz val="12"/>
        <color theme="1"/>
        <rFont val="Calibri"/>
        <family val="2"/>
      </rPr>
      <t>Initial Cluster Setup</t>
    </r>
    <r>
      <rPr>
        <sz val="12"/>
        <color theme="1"/>
        <rFont val="Calibri"/>
        <family val="2"/>
      </rPr>
      <t xml:space="preserve"> for hardware model purchased.</t>
    </r>
  </si>
  <si>
    <t>DNS Config</t>
  </si>
  <si>
    <r>
      <rPr>
        <sz val="12"/>
        <color theme="1"/>
        <rFont val="Calibri"/>
        <family val="2"/>
      </rPr>
      <t xml:space="preserve">See </t>
    </r>
    <r>
      <rPr>
        <b/>
        <sz val="12"/>
        <color theme="1"/>
        <rFont val="Calibri"/>
        <family val="2"/>
      </rPr>
      <t>Configure Settings</t>
    </r>
    <r>
      <rPr>
        <sz val="12"/>
        <color theme="1"/>
        <rFont val="Calibri"/>
        <family val="2"/>
      </rPr>
      <t xml:space="preserve"> for more information. </t>
    </r>
  </si>
  <si>
    <t>NTP</t>
  </si>
  <si>
    <t>Security Hardening Best Practices</t>
  </si>
  <si>
    <t>Cohesity Platform Security Hardening Best Practices Guide</t>
  </si>
  <si>
    <r>
      <rPr>
        <b/>
        <sz val="12"/>
        <color rgb="FFFF0000"/>
        <rFont val="Calibri"/>
        <family val="2"/>
      </rPr>
      <t>IMPORTANT:</t>
    </r>
    <r>
      <rPr>
        <sz val="12"/>
        <color rgb="FFFF0000"/>
        <rFont val="Calibri"/>
        <family val="2"/>
      </rPr>
      <t xml:space="preserve"> Requirements for Security Hardening activities indicated by 'blue-box' require customer preparedness in-advance to implement features at time of installation.</t>
    </r>
  </si>
  <si>
    <t>Legend - Cell Color Meaning</t>
  </si>
  <si>
    <t>Customer Input - REQUIRED</t>
  </si>
  <si>
    <t>Calculation - DO NOT CHANGE</t>
  </si>
  <si>
    <t>Important or Warning</t>
  </si>
  <si>
    <t>Security Hardening Requirements</t>
  </si>
  <si>
    <t>Crucial Notification!!!</t>
  </si>
  <si>
    <t>Required Information</t>
  </si>
  <si>
    <t>Response</t>
  </si>
  <si>
    <t>Notes</t>
  </si>
  <si>
    <t>1. Site Readiness</t>
  </si>
  <si>
    <t>Installation Type?</t>
  </si>
  <si>
    <t>* For Virtual Edition &amp; Cloud Edition, see Unhide tabs 2 and 3</t>
  </si>
  <si>
    <t>Rack Grid # and RU # where hardware is to be installed? (Cohesity HW On-site ONLY)</t>
  </si>
  <si>
    <t xml:space="preserve">Customer is responsible for racking and cabling of 3rd party hardware </t>
  </si>
  <si>
    <t>Have power capacity requirements been met?</t>
  </si>
  <si>
    <t>For power consumption guidance, see 3.b thru 3.e</t>
  </si>
  <si>
    <t>Are there (2) PDUs in the rack?</t>
  </si>
  <si>
    <t xml:space="preserve">Is the rack/cabinet depth sufficient for the hardware being installed? </t>
  </si>
  <si>
    <t>Is there adequate access space in front and behind racks/cabinets?</t>
  </si>
  <si>
    <t>Have networking cables been pulled to the rack and labeled?</t>
  </si>
  <si>
    <t>h.</t>
  </si>
  <si>
    <t>Is there adequate space in rack/cabinet for addtioanl cables?</t>
  </si>
  <si>
    <t>i.</t>
  </si>
  <si>
    <t>De we have solution sizing information from the SE?</t>
  </si>
  <si>
    <t>For Version #, Storage Domain, Fault Tolerance, Replication Factor settings, per SE design.</t>
  </si>
  <si>
    <t>j.</t>
  </si>
  <si>
    <t>Do you have a KVM and is it available for us to use?  (Cohesity HW On-site ONLY)</t>
  </si>
  <si>
    <t>k.</t>
  </si>
  <si>
    <t>Is there access to a server lift?  (Cohesity HW On-site ONLY)</t>
  </si>
  <si>
    <t>l.</t>
  </si>
  <si>
    <t>Did you purchase your nodes through a Cohesity reseller?</t>
  </si>
  <si>
    <t>m.</t>
  </si>
  <si>
    <t>Have you changed any hardware configuration on the nodes, such as NICs?</t>
  </si>
  <si>
    <t>Describe any changes you have made to the hardware configuration.</t>
  </si>
  <si>
    <t>n.</t>
  </si>
  <si>
    <t>Anything else we should be aware of regarding this DC and installation space?</t>
  </si>
  <si>
    <t>2. Hardware Information</t>
  </si>
  <si>
    <t>Hardware Model?</t>
  </si>
  <si>
    <t># of Nodes?</t>
  </si>
  <si>
    <t>Data Network Connection Type?</t>
  </si>
  <si>
    <t xml:space="preserve">NIC or SFP type? </t>
  </si>
  <si>
    <t>How many port connections should be used for this hardware installation?</t>
  </si>
  <si>
    <t>Switch Model we are connecting to?</t>
  </si>
  <si>
    <t>WARNING: Use of FEX Switches with Cohesity may result in performance degradation. Contact your Sales Engineer for more information.</t>
  </si>
  <si>
    <t># of Blocks</t>
  </si>
  <si>
    <t>Rack Units (RU) Per Node or Block</t>
  </si>
  <si>
    <t>Requested Cohesity OS Version (If Any)?</t>
  </si>
  <si>
    <t>* Will install latest upgradeable LTS version unless SE Design specifies.</t>
  </si>
  <si>
    <t>3. Physical Connection Requirements</t>
  </si>
  <si>
    <t xml:space="preserve">(Cells highlighted in pink are auto-populated based on values entered above - DO NOT CHANGE) </t>
  </si>
  <si>
    <t>Rack Space (RU)</t>
  </si>
  <si>
    <t>If installing C5000s into a 110V environment, only 2 nodes per chassis is supported. Therefore double the stated RU requirements.</t>
  </si>
  <si>
    <t>Power Cables Needed (# of blocks * # of outlets on PDU)</t>
  </si>
  <si>
    <t>* Cohesity C5K, C6K nodes ship with C13-C14 cables, CX8K nodes ship with C19-C20 cables. CX8K nodes only support 220v to 240v.</t>
  </si>
  <si>
    <t>The  Images below are for representation purposes only. Port layout and appearance will vary depending on the hardware model.</t>
  </si>
  <si>
    <t xml:space="preserve">Peak Power Required (Watts) </t>
  </si>
  <si>
    <t>Please refer to Hardware Universe site for Cohesity hardware specifications. See https://docs.cohesity.com/hardware/Matrix/hardware-universe.htm#HardwareUniverse.
For OEM's please refer to your manufacturer's documentation for hardware specifications.</t>
  </si>
  <si>
    <t>Peak Power Required (Amps@120)</t>
  </si>
  <si>
    <t xml:space="preserve">* CX8000 Series not supported at low voltage </t>
  </si>
  <si>
    <t>Peak Power Required (Amps@220)</t>
  </si>
  <si>
    <t>Network Cabling Recommendations</t>
  </si>
  <si>
    <t>Data Network Ports/Cables/SFPs</t>
  </si>
  <si>
    <t>= number of ports/cables/connectors needed for Physical Interface Group.</t>
  </si>
  <si>
    <t>* To get the best performance/redundancy, connect half of the 10GbE ports to one switch and the other half to a second switch in the same broadcast domain. Note: See Cabling tab for cabling Best Practices.</t>
  </si>
  <si>
    <t>Mgmt (IPMI) Network Port/Cables (OPTIONAL)</t>
  </si>
  <si>
    <t>Optional</t>
  </si>
  <si>
    <r>
      <rPr>
        <sz val="12"/>
        <color theme="1"/>
        <rFont val="Calibri"/>
        <family val="2"/>
      </rPr>
      <t xml:space="preserve">IP Address # reservations needed </t>
    </r>
    <r>
      <rPr>
        <b/>
        <sz val="12"/>
        <color theme="1"/>
        <rFont val="Calibri"/>
        <family val="2"/>
      </rPr>
      <t>&gt; &gt; &gt;</t>
    </r>
  </si>
  <si>
    <r>
      <rPr>
        <b/>
        <i/>
        <sz val="12"/>
        <color theme="1"/>
        <rFont val="Calibri"/>
        <family val="2"/>
      </rPr>
      <t>&gt; &gt; &gt;</t>
    </r>
    <r>
      <rPr>
        <i/>
        <sz val="12"/>
        <color theme="1"/>
        <rFont val="Calibri"/>
        <family val="2"/>
      </rPr>
      <t xml:space="preserve"> See Network Diagram at right for more information. </t>
    </r>
    <r>
      <rPr>
        <b/>
        <i/>
        <sz val="12"/>
        <color theme="1"/>
        <rFont val="Calibri"/>
        <family val="2"/>
      </rPr>
      <t>&gt; &gt; &gt;</t>
    </r>
  </si>
  <si>
    <t>WARNING - Confirm installation voltage compatability - See vendor specifications. For Cohesity hardware, see Cabling tab for model specifications.</t>
  </si>
  <si>
    <t>4. Initial Switch / Network Settings (Primary Interface for Cluster Traffic)</t>
  </si>
  <si>
    <t>Have switch ports been allocated, configured and cabled?</t>
  </si>
  <si>
    <t>If not, please provide contact name and time availability of admin.</t>
  </si>
  <si>
    <t>Have the new IPs been added to all appropriate firewall rules (NTP, DNS, AD, SMTP)?</t>
  </si>
  <si>
    <t>IMPORTANT: See Firewall Port Requirements tab.</t>
  </si>
  <si>
    <t xml:space="preserve">Do we have internet access? </t>
  </si>
  <si>
    <t>Does internet access use a proxy server?</t>
  </si>
  <si>
    <t xml:space="preserve">If yes, provide Proxy Server info here &gt; &gt; &gt;: </t>
  </si>
  <si>
    <t>Switch port configuration (Access or Trunk)?</t>
  </si>
  <si>
    <t>Primary interface VLAN ID (if non-native)?</t>
  </si>
  <si>
    <t>If port is Trunk Port specify VLAN ID, if Access no VLAN ID required.</t>
  </si>
  <si>
    <t>Multicast Enabled?</t>
  </si>
  <si>
    <t>Customer Network contact to answer this.</t>
  </si>
  <si>
    <t>Port Bonding?</t>
  </si>
  <si>
    <t>Default is Active/Standby</t>
  </si>
  <si>
    <t xml:space="preserve">MTU Value? </t>
  </si>
  <si>
    <t>Default is 1500</t>
  </si>
  <si>
    <t>Custom Network Requirements?</t>
  </si>
  <si>
    <t>Describe any unique networking requirements.</t>
  </si>
  <si>
    <t>5. Cluster Information and Network Set-Up</t>
  </si>
  <si>
    <t>Cluster Name</t>
  </si>
  <si>
    <t xml:space="preserve">This name usually matches the short-name or FQDN or can also be a friendly name. </t>
  </si>
  <si>
    <t>Cluster Domain Name</t>
  </si>
  <si>
    <t>Cluster Fully Qualified Domain Name (FQDN) for Primary Interface</t>
  </si>
  <si>
    <t>THIS MUST RESOLVE IN ROUND ROBIN DNS!! FQDN is needed in order to resolve all IP Addresses for VIPs. E.g., Proposed name of cluster + your company domain name.</t>
  </si>
  <si>
    <t>Node Subnet Gateway</t>
  </si>
  <si>
    <t>Node Subnet Mask</t>
  </si>
  <si>
    <t>Subnet mask in form of IPv4. e.g. 255.255.255.0 or Prefix e.g. 24</t>
  </si>
  <si>
    <t>Virtual Interface (VIPs) Subnet Gateway</t>
  </si>
  <si>
    <t>If different than Physical Node Gateway.</t>
  </si>
  <si>
    <t>Virtual Interface (VIPs) Subnet Mask</t>
  </si>
  <si>
    <t>If different than Physical Node Subnet Mask.</t>
  </si>
  <si>
    <t>IPMI / Out of Band Mgmt Subnet Gateway</t>
  </si>
  <si>
    <t>IPMI / Out of Band Mgmt Subnet Mask</t>
  </si>
  <si>
    <t>DNS Server(s)</t>
  </si>
  <si>
    <t xml:space="preserve">DNS must be configured to resolve the Cluster Partition FQDN to all below VIPs BEFORE beginning the cluster installation.  </t>
  </si>
  <si>
    <t>NTP Server(s)</t>
  </si>
  <si>
    <r>
      <rPr>
        <b/>
        <i/>
        <sz val="12"/>
        <color theme="1"/>
        <rFont val="Calibri"/>
        <family val="2"/>
      </rPr>
      <t>!!! Cluster build cannot proceed without access to an NTP server during the implementation session!!!</t>
    </r>
    <r>
      <rPr>
        <i/>
        <sz val="12"/>
        <color theme="1"/>
        <rFont val="Calibri"/>
        <family val="2"/>
      </rPr>
      <t xml:space="preserve">  Windows NTP Servers are not supported by default</t>
    </r>
  </si>
  <si>
    <t>Enable NTP Authentication?</t>
  </si>
  <si>
    <t>If NTP authentication is required, be prepared to provide SHA-1 key at time of installation.</t>
  </si>
  <si>
    <t>Search Domain Names (Optional)</t>
  </si>
  <si>
    <t>Specify a domain search list for hostname lookup.</t>
  </si>
  <si>
    <t>o.</t>
  </si>
  <si>
    <t>Enable Encryption at Cluster Level?</t>
  </si>
  <si>
    <t>MUST KNOW BEFORE BUILDING CLUSTER - CANNOT UNDO!!! Cluster encryption is enabled by default in the latest LTS release. Please verify that you wish to proceed with the default setting before continuing. To encrypt an entire Cohesity cluster, you must specify the encryption option while creating the Cohesity cluster. After a cluster has been created, cluster encryption is not editable.</t>
  </si>
  <si>
    <t>p.</t>
  </si>
  <si>
    <t>Enable Node-to-Node encryption?</t>
  </si>
  <si>
    <t>q.</t>
  </si>
  <si>
    <t xml:space="preserve">Key Rotation Period in Days? </t>
  </si>
  <si>
    <t>The Rotation Period default value is 90 days.</t>
  </si>
  <si>
    <r>
      <rPr>
        <b/>
        <sz val="18"/>
        <color theme="1"/>
        <rFont val="Calibri"/>
        <family val="2"/>
      </rPr>
      <t xml:space="preserve">6. IP Addresses (Node IP, IPMI IP and VIP)         </t>
    </r>
    <r>
      <rPr>
        <b/>
        <sz val="14"/>
        <color rgb="FFFFFF00"/>
        <rFont val="Calibri"/>
        <family val="2"/>
      </rPr>
      <t>Note: 192.168.0.0/16 is default for App Mgmt. If you wish to use 192.168 subnet, see note below. *</t>
    </r>
  </si>
  <si>
    <t>N#</t>
  </si>
  <si>
    <t>Node #</t>
  </si>
  <si>
    <t>Node IP</t>
  </si>
  <si>
    <t>IPMI IP</t>
  </si>
  <si>
    <t>Virtual IP (VIP)</t>
  </si>
  <si>
    <t>Node 5</t>
  </si>
  <si>
    <t>/  /  /  Insert additional rows above,if needed  \  \  \</t>
  </si>
  <si>
    <t>* If you wish to use 192.168 subnet, see the following Cohesity Support article:</t>
  </si>
  <si>
    <t>https://support.cohesity.com/s/article/Enabling-Apps-Management-returns-Error-subnet-is-not-in-the-private-subnet-address-space-RFC1918</t>
  </si>
  <si>
    <t xml:space="preserve">7. Authentication </t>
  </si>
  <si>
    <t>Account for the IPMI or iRMC interface for each node in the Cohesity cluster (optional).</t>
  </si>
  <si>
    <t>DO NOT ENTER PASSWORDS HERE!!!</t>
  </si>
  <si>
    <t>Cluster local administrator account</t>
  </si>
  <si>
    <t>admin</t>
  </si>
  <si>
    <t>Review password requirements</t>
  </si>
  <si>
    <t>Support user for local shell access</t>
  </si>
  <si>
    <t>support</t>
  </si>
  <si>
    <t>cohesity_console</t>
  </si>
  <si>
    <t>Next - complete the Cluster_Config tab</t>
  </si>
  <si>
    <t>1. Storage Domain Configuration (Post Install) (Usually provided by Cohesity Sales Engineer)</t>
  </si>
  <si>
    <t>Fault Tolerance (Nodes)</t>
  </si>
  <si>
    <t xml:space="preserve">Get from SE sizing, e.g., 1D:1N or 2D:1N (depends on # of nodes in cluster) </t>
  </si>
  <si>
    <t>Fault Tolerance: Replication Factor or Erasure Coding?</t>
  </si>
  <si>
    <t>RF2 is default but Verify settings with SE or Sizing document)</t>
  </si>
  <si>
    <t>RF or EC Setting?</t>
  </si>
  <si>
    <t>WARNING: While fault tolerance settings allow for higher than RF=2 in a 3 Node cluster, it is NOT RECOMMENDED due to the increased storage used.</t>
  </si>
  <si>
    <t>Erasure coding</t>
  </si>
  <si>
    <t>Inline or Post Process?</t>
  </si>
  <si>
    <t>Large Erasure Coding settings, e.g. 8:2 will be post-process only.</t>
  </si>
  <si>
    <t xml:space="preserve">Encryption at Storage Domain level? </t>
  </si>
  <si>
    <t>If not enabled at Cluster Level</t>
  </si>
  <si>
    <t>Deduplication enabled?</t>
  </si>
  <si>
    <t>On (Default)</t>
  </si>
  <si>
    <t>Inline (Default)</t>
  </si>
  <si>
    <t>Compression enabled?</t>
  </si>
  <si>
    <t>2. Access Management</t>
  </si>
  <si>
    <t>Join Cluster to Active Directory Domain?</t>
  </si>
  <si>
    <t xml:space="preserve">A user with Active Directory Admin access is required to join the domain. </t>
  </si>
  <si>
    <t>List Active Directory Domains to join</t>
  </si>
  <si>
    <t>Enable Certificate-Based Authentication?</t>
  </si>
  <si>
    <t>If yes, have custom SSL certificates ready at time of installation</t>
  </si>
  <si>
    <t>Mapped Active Directory Principal (e.g. domain\group)</t>
  </si>
  <si>
    <t>Role</t>
  </si>
  <si>
    <t>New Local User</t>
  </si>
  <si>
    <t>Multi-Factor Authentication</t>
  </si>
  <si>
    <t>Enable Multi-Factor Authentication?</t>
  </si>
  <si>
    <t xml:space="preserve"> Cohesity supports Authenticator TOTP or email authentication.</t>
  </si>
  <si>
    <t>Authentication Method?</t>
  </si>
  <si>
    <t>3. Secondary Network Requirements - For Replication, Backup, Archive or AirGap</t>
  </si>
  <si>
    <t>Will you be adding secondary interface for replication, backup or archive?</t>
  </si>
  <si>
    <t>If yes, see sheet 1b-Add'l_VLANs. For AirGap, select Yes.</t>
  </si>
  <si>
    <t>Data Network Connector Type</t>
  </si>
  <si>
    <t>Interface VLAN ID (if non-native)</t>
  </si>
  <si>
    <t>Port Bonding</t>
  </si>
  <si>
    <t>4. Cluster Management (Helios, Saas)</t>
  </si>
  <si>
    <t>Enable Call Home/Support Bot?</t>
  </si>
  <si>
    <t>Enabled by default</t>
  </si>
  <si>
    <t>Helios SaaS access setting?</t>
  </si>
  <si>
    <t>Disabled, Administer Cluster, View Only, or Licensing Only</t>
  </si>
  <si>
    <t>Primary contact for communications with Cohesity Support?</t>
  </si>
  <si>
    <t>Email address.</t>
  </si>
  <si>
    <t>5. Mail &amp; Notification Settings</t>
  </si>
  <si>
    <t>System Email Address</t>
  </si>
  <si>
    <t>SMTP Server</t>
  </si>
  <si>
    <t>SMTP Port</t>
  </si>
  <si>
    <t>SMTP Server uses SSL/TLS without STARTTLS</t>
  </si>
  <si>
    <t xml:space="preserve">SMTP User Name </t>
  </si>
  <si>
    <t>The password will need to be entered at setup if selected.</t>
  </si>
  <si>
    <t>Email Address for Alert Notifications</t>
  </si>
  <si>
    <t>* If you'd rather grant email relay permissions than using SMTP authentication, you  need to grant relay permission to all Cohesity node IP addresses.</t>
  </si>
  <si>
    <t>Time Zone</t>
  </si>
  <si>
    <t>6. Views</t>
  </si>
  <si>
    <t>Will Views be required for NAS access?</t>
  </si>
  <si>
    <t>If required.</t>
  </si>
  <si>
    <t>Global Allow List Networks or Hosts</t>
  </si>
  <si>
    <t>Register Cluster with LDAP directory?</t>
  </si>
  <si>
    <t>7. Optional Settings</t>
  </si>
  <si>
    <t>Proxy Server</t>
  </si>
  <si>
    <t>Proxy Server IP/FQDN</t>
  </si>
  <si>
    <t>Proxy Server Username</t>
  </si>
  <si>
    <t>If the server requires a user name and password.</t>
  </si>
  <si>
    <t>SNMP</t>
  </si>
  <si>
    <t>SNMP (NMS) IP/FQDN</t>
  </si>
  <si>
    <t>SNMP Version</t>
  </si>
  <si>
    <t>Cohesity supports SNMP versions 2 and 3.</t>
  </si>
  <si>
    <t>SNMP Trap User</t>
  </si>
  <si>
    <t>SNMP Read User</t>
  </si>
  <si>
    <t>SNMP Write User</t>
  </si>
  <si>
    <t>SNMP Privacy Protocol (V3 Only)</t>
  </si>
  <si>
    <t>The password will need to be entered at setup if privacy protocol is selected.</t>
  </si>
  <si>
    <t>SNMP Auth Protocol (V3 Only)</t>
  </si>
  <si>
    <t>The password will need to be entered at setup if auth protocol is selected.</t>
  </si>
  <si>
    <t>Audit Logs</t>
  </si>
  <si>
    <t>Syslog IP/FQDN</t>
  </si>
  <si>
    <t>Syslog Port</t>
  </si>
  <si>
    <t>Syslog Protocol</t>
  </si>
  <si>
    <t>Enable File Audit Logs?</t>
  </si>
  <si>
    <t xml:space="preserve">If yes, be prepared with required syslog server information. </t>
  </si>
  <si>
    <t>Retention Period (specified in days)</t>
  </si>
  <si>
    <t>You can change the retention period for local audit logs and/or enable an external syslog server.</t>
  </si>
  <si>
    <t>SSO Provider</t>
  </si>
  <si>
    <t>SSO Domain</t>
  </si>
  <si>
    <t>SSO URL</t>
  </si>
  <si>
    <t>Provider Issuer ID</t>
  </si>
  <si>
    <t>X.509 Certificate filename</t>
  </si>
  <si>
    <t>Default Roles for all SSO Users</t>
  </si>
  <si>
    <t>Select a Cohesity role to use as the default role for users signing on with SSO. This role will be assigned only if the user has no other role assigned.</t>
  </si>
  <si>
    <t>Local User Login for Non-admin Roles</t>
  </si>
  <si>
    <t>By default, this is toggled off and prevents local users from logging in to the cluster unless they are assigned the Admin role.</t>
  </si>
  <si>
    <t>Sign Auth Request</t>
  </si>
  <si>
    <t>Enable this option if you want authorization requests to be signed with the cluster's private key.</t>
  </si>
  <si>
    <t>END</t>
  </si>
  <si>
    <r>
      <rPr>
        <b/>
        <sz val="14"/>
        <color theme="0"/>
        <rFont val="Calibri"/>
        <family val="2"/>
      </rPr>
      <t xml:space="preserve">This tab is </t>
    </r>
    <r>
      <rPr>
        <b/>
        <u/>
        <sz val="14"/>
        <color theme="0"/>
        <rFont val="Calibri"/>
        <family val="2"/>
      </rPr>
      <t>required only</t>
    </r>
    <r>
      <rPr>
        <b/>
        <sz val="14"/>
        <color theme="0"/>
        <rFont val="Calibri"/>
        <family val="2"/>
      </rPr>
      <t xml:space="preserve"> for installations requiring additional, non-routable VLANs.</t>
    </r>
  </si>
  <si>
    <t>1. Additional VLAN Information</t>
  </si>
  <si>
    <r>
      <rPr>
        <b/>
        <sz val="14"/>
        <color theme="1"/>
        <rFont val="Calibri"/>
        <family val="2"/>
      </rPr>
      <t>Notes:</t>
    </r>
    <r>
      <rPr>
        <sz val="14"/>
        <color theme="1"/>
        <rFont val="Calibri"/>
        <family val="2"/>
      </rPr>
      <t xml:space="preserve"> </t>
    </r>
    <r>
      <rPr>
        <b/>
        <sz val="14"/>
        <color rgb="FFFF0000"/>
        <rFont val="Calibri"/>
        <family val="2"/>
      </rPr>
      <t>For each VLAN, you will require one additional VIP per node.</t>
    </r>
    <r>
      <rPr>
        <sz val="14"/>
        <color theme="1"/>
        <rFont val="Calibri"/>
        <family val="2"/>
      </rPr>
      <t xml:space="preserve"> This sheet accommodates up to 3 additional VLANs. Copy and paste additional columns as needed. 
The number of VIPs listed on this sheet must match the number of nodes being installed.</t>
    </r>
  </si>
  <si>
    <t>Node IP Information - VLAN-enabled OR multi-network interface cluster</t>
  </si>
  <si>
    <t xml:space="preserve">VLAN 2 ID or Additional Interface Group </t>
  </si>
  <si>
    <t>VLAN 2 or Additional Interface Group  VIPs</t>
  </si>
  <si>
    <t>VLAN 2 or Additional Interface Group Gateway / Subnet Mask / Prefix</t>
  </si>
  <si>
    <t xml:space="preserve">VLAN 2 or Additional Interface Group FQDN </t>
  </si>
  <si>
    <t>VLAN 3 or Additional Interface Group  ID</t>
  </si>
  <si>
    <t>VLAN 3 or Additional Interface Group VIPs</t>
  </si>
  <si>
    <t>VLAN 3 or Additional Interface Group Gateway / Subnet Mask / Prefix</t>
  </si>
  <si>
    <t>VLAN 3 or Additional Interface Group FQDN</t>
  </si>
  <si>
    <t>VLAN 4  or Additional Interface Group</t>
  </si>
  <si>
    <t>VLAN 4  or Additional Interface Group VIPs</t>
  </si>
  <si>
    <t>VLAN 4  or Additional Interface Group Gateway / Subnet Mask / Prefix</t>
  </si>
  <si>
    <t>VLAN 4  or Additional Interface Group FQDN</t>
  </si>
  <si>
    <t>Please complete and sign this form and return to your Installation Engineer.</t>
  </si>
  <si>
    <t>Post-Installation Checklist v15.3</t>
  </si>
  <si>
    <t>This checklist is used to sign-off on the installation of a Cohesity cluster. This form can be completed electronically, digitally signed and returned via email to your project coordinator.  Click the check boxes below as applicable to indicate completion of the task noted.</t>
  </si>
  <si>
    <t>Done</t>
  </si>
  <si>
    <t>Declined</t>
  </si>
  <si>
    <t>Follow up</t>
  </si>
  <si>
    <t>Sales Order #:</t>
  </si>
  <si>
    <t>Cluster ID #:</t>
  </si>
  <si>
    <t>Customer Name:</t>
  </si>
  <si>
    <t>Installation Address:</t>
  </si>
  <si>
    <t>Installation Date:</t>
  </si>
  <si>
    <t>Cohesity Node Installation</t>
  </si>
  <si>
    <t>Installed and cabled Cohesity nodes (Cohesity Hardware ONLY)</t>
  </si>
  <si>
    <t xml:space="preserve">Cluster nodes configured with desired target version of Cohesity software </t>
  </si>
  <si>
    <t xml:space="preserve">Latest software patches/fixes applied </t>
  </si>
  <si>
    <t>Cohesity Cluster Creation</t>
  </si>
  <si>
    <t xml:space="preserve">Applied custom Cohesity node network settings </t>
  </si>
  <si>
    <t xml:space="preserve">Created Cohesity cluster using the information provided on the PreInstall_Checklist </t>
  </si>
  <si>
    <t>Cohesity Helios Configuration</t>
  </si>
  <si>
    <t>Integrated the Cohesity cluster with the customer infrastructure per settings completed on Cluster_Config tab</t>
  </si>
  <si>
    <t>Configured the Storage Domain settings (Cluster resiliency, data reduction settings, quotas, etc.)</t>
  </si>
  <si>
    <t xml:space="preserve">Configured the Cluster Network settings (VLANs, MTU, etc.) </t>
  </si>
  <si>
    <t>Enabled directory services integration (Active Directory or LDAP)</t>
  </si>
  <si>
    <t>Entitled access to the Cohesity cluster (New users, roles, groups, accounts, etc.)</t>
  </si>
  <si>
    <t>Cohesity Helios Enablement Settings</t>
  </si>
  <si>
    <t>Has Helios connectivity/Active Monitoring been validated?</t>
  </si>
  <si>
    <t>Has this cluster been claimed in Helios?</t>
  </si>
  <si>
    <t>Cohesity Cluster Validation</t>
  </si>
  <si>
    <t>Reviewed and verified cluster resiliency, redundant network connections, and power supply</t>
  </si>
  <si>
    <t>Resolved any outstanding cluster alerts and configured notification rules</t>
  </si>
  <si>
    <t>Security Hardening Best Practices &gt; &gt; &gt; &gt; see &gt; &gt;</t>
  </si>
  <si>
    <t xml:space="preserve">
Cohesity Platform Security Hardening Guide Best Practices</t>
  </si>
  <si>
    <r>
      <rPr>
        <sz val="12"/>
        <color rgb="FFFF0000"/>
        <rFont val="Calibri"/>
        <family val="2"/>
      </rPr>
      <t>MANDATORY:</t>
    </r>
    <r>
      <rPr>
        <sz val="12"/>
        <color theme="1"/>
        <rFont val="Calibri"/>
        <family val="2"/>
      </rPr>
      <t xml:space="preserve"> Installation Engineers - review and assist with the following items:</t>
    </r>
  </si>
  <si>
    <t>docs.cohesity.com OS</t>
  </si>
  <si>
    <t>Security Feature</t>
  </si>
  <si>
    <t>Menu Path</t>
  </si>
  <si>
    <t>7.1.2</t>
  </si>
  <si>
    <t>7.2.2</t>
  </si>
  <si>
    <t xml:space="preserve">  Changed 'admin/local user' password</t>
  </si>
  <si>
    <t>Settings &gt; Access Management</t>
  </si>
  <si>
    <t xml:space="preserve">  Changed 'support user' password</t>
  </si>
  <si>
    <t>Settings &gt; Access Management &gt; Support tab</t>
  </si>
  <si>
    <t xml:space="preserve">  Changed 'cohesity_console' password</t>
  </si>
  <si>
    <t>(CLI ONLY)</t>
  </si>
  <si>
    <t xml:space="preserve">  Changed IPMI password</t>
  </si>
  <si>
    <t>Settings &gt; Networking &gt;  IPMI tab - Setup IPMI</t>
  </si>
  <si>
    <t xml:space="preserve">  Enabled MFA for local users</t>
  </si>
  <si>
    <t>Settings &gt; Access Mgmt &gt; MFA tab</t>
  </si>
  <si>
    <t xml:space="preserve">  Enabled MFA for the Support User Account</t>
  </si>
  <si>
    <t>Settings &gt; Access Mgmt &gt; Support</t>
  </si>
  <si>
    <t xml:space="preserve">  Assigned least privilege roles</t>
  </si>
  <si>
    <t>Settings &gt; Access Mgmt &gt; Roles</t>
  </si>
  <si>
    <t xml:space="preserve">  Configured Quorums</t>
  </si>
  <si>
    <r>
      <rPr>
        <b/>
        <sz val="10"/>
        <color rgb="FF0047BB"/>
        <rFont val="Arial"/>
        <family val="2"/>
      </rPr>
      <t>Security &gt; Quorum</t>
    </r>
    <r>
      <rPr>
        <sz val="10"/>
        <color rgb="FF0047BB"/>
        <rFont val="Arial"/>
        <family val="2"/>
      </rPr>
      <t xml:space="preserve"> (</t>
    </r>
    <r>
      <rPr>
        <i/>
        <sz val="10"/>
        <color rgb="FF0047BB"/>
        <rFont val="Arial"/>
        <family val="2"/>
      </rPr>
      <t>Helios ONLY</t>
    </r>
    <r>
      <rPr>
        <sz val="10"/>
        <color rgb="FF0047BB"/>
        <rFont val="Arial"/>
        <family val="2"/>
      </rPr>
      <t>)</t>
    </r>
  </si>
  <si>
    <t xml:space="preserve">  Updated SSL Certificates (w/ custom CSRs)</t>
  </si>
  <si>
    <t xml:space="preserve">  Enabled DataLock</t>
  </si>
  <si>
    <t>System &gt; Access Mgmt &gt; Add Local Users, Data Protection &gt; Policies</t>
  </si>
  <si>
    <t xml:space="preserve">  Enabled NTP Authentication</t>
  </si>
  <si>
    <r>
      <rPr>
        <b/>
        <sz val="10"/>
        <color rgb="FF0047BB"/>
        <rFont val="Arial"/>
        <family val="2"/>
      </rPr>
      <t>Settings &gt; Cluster Settings&gt; Use Authentication Key</t>
    </r>
    <r>
      <rPr>
        <sz val="10"/>
        <color rgb="FF0047BB"/>
        <rFont val="Arial"/>
        <family val="2"/>
      </rPr>
      <t xml:space="preserve"> toggle</t>
    </r>
  </si>
  <si>
    <t xml:space="preserve">  Enabled node-to-node encryption</t>
  </si>
  <si>
    <t xml:space="preserve">  Enabled cluster level encryption</t>
  </si>
  <si>
    <r>
      <rPr>
        <b/>
        <sz val="10"/>
        <color rgb="FF0047BB"/>
        <rFont val="Arial"/>
        <family val="2"/>
      </rPr>
      <t>Settings &gt; Summary</t>
    </r>
    <r>
      <rPr>
        <sz val="10"/>
        <color rgb="FF0047BB"/>
        <rFont val="Arial"/>
        <family val="2"/>
      </rPr>
      <t xml:space="preserve"> tab</t>
    </r>
  </si>
  <si>
    <t xml:space="preserve">  Enabled audit logs</t>
  </si>
  <si>
    <t>System &gt; Audit Logs &gt; Log Settings &gt; File Services/Log Settings</t>
  </si>
  <si>
    <t xml:space="preserve">  Enabled SSO *</t>
  </si>
  <si>
    <t>Settings &gt; Access Mgmt &gt; SSO tab</t>
  </si>
  <si>
    <t>Installation TOI &amp; Closeout</t>
  </si>
  <si>
    <t>Cohesity GUI Overview</t>
  </si>
  <si>
    <t xml:space="preserve">Cohesity Support Overview and MyCohesity Account creation </t>
  </si>
  <si>
    <t>Explained Cohesity Remote Support Channel abilities</t>
  </si>
  <si>
    <t>Customer Representative (Signature)</t>
  </si>
  <si>
    <t>Cohesity Engineer (Signature)</t>
  </si>
  <si>
    <t>Customer Representative (Print)</t>
  </si>
  <si>
    <t>Cohesity Engineer (Print)</t>
  </si>
  <si>
    <t>Date:</t>
  </si>
  <si>
    <t xml:space="preserve">Use the space below to provide comments or feedback about your installation engagement. </t>
  </si>
  <si>
    <t>Comments</t>
  </si>
  <si>
    <t>Networking Examples</t>
  </si>
  <si>
    <t>IP Networking Example</t>
  </si>
  <si>
    <t>Network Bonding Example</t>
  </si>
  <si>
    <t>Bond /Port Options</t>
  </si>
  <si>
    <t>Per Port Settings</t>
  </si>
  <si>
    <r>
      <rPr>
        <sz val="14"/>
        <color theme="1"/>
        <rFont val="Calibri"/>
        <family val="2"/>
      </rPr>
      <t xml:space="preserve">Note: The data paths above are actually made up of </t>
    </r>
    <r>
      <rPr>
        <b/>
        <i/>
        <sz val="14"/>
        <color theme="1"/>
        <rFont val="Calibri"/>
        <family val="2"/>
      </rPr>
      <t>2 links per node</t>
    </r>
    <r>
      <rPr>
        <sz val="14"/>
        <color theme="1"/>
        <rFont val="Calibri"/>
        <family val="2"/>
      </rPr>
      <t xml:space="preserve"> to maintain network redundancy.</t>
    </r>
  </si>
  <si>
    <t>Cohesity supports two types of bonding. The default configuration requires no special switch settings</t>
  </si>
  <si>
    <t>Option 1: No Switch Port Aggregation (Default)</t>
  </si>
  <si>
    <t>Switch A</t>
  </si>
  <si>
    <t>Switch B</t>
  </si>
  <si>
    <t>* Node Bond: Active-Backup (Bond Mode 1)</t>
  </si>
  <si>
    <t>* Switch Port Aggregation:  N/A</t>
  </si>
  <si>
    <t xml:space="preserve">* Connectivity:  </t>
  </si>
  <si>
    <t>Node Port 1 -&gt; Switch A</t>
  </si>
  <si>
    <t>Node Port 2 -&gt; Switch B</t>
  </si>
  <si>
    <t>Port 1</t>
  </si>
  <si>
    <t>Port 2</t>
  </si>
  <si>
    <t>Option 2: Use Switch Port Aggregation (LACP)</t>
  </si>
  <si>
    <t>* Node Bond: 802.3ad  (Bond Mode 4)</t>
  </si>
  <si>
    <t>* Switch Port Aggregation: LACP (802.3ad)</t>
  </si>
  <si>
    <t>* Connectivity:</t>
  </si>
  <si>
    <t>Follow your switch settings / best practices</t>
  </si>
  <si>
    <t>MTU Settings</t>
  </si>
  <si>
    <t xml:space="preserve">* The default setting for a interfaces is 1500 MTU.  </t>
  </si>
  <si>
    <t>* We strongly urge you to keep these defaults unless your company standardizes on jumbo frames.</t>
  </si>
  <si>
    <r>
      <rPr>
        <sz val="14"/>
        <color theme="1"/>
        <rFont val="Calibri"/>
        <family val="2"/>
      </rPr>
      <t xml:space="preserve">* If you wish to use jumbo frames, </t>
    </r>
    <r>
      <rPr>
        <b/>
        <i/>
        <sz val="14"/>
        <color theme="1"/>
        <rFont val="Calibri"/>
        <family val="2"/>
      </rPr>
      <t xml:space="preserve">you should set the same MTU from end to end </t>
    </r>
    <r>
      <rPr>
        <sz val="14"/>
        <color theme="1"/>
        <rFont val="Calibri"/>
        <family val="2"/>
      </rPr>
      <t>(interfaces and switches).</t>
    </r>
  </si>
  <si>
    <t xml:space="preserve">   - Failure to do so, will result in poor network performance or loss of connectivity.</t>
  </si>
  <si>
    <t>Multicast Settings</t>
  </si>
  <si>
    <t>Typical Network Topologies for Cluster Partition/Node Traffic</t>
  </si>
  <si>
    <t>(Excluding any IPMI Connectivity/Traffic)</t>
  </si>
  <si>
    <t xml:space="preserve">Scenario 1: Flat Networks (No VLANs) </t>
  </si>
  <si>
    <t>Scenario 2: Single, Untagged/Native VLAN</t>
  </si>
  <si>
    <t>Scenario 3: Single, Tagged Network</t>
  </si>
  <si>
    <t>Scenario 4: Multiple, Tagged Network</t>
  </si>
  <si>
    <t>Manage Firewall Ports (7.2.2)</t>
  </si>
  <si>
    <t>You must open certain ports in the firewall to allow the Cohesity Cluster to transmit and receive data. You can isolate traffic on physical or logical networks to improve performance and security. The Cluster sends the following types of traffic over the network:
•	IPMI traffic for admins to access Nodes, typically for pre-boot BIOS access and post-boot console access.
•	Management traffic:
    - 	from Nodes to external services such as Active Directory, DNS, NTP and SNMP
    - 	for admins to access the Cohesity Cluster
•	Backup and restore traffic for moving data between protected Sources and the Cluster.
•	Replication traffic for replicating data from one Cluster to another Cluster.
•	Data access (NAS) traffic for accessing data on the Cluster by using protocols such as NFS, SMB or S3.
•	Archive and tiering traffic for moving data to external targets such as a cloud or tape system.
•	Support Channel traffic between Nodes and the Cohesity Support servers.
•	Internal traffic between Nodes in a Cluster.
The following diagram shows the port requirements and directional flow for some of the traffic in a typical Cluster. More information is provided following the diagram.</t>
  </si>
  <si>
    <t>Using the Cohesity Dashboard or CLI, you can configure application-based firewall rules and manage incoming traffic on a Cohesity cluster. For more details, see Manage Application-Based Firewall Rules.</t>
  </si>
  <si>
    <t>Identify Source IP of Outgoing Traffic</t>
  </si>
  <si>
    <t>The source IP of outgoing traffic depends on the matching static route’s outgoing interface. If there is no static route, the source IP depends on the default route's outgoing interface. Use the route list command to view the list of routes configured on an interface in a Cohesity cluster and the IP address of the destination network.</t>
  </si>
  <si>
    <t>In the following example, the route list command output shows the VLAN interface (intf_group1.100) of a cluster configured with the default route.</t>
  </si>
  <si>
    <t>iris_cli route list</t>
  </si>
  <si>
    <t>DEST NETWORK                  : 0.0.0.0/0</t>
  </si>
  <si>
    <t>NEXT HOP                      : 10.1.100.1</t>
  </si>
  <si>
    <t>INTERFACE GROUP NAME          : intf_group1.100</t>
  </si>
  <si>
    <t>For more details, see Add a Static Route.</t>
  </si>
  <si>
    <t>Cluster Management</t>
  </si>
  <si>
    <t>Cluster Upgrade</t>
  </si>
  <si>
    <t>NOTE:</t>
  </si>
  <si>
    <t>If the Cohesity cluster uses an interface with the node IP address to reach the external server or client, configure the firewall settings to allow the node IP addresses. If the Cohesity cluster uses an interface with only virtual IP addresses, configure the firewall settings to allow the virtual IP addresses. To identify whether the source IP is Static IP or Virtual IP for outgoing traffic, see Identify Source IP of Outgoing Traffic.</t>
  </si>
  <si>
    <t>Outgoing Traffic</t>
  </si>
  <si>
    <t>Source</t>
  </si>
  <si>
    <t>Destination</t>
  </si>
  <si>
    <t>Destination Port</t>
  </si>
  <si>
    <t>Protocol</t>
  </si>
  <si>
    <t>Usage Notes</t>
  </si>
  <si>
    <t>Cohesity cluster</t>
  </si>
  <si>
    <t>http://downloads.cohesity.com/oauth2/login</t>
  </si>
  <si>
    <t>TCP</t>
  </si>
  <si>
    <t>For cluster upgrade packages.
You can select and download the version packages from downloads.cohesity.com, AWS location, or Cloudfront site.
The cluster upgrade packages are hosted on the Amazon S3 CloudFront server to increase the download speed of release packages.</t>
  </si>
  <si>
    <t>http://s3-us-west-2.amazonaws.com</t>
  </si>
  <si>
    <t>Amazon CloudFront CDN (Content Delivery Network) Facility: http://dipowd173xxgy.cloudfront.net/</t>
  </si>
  <si>
    <t>Agent Upgrade</t>
  </si>
  <si>
    <t>Incoming Traffic</t>
  </si>
  <si>
    <t>Client</t>
  </si>
  <si>
    <t>For Agent upgrade from UI.</t>
  </si>
  <si>
    <t>Troubleshooting</t>
  </si>
  <si>
    <t>SSH client</t>
  </si>
  <si>
    <r>
      <t>Support Channel used by </t>
    </r>
    <r>
      <rPr>
        <sz val="11"/>
        <color rgb="FF0A0A0A"/>
        <rFont val="Inherit"/>
      </rPr>
      <t>Cohesity</t>
    </r>
    <r>
      <rPr>
        <sz val="11"/>
        <color rgb="FF0A0A0A"/>
        <rFont val="Conv_MuseoSans-300"/>
        <family val="2"/>
      </rPr>
      <t> Support for troubleshooting</t>
    </r>
  </si>
  <si>
    <t>Networking</t>
  </si>
  <si>
    <t>Agent Communication</t>
  </si>
  <si>
    <t>Type of Traffic</t>
  </si>
  <si>
    <r>
      <t>Cohesity</t>
    </r>
    <r>
      <rPr>
        <sz val="9"/>
        <color rgb="FF0A0A0A"/>
        <rFont val="Conv_MuseoSans-300"/>
        <family val="2"/>
      </rPr>
      <t> Agent</t>
    </r>
  </si>
  <si>
    <t>50051*</t>
  </si>
  <si>
    <t>Used for Cohesity Agent and Agent less data transfer to the cluster. Needs to be open on all nodes on the cluster and any backup target using the Cohesity Agent, such as SQL servers, physical servers and VMs running the Cohesity installed Agent.
Cohesity clusters pick any available ephemeral port to initiate communication with the agent service via port 50051. The firewall needs to allow the connection request from the Cohesity nodes if the destination port is 50051.</t>
  </si>
  <si>
    <t>Backup and Recovery</t>
  </si>
  <si>
    <t>Cohesity clusters pick any available ephemeral port to initiate communication with the agent service via port 50051. The firewall needs to allow the connection request from the Cohesity nodes if the destination port is 50051.</t>
  </si>
  <si>
    <t>Network Services</t>
  </si>
  <si>
    <t>DNS</t>
  </si>
  <si>
    <t>TCP/UDP</t>
  </si>
  <si>
    <t>DNS, if an external DNS server is configured.</t>
  </si>
  <si>
    <t>Management</t>
  </si>
  <si>
    <t>DNS server</t>
  </si>
  <si>
    <t>UDP</t>
  </si>
  <si>
    <t>mDNS multicasting.</t>
  </si>
  <si>
    <t>External NTP Server (time.google.com )</t>
  </si>
  <si>
    <t>Requests to external NTP servers are sent via port 123.</t>
  </si>
  <si>
    <t>Required for cluster setup.</t>
  </si>
  <si>
    <t>Chrony is the default implementation of NTP used by recent versions of CentOS and RHEL. Open port 323 if you want to use the chronyc tool to monitor the synchronization status of Chrony and make changes if necessary.</t>
  </si>
  <si>
    <t>Bidirectional Traffic</t>
  </si>
  <si>
    <t>Time synchronization among Cohesity nodes during node-to-node communication is implemented via port 123.</t>
  </si>
  <si>
    <t>Required if an internal DNS server is configured.</t>
  </si>
  <si>
    <t>Cohesity IPMI Network</t>
  </si>
  <si>
    <t>80, 443</t>
  </si>
  <si>
    <t>Required for HTTP and HTTPS</t>
  </si>
  <si>
    <t>Admin (Browser)</t>
  </si>
  <si>
    <r>
      <t>Cohesity</t>
    </r>
    <r>
      <rPr>
        <sz val="9"/>
        <color rgb="FF0A0A0A"/>
        <rFont val="Conv_MuseoSans-300"/>
        <family val="2"/>
      </rPr>
      <t> IPMI address on each node</t>
    </r>
  </si>
  <si>
    <t>3520, 5900</t>
  </si>
  <si>
    <t>Required for IKVM web browser access</t>
  </si>
  <si>
    <t>Management and IPMI</t>
  </si>
  <si>
    <r>
      <t>Cohesity cluster</t>
    </r>
    <r>
      <rPr>
        <sz val="9"/>
        <color rgb="FF0A0A0A"/>
        <rFont val="Conv_MuseoSans-300"/>
        <family val="2"/>
      </rPr>
      <t> (bond0 on each node)</t>
    </r>
  </si>
  <si>
    <t>IPMI, Intel standard manageability port.</t>
  </si>
  <si>
    <t>IPMI</t>
  </si>
  <si>
    <t>Admin</t>
  </si>
  <si>
    <t>UDP/TCP</t>
  </si>
  <si>
    <t>Required for virtual media mount.</t>
  </si>
  <si>
    <t>SMB and NFS Media Servers</t>
  </si>
  <si>
    <t>NFS Clients</t>
  </si>
  <si>
    <r>
      <t>Cohesity</t>
    </r>
    <r>
      <rPr>
        <sz val="9"/>
        <color rgb="FF0A0A0A"/>
        <rFont val="Conv_MuseoSans-300"/>
        <family val="2"/>
      </rPr>
      <t> NFS target</t>
    </r>
  </si>
  <si>
    <t>Required for NFS</t>
  </si>
  <si>
    <t>Data Protection</t>
  </si>
  <si>
    <t>SMB Clients</t>
  </si>
  <si>
    <r>
      <t>Cohesity</t>
    </r>
    <r>
      <rPr>
        <sz val="9"/>
        <color rgb="FF0A0A0A"/>
        <rFont val="Conv_MuseoSans-300"/>
        <family val="2"/>
      </rPr>
      <t> SMB target</t>
    </r>
  </si>
  <si>
    <t>SMB filer functionality. SMB and SMB2 restore.</t>
  </si>
  <si>
    <t>Data Access</t>
  </si>
  <si>
    <t>NFS For Cohesity Views</t>
  </si>
  <si>
    <t>NFS Client</t>
  </si>
  <si>
    <t>Cohesity cluster (with NFS server)</t>
  </si>
  <si>
    <t>2049 (NFS server), 111 (port mapper)</t>
  </si>
  <si>
    <t>NFS</t>
  </si>
  <si>
    <t>Port 111 needs to be open on the NFS client and server.</t>
  </si>
  <si>
    <t>Required for mounting the Backup and recovery views.</t>
  </si>
  <si>
    <t>NFS Linux clients do not need any additional configuration on the Cohesity cluster</t>
  </si>
  <si>
    <t>DHCP Server</t>
  </si>
  <si>
    <t>67, 68</t>
  </si>
  <si>
    <t>Required for DHCP.</t>
  </si>
  <si>
    <t>Required for SMB and ICMP.</t>
  </si>
  <si>
    <t>Destination  Port</t>
  </si>
  <si>
    <t>SNMP, if the cluster is configured to use SNMP.</t>
  </si>
  <si>
    <t>Network Management System (NMS)</t>
  </si>
  <si>
    <t>SNMP, if the cluster is configured to use SNMP traps.</t>
  </si>
  <si>
    <t>SMTP</t>
  </si>
  <si>
    <t>SMTP server</t>
  </si>
  <si>
    <t>Frequently opened ports on the SMTP server are either 25 or 465 or 587</t>
  </si>
  <si>
    <r>
      <t>Depends on the port setting on the SMTP server. If SMTP opens a random port, the same port must be opened on the </t>
    </r>
    <r>
      <rPr>
        <sz val="9"/>
        <color rgb="FF0A0A0A"/>
        <rFont val="Inherit"/>
      </rPr>
      <t>Cohesity cluster</t>
    </r>
    <r>
      <rPr>
        <sz val="9"/>
        <color rgb="FF0A0A0A"/>
        <rFont val="Conv_MuseoSans-300"/>
        <family val="2"/>
      </rPr>
      <t>.</t>
    </r>
  </si>
  <si>
    <t>Virtualization</t>
  </si>
  <si>
    <t>VMware</t>
  </si>
  <si>
    <t>ESXi host</t>
  </si>
  <si>
    <r>
      <t>VIPs and VLAN IPs on </t>
    </r>
    <r>
      <rPr>
        <sz val="9"/>
        <color rgb="FF0A0A0A"/>
        <rFont val="Inherit"/>
      </rPr>
      <t>Cohesity cluster</t>
    </r>
  </si>
  <si>
    <t>Required for VMDK restore with Instant Recovery</t>
  </si>
  <si>
    <t>Recovery</t>
  </si>
  <si>
    <t>Required for VMDK Restore</t>
  </si>
  <si>
    <t>Required for Test &amp;Dev clone</t>
  </si>
  <si>
    <t>Required for File Recovery and Instant Volume Mount for Windows VMs when using agent-based recovery</t>
  </si>
  <si>
    <t>ESXi Host</t>
  </si>
  <si>
    <t>Ensure that SSL communication for TCP port 902 to the ESXi host is enabled, otherwise backups will fail.</t>
  </si>
  <si>
    <t>VMware vCenter</t>
  </si>
  <si>
    <t>The Cohesity Dashboard uses HTTPS by default. Required for VMware API.</t>
  </si>
  <si>
    <t>VMware Standalone ESXi Host</t>
  </si>
  <si>
    <t>Required for VMware Tools-based file and folder recoveries.</t>
  </si>
  <si>
    <t>VMware vCloud Director</t>
  </si>
  <si>
    <t>Required for HTTPS/HTTPS(TLS)</t>
  </si>
  <si>
    <t>Required for VMware vRealize Automation (vRA) and Orchestration (vRO) integration.</t>
  </si>
  <si>
    <t>Microsoft SCVMM and Hyper-V</t>
  </si>
  <si>
    <r>
      <t>Windows machine with </t>
    </r>
    <r>
      <rPr>
        <sz val="9"/>
        <color rgb="FF0A0A0A"/>
        <rFont val="Inherit"/>
      </rPr>
      <t>Cohesity</t>
    </r>
    <r>
      <rPr>
        <sz val="9"/>
        <color rgb="FF0A0A0A"/>
        <rFont val="Conv_MuseoSans-300"/>
        <family val="2"/>
      </rPr>
      <t> Agent installed</t>
    </r>
  </si>
  <si>
    <t>SCVMM</t>
  </si>
  <si>
    <t>SCVMM machines can be LOCALHOST or remote targets.</t>
  </si>
  <si>
    <t>Hyper-V</t>
  </si>
  <si>
    <t>Hyper-V host machine is LOCALHOST.</t>
  </si>
  <si>
    <t>Host</t>
  </si>
  <si>
    <t>Required for both SCVMM machines and Hyper-V host machines.</t>
  </si>
  <si>
    <t>Destination or target Windows machine</t>
  </si>
  <si>
    <t>445 (SMB),
135 (WMI)</t>
  </si>
  <si>
    <t>Required for agentless file recovery</t>
  </si>
  <si>
    <t>Required by Hyper-V host to access SMB data.</t>
  </si>
  <si>
    <t>Nutanix Acropolis</t>
  </si>
  <si>
    <t>Data Services IP and IP of all CVMs on the Nutanix cluster and Prism Central.</t>
  </si>
  <si>
    <t>VIPs and VLAN IPs on Cohesity cluster</t>
  </si>
  <si>
    <t>111
2049</t>
  </si>
  <si>
    <t>Required for Instant Recovery</t>
  </si>
  <si>
    <t>Used for REST API calls</t>
  </si>
  <si>
    <t>3205, 3260</t>
  </si>
  <si>
    <t>iSCSI port for AHV backups.</t>
  </si>
  <si>
    <t>RHV</t>
  </si>
  <si>
    <t>Required for RHV host machines.</t>
  </si>
  <si>
    <t>Instant Volume Mount</t>
  </si>
  <si>
    <t>111, 2049</t>
  </si>
  <si>
    <t>File Restore to Windows VM</t>
  </si>
  <si>
    <t>File restore to Windows VM</t>
  </si>
  <si>
    <t>Required for persistent agent workflow for File level recovery and IVM.</t>
  </si>
  <si>
    <t>File Restore to Linux VM</t>
  </si>
  <si>
    <t>Linux VM</t>
  </si>
  <si>
    <t>Required for file restore to Linux VM.</t>
  </si>
  <si>
    <t>Required for Linux VM file restores.</t>
  </si>
  <si>
    <t>NAS</t>
  </si>
  <si>
    <t>Isilon</t>
  </si>
  <si>
    <t>Required for RPC connection.</t>
  </si>
  <si>
    <t>300, 302, 304, 2049</t>
  </si>
  <si>
    <t>Required for NFS.</t>
  </si>
  <si>
    <t>Required for HTTP connection.</t>
  </si>
  <si>
    <t>Required for HTTPS connection with Isilon.</t>
  </si>
  <si>
    <t>Required for SMB.</t>
  </si>
  <si>
    <t>NetApp</t>
  </si>
  <si>
    <t>Required for HTTPS connection with NetApp.</t>
  </si>
  <si>
    <t>635, 2049, 4045, 4046</t>
  </si>
  <si>
    <t>1052, 10569</t>
  </si>
  <si>
    <t>Required for SnapDiff-based backup.</t>
  </si>
  <si>
    <t>Required by NetApp clusters to write to Cohesity S3 storage during SnapDiff backups.</t>
  </si>
  <si>
    <t>Generic NAS</t>
  </si>
  <si>
    <t>635 2049</t>
  </si>
  <si>
    <t>Pure FlashBlade and IBM Storage FlashSystem</t>
  </si>
  <si>
    <t>Cohesity</t>
  </si>
  <si>
    <t>Pure Storage</t>
  </si>
  <si>
    <t>3260, 3205</t>
  </si>
  <si>
    <t>iSCSI, and FC port for Pure Storage.</t>
  </si>
  <si>
    <t>IBM Storage FlashSystem</t>
  </si>
  <si>
    <t xml:space="preserve">3260, 7443 </t>
  </si>
  <si>
    <t>3260 port for iSCSI
7443 port for API</t>
  </si>
  <si>
    <t>Elastifile</t>
  </si>
  <si>
    <t>Target</t>
  </si>
  <si>
    <t>Required for EMS/API operations.</t>
  </si>
  <si>
    <t>Backup and Recovery </t>
  </si>
  <si>
    <t>111, 2049, 644, 4040, 4045</t>
  </si>
  <si>
    <t>Required for NFS Operations.</t>
  </si>
  <si>
    <t>Databases</t>
  </si>
  <si>
    <t>MS SQL Servers</t>
  </si>
  <si>
    <t>Server</t>
  </si>
  <si>
    <t>Required for SQL servers.</t>
  </si>
  <si>
    <t>MS SQL server (any port)</t>
  </si>
  <si>
    <t>11113, 11117</t>
  </si>
  <si>
    <t>Required for VDI-based backup and restore of MS SQL database (using RemoteWANSnapFS).</t>
  </si>
  <si>
    <t>Required for log backup and restore of MS SQL database.</t>
  </si>
  <si>
    <t>Oracle</t>
  </si>
  <si>
    <r>
      <t>Oracle Source (</t>
    </r>
    <r>
      <rPr>
        <sz val="9"/>
        <color rgb="FF0A0A0A"/>
        <rFont val="Inherit"/>
      </rPr>
      <t>Cohesity</t>
    </r>
    <r>
      <rPr>
        <sz val="9"/>
        <color rgb="FF0A0A0A"/>
        <rFont val="Conv_MuseoSans-300"/>
        <family val="2"/>
      </rPr>
      <t> Agent)</t>
    </r>
  </si>
  <si>
    <t>Source side deduplication for Oracle when using the Remote Adapter RMAN scriptx.
Secure gRPC used by Oracle SBT.</t>
  </si>
  <si>
    <t>Oracle Source</t>
  </si>
  <si>
    <t>Required from 6.8.1_u3 onwards with the introduction of secure gRPC for Oracle SBT.</t>
  </si>
  <si>
    <t>PostgreSQL</t>
  </si>
  <si>
    <t>TCP/IP</t>
  </si>
  <si>
    <t>Required for physical backups and recovery at the cluster level.</t>
  </si>
  <si>
    <t>SAP HANA</t>
  </si>
  <si>
    <t>Access to Cohesity views.</t>
  </si>
  <si>
    <t>Cassandra</t>
  </si>
  <si>
    <t>Cassandra nodes  </t>
  </si>
  <si>
    <t>Required for Cassandra backup.</t>
  </si>
  <si>
    <t>Backup and restore</t>
  </si>
  <si>
    <t>Required for Cassandra optimized restore/DSE 6.x restore.</t>
  </si>
  <si>
    <t>Required for Cassandra bulk restore.</t>
  </si>
  <si>
    <t>Restore</t>
  </si>
  <si>
    <t>Required for Cassandra bulk restore incase of ssl enabled cluster.</t>
  </si>
  <si>
    <t>Required for Cassandra repository registration.</t>
  </si>
  <si>
    <t>Required for Cassandra backup (snapshot operation).</t>
  </si>
  <si>
    <t>Required for Fetching Cassandra configurations (list of nodes, token map etc).</t>
  </si>
  <si>
    <t>Required for Cassandra solr index management.</t>
  </si>
  <si>
    <t>Required for Cassandra restore.</t>
  </si>
  <si>
    <t>Required for Cassandra source registration.</t>
  </si>
  <si>
    <t>Required for Cassandra bulk restore (DSE 4.x / Cassandra 2.x).</t>
  </si>
  <si>
    <t>MongoDB</t>
  </si>
  <si>
    <t>MongoDB Nodes</t>
  </si>
  <si>
    <t>27017, 27018, 27019</t>
  </si>
  <si>
    <t>Required for MongoDB backups and recovery.</t>
  </si>
  <si>
    <t>Open-Source Software Platform</t>
  </si>
  <si>
    <t>Hadoop - HDFS</t>
  </si>
  <si>
    <t>The following ports must be open to enable communication between Cohesity and Cloudera Data Platform 7.1.x. These are the default ports used. Refer the configuration in Cloudera Manager if you have overridden these ports.</t>
  </si>
  <si>
    <t>Hadoop Primary node</t>
  </si>
  <si>
    <t>Required to connect to Namenode through native protocol</t>
  </si>
  <si>
    <t>Required to connect to Namenode through REST APIs (Non-SSL)</t>
  </si>
  <si>
    <t>Required to connect to Namenode through REST APIs (SSL)</t>
  </si>
  <si>
    <t>Required to connect to datanode through REST APIs (Non-SSL)</t>
  </si>
  <si>
    <t>Required to connect to datanode through REST APIs (SSL)</t>
  </si>
  <si>
    <t>Required to connect to datanode through native protocol</t>
  </si>
  <si>
    <t>HTTP port required to connect to KMS</t>
  </si>
  <si>
    <t>Hadoop - Hive</t>
  </si>
  <si>
    <t xml:space="preserve">The following ports must be open to enable communication between Cohesity and Cloudera Data Platform 7.1.x.
</t>
  </si>
  <si>
    <t>Required to connect to Hive Metastore through the native protocol (Thrift)</t>
  </si>
  <si>
    <t>Hadoop - HBase</t>
  </si>
  <si>
    <r>
      <t>The following ports are required for </t>
    </r>
    <r>
      <rPr>
        <b/>
        <sz val="9"/>
        <color theme="1"/>
        <rFont val="Arial"/>
        <family val="2"/>
      </rPr>
      <t>Cloudera Data Platform 7.1.x</t>
    </r>
    <r>
      <rPr>
        <sz val="9"/>
        <color theme="1"/>
        <rFont val="Arial"/>
        <family val="2"/>
      </rPr>
      <t>.</t>
    </r>
  </si>
  <si>
    <t>22001 </t>
  </si>
  <si>
    <t>Required to connect to HMaster through native protocol</t>
  </si>
  <si>
    <t>Required to connect to HMaster through HTTP protocol</t>
  </si>
  <si>
    <t>Required to connect to Region server through native protocol</t>
  </si>
  <si>
    <t>Required to connect to Region server through HTTP protocol</t>
  </si>
  <si>
    <t>Required to connect to Zookeeper service through native protocol</t>
  </si>
  <si>
    <t>gRPC</t>
  </si>
  <si>
    <t>Backup Target (any port)</t>
  </si>
  <si>
    <t>Required for secure gRPC connections on cluster from backup target.</t>
  </si>
  <si>
    <t>Kubernetes</t>
  </si>
  <si>
    <t>Kubernetes cluster</t>
  </si>
  <si>
    <r>
      <t>VIPs on </t>
    </r>
    <r>
      <rPr>
        <sz val="9"/>
        <color rgb="FF0A0A0A"/>
        <rFont val="Inherit"/>
      </rPr>
      <t>Cohesity cluster</t>
    </r>
  </si>
  <si>
    <t>Velero S3 communication for metadata backup and restore.</t>
  </si>
  <si>
    <t>Kubernetes cluster api-address</t>
  </si>
  <si>
    <t>Kubernetes cluster and Velero API Access. For more details on Velero support, see the Considerations section.</t>
  </si>
  <si>
    <t>Kubernetes cluster worker nodes</t>
  </si>
  <si>
    <t>Cohesity cluster to Cohesity Datamover communication</t>
  </si>
  <si>
    <t>S3 Compatible Storage</t>
  </si>
  <si>
    <t>Dell EMC ECS</t>
  </si>
  <si>
    <t>Required for backup</t>
  </si>
  <si>
    <t>Pure Storage Flashblade</t>
  </si>
  <si>
    <t>NetApp StorageGrid</t>
  </si>
  <si>
    <t>IBM Cloud Object Storage</t>
  </si>
  <si>
    <t>Cloud VMs</t>
  </si>
  <si>
    <r>
      <rPr>
        <b/>
        <sz val="9"/>
        <color rgb="FF0A0A0A"/>
        <rFont val="Conv_MuseoSans-300"/>
      </rPr>
      <t>AWS</t>
    </r>
    <r>
      <rPr>
        <sz val="9"/>
        <color rgb="FF0A0A0A"/>
        <rFont val="Conv_MuseoSans-300"/>
        <family val="2"/>
      </rPr>
      <t xml:space="preserve">
   *amazonaws.com
</t>
    </r>
    <r>
      <rPr>
        <b/>
        <sz val="9"/>
        <color rgb="FF0A0A0A"/>
        <rFont val="Conv_MuseoSans-300"/>
      </rPr>
      <t>Azure</t>
    </r>
    <r>
      <rPr>
        <sz val="9"/>
        <color rgb="FF0A0A0A"/>
        <rFont val="Conv_MuseoSans-300"/>
        <family val="2"/>
      </rPr>
      <t xml:space="preserve">
   Login.windows.net
   management.azure.com
   *.blob.core.windows.net
</t>
    </r>
    <r>
      <rPr>
        <b/>
        <sz val="9"/>
        <color rgb="FF0A0A0A"/>
        <rFont val="Conv_MuseoSans-300"/>
      </rPr>
      <t>GCP</t>
    </r>
    <r>
      <rPr>
        <sz val="9"/>
        <color rgb="FF0A0A0A"/>
        <rFont val="Conv_MuseoSans-300"/>
        <family val="2"/>
      </rPr>
      <t xml:space="preserve">
   google.apis.com</t>
    </r>
  </si>
  <si>
    <t>Required for CloudSpin, CloudRetrieve, and Native Snapshot
XL CE and NGCE deployment.
Required for HTTPS connections.</t>
  </si>
  <si>
    <t>Fleet instances</t>
  </si>
  <si>
    <t xml:space="preserve">50051	</t>
  </si>
  <si>
    <t>Required for CloudSpin to AWS EC2.
Required for Native Snapshot backup for AWS/GCP.</t>
  </si>
  <si>
    <t>Cloud Source VMs</t>
  </si>
  <si>
    <t>Required for File Level Recovery from Native Snapshot backup.
Required for Agent Protection and Restore for AWS EC2.
Required for Agent Protection and Restore for Azure VM.</t>
  </si>
  <si>
    <t>Cohesity Cluster</t>
  </si>
  <si>
    <t>External Targets</t>
  </si>
  <si>
    <t>Cloud Workflow</t>
  </si>
  <si>
    <t>Required for Archive Services.</t>
  </si>
  <si>
    <t>Backup and Recover</t>
  </si>
  <si>
    <r>
      <rPr>
        <b/>
        <sz val="9"/>
        <color rgb="FF0A0A0A"/>
        <rFont val="Conv_MuseoSans-300"/>
      </rPr>
      <t>AWS</t>
    </r>
    <r>
      <rPr>
        <sz val="9"/>
        <color rgb="FF0A0A0A"/>
        <rFont val="Conv_MuseoSans-300"/>
        <family val="2"/>
      </rPr>
      <t xml:space="preserve">
   *amazonaws.com
</t>
    </r>
    <r>
      <rPr>
        <b/>
        <sz val="9"/>
        <color rgb="FF0A0A0A"/>
        <rFont val="Conv_MuseoSans-300"/>
      </rPr>
      <t>Azure</t>
    </r>
    <r>
      <rPr>
        <sz val="9"/>
        <color rgb="FF0A0A0A"/>
        <rFont val="Conv_MuseoSans-300"/>
        <family val="2"/>
      </rPr>
      <t xml:space="preserve">
   *.blob.core.windows.net
   *vault.azure.net
</t>
    </r>
    <r>
      <rPr>
        <b/>
        <sz val="9"/>
        <color rgb="FF0A0A0A"/>
        <rFont val="Conv_MuseoSans-300"/>
      </rPr>
      <t>GCP</t>
    </r>
    <r>
      <rPr>
        <sz val="9"/>
        <color rgb="FF0A0A0A"/>
        <rFont val="Conv_MuseoSans-300"/>
        <family val="2"/>
      </rPr>
      <t xml:space="preserve">
   google.apis.com
</t>
    </r>
  </si>
  <si>
    <t>Required for CloudArchive, CloudTier.</t>
  </si>
  <si>
    <t>Cohesity S3 View</t>
  </si>
  <si>
    <t>S3 Clients</t>
  </si>
  <si>
    <t>Access to Cohesity views using S3 protocol.</t>
  </si>
  <si>
    <t>QStar</t>
  </si>
  <si>
    <t>QStar ASM host</t>
  </si>
  <si>
    <t>QStar External Target - Port number 18082 is set on the QStar host by default. If your QStar host is not using the default Web Services Port, update the port number. SOAP over HTTPS.</t>
  </si>
  <si>
    <t>Storage Arrays</t>
  </si>
  <si>
    <t>Nimble Storage</t>
  </si>
  <si>
    <t>REST API</t>
  </si>
  <si>
    <t>iSCSI port for Nimble Storage.</t>
  </si>
  <si>
    <t>iSCSI port for Pure Storage.</t>
  </si>
  <si>
    <t>3260, 7443</t>
  </si>
  <si>
    <t>HPE Alletra Storage MP</t>
  </si>
  <si>
    <t>SCSI communication with
HPE Alletra Storage MP</t>
  </si>
  <si>
    <t>Active Directory</t>
  </si>
  <si>
    <t>Microsoft Active Directory (RBAC)</t>
  </si>
  <si>
    <t>Serve DNS requests from an external source.</t>
  </si>
  <si>
    <t>Required only when initially joining the Cluster to Active Directory.</t>
  </si>
  <si>
    <t>Kerberos Key Distribution Center (AD) </t>
  </si>
  <si>
    <t>Required for Keberos if the cluster is configured to use Active Directory.</t>
  </si>
  <si>
    <t>LDAP</t>
  </si>
  <si>
    <t>Required if the cluster is configured to use Active Directory or LDAP.</t>
  </si>
  <si>
    <t>User and Computer Authentication and NetLogon, NetBIOS Name Resolution. Required only when initially joining the Cluster to Active Directory.</t>
  </si>
  <si>
    <t>Required only when initially joining the Cluster to Active Directory (for the NetBIOS session service).</t>
  </si>
  <si>
    <t>Microsoft Exchange Servers</t>
  </si>
  <si>
    <t>No specific ports need to be opened to protect Microsoft Exchange Servers, provided the following requirements have been met as part of your cluster configuration:</t>
  </si>
  <si>
    <t>The ports listed in the Physical Servers section are open to allow communication between your Physical Servers and Cohesity cluster for backup operations.</t>
  </si>
  <si>
    <t>The ports listed in the SMB and NFS Media Servers section are open to allow communication between the Cohesity cluster and SMB clients for recovery operations.</t>
  </si>
  <si>
    <t>The ports listed in Active Directorysection are open to allow communication between the Cohesity cluster and the Active Directory for recovery operations.</t>
  </si>
  <si>
    <t>Physical Servers</t>
  </si>
  <si>
    <t>Physical Server Backup</t>
  </si>
  <si>
    <t>Mount Target</t>
  </si>
  <si>
    <t>NFS restores on Linux physical servers.</t>
  </si>
  <si>
    <t>Local Host (Physical Windows or Linux Server)</t>
  </si>
  <si>
    <r>
      <t>Required only if local-to-local communication (used for self-monitoring and debugging purposes) is blocked by your </t>
    </r>
    <r>
      <rPr>
        <sz val="9"/>
        <color rgb="FF000000"/>
        <rFont val="Inherit"/>
      </rPr>
      <t>firewall</t>
    </r>
    <r>
      <rPr>
        <sz val="9"/>
        <color rgb="FF0A0A0A"/>
        <rFont val="Conv_MuseoSans-300"/>
        <family val="2"/>
      </rPr>
      <t>.</t>
    </r>
  </si>
  <si>
    <t>Physical Server with Cohesity Agent installed</t>
  </si>
  <si>
    <t>Linux and Windows physical server backups.</t>
  </si>
  <si>
    <t>Bare Machine Recovery</t>
  </si>
  <si>
    <t>CBMR</t>
  </si>
  <si>
    <t>Port</t>
  </si>
  <si>
    <t>Physical server</t>
  </si>
  <si>
    <t>Backup operations.</t>
  </si>
  <si>
    <t>NFS restore operations on a Linux server.</t>
  </si>
  <si>
    <t>SMB restore operations on a Windows server.</t>
  </si>
  <si>
    <t>Recovery environment</t>
  </si>
  <si>
    <t>To connect the CBMR recovery environment with the Cohesity cluster.</t>
  </si>
  <si>
    <t>CoBMR</t>
  </si>
  <si>
    <t>Port 443 is only required to perform a CoBMR recovery. It is not required for backup.</t>
  </si>
  <si>
    <t>You need this port open on the target system to which you are performing the recovery.</t>
  </si>
  <si>
    <t>Key Management Service</t>
  </si>
  <si>
    <t>KMS (Key Management Service)</t>
  </si>
  <si>
    <t>SafeNet KeySecure server</t>
  </si>
  <si>
    <t>Required if the cluster is configured to use an external Key Management Service (KMS) such as SafeNet KeySecure. 5696 is the default KMIP port and can be changed when configuring the external KMS. For more information, see External Key Management Service.</t>
  </si>
  <si>
    <t>OpenStack Integration</t>
  </si>
  <si>
    <t>Swift Protocol</t>
  </si>
  <si>
    <t>Swift Clients</t>
  </si>
  <si>
    <r>
      <t>Access to </t>
    </r>
    <r>
      <rPr>
        <sz val="9"/>
        <color rgb="FF0A0A0A"/>
        <rFont val="Inherit"/>
      </rPr>
      <t>Cohesity</t>
    </r>
    <r>
      <rPr>
        <sz val="9"/>
        <color rgb="FF0A0A0A"/>
        <rFont val="Conv_MuseoSans-300"/>
        <family val="2"/>
      </rPr>
      <t> views using swift protocol.</t>
    </r>
  </si>
  <si>
    <t>Helios Ports</t>
  </si>
  <si>
    <t>https://helios.cohesity.com</t>
  </si>
  <si>
    <r>
      <t>SSL connection for </t>
    </r>
    <r>
      <rPr>
        <sz val="9"/>
        <color rgb="FF0A0A0A"/>
        <rFont val="Inherit"/>
      </rPr>
      <t>Cohesity</t>
    </r>
    <r>
      <rPr>
        <sz val="9"/>
        <color rgb="FF0A0A0A"/>
        <rFont val="Conv_MuseoSans-300"/>
        <family val="2"/>
      </rPr>
      <t> Support telemetry upload.</t>
    </r>
  </si>
  <si>
    <t>https://helios-data.cohesity.com</t>
  </si>
  <si>
    <t>Standard Helios traffic is sent to helios.cohesity.com.</t>
  </si>
  <si>
    <t>Query and API call traffic is sent to helios-data.cohesity.com.</t>
  </si>
  <si>
    <t>DataHawk App</t>
  </si>
  <si>
    <t>helios-data2.cohesity.com</t>
  </si>
  <si>
    <t>Heartbeats and telemetry from DataHawk app to Cohesity Helios.</t>
  </si>
  <si>
    <t>helios-dc3p.cohesity.com</t>
  </si>
  <si>
    <t>Classification heartbeats, telemetry, results from DataHawk app to Cohesity Helios.</t>
  </si>
  <si>
    <t>MarketPlace Apps</t>
  </si>
  <si>
    <t>HTTP client</t>
  </si>
  <si>
    <t>61001 through 63786</t>
  </si>
  <si>
    <r>
      <t>Used for </t>
    </r>
    <r>
      <rPr>
        <sz val="9"/>
        <color rgb="FF0A0A0A"/>
        <rFont val="Inherit"/>
      </rPr>
      <t>Cohesity</t>
    </r>
    <r>
      <rPr>
        <sz val="9"/>
        <color rgb="FF0A0A0A"/>
        <rFont val="Conv_MuseoSans-300"/>
        <family val="2"/>
      </rPr>
      <t> MarketPlace Apps, which are available from the MarketPlace and Helios. One port is dynamically assigned from this range for the user interface of each app instance.</t>
    </r>
  </si>
  <si>
    <t>Multitenancy</t>
  </si>
  <si>
    <t>Hybrid Extender</t>
  </si>
  <si>
    <t>Required for SSH server on Bifrost VM for Bifrost-RT</t>
  </si>
  <si>
    <t>VDI-based backup and restore of MS SQL database (using RemoteWANSnapFS)</t>
  </si>
  <si>
    <t>Organization (Tenant)</t>
  </si>
  <si>
    <t>The internal port used on the organization's network for debugging and uploading the configuration file on the Hybrid Extender VM.</t>
  </si>
  <si>
    <t>Hybrid Extender  NFS target</t>
  </si>
  <si>
    <t>Hybrid Extender  SMB target</t>
  </si>
  <si>
    <t>File restore to Linux VM</t>
  </si>
  <si>
    <t>Required for Hybrid Extender with Oracle SBT </t>
  </si>
  <si>
    <t>NTP Server</t>
  </si>
  <si>
    <t>NTP, if an external NTP server is configured.</t>
  </si>
  <si>
    <t>HTTP</t>
  </si>
  <si>
    <t>LDAPS</t>
  </si>
  <si>
    <t>DHCP.</t>
  </si>
  <si>
    <t>SMB/ICMP</t>
  </si>
  <si>
    <r>
      <t>The </t>
    </r>
    <r>
      <rPr>
        <sz val="9"/>
        <color rgb="FF0A0A0A"/>
        <rFont val="Inherit"/>
      </rPr>
      <t>Cohesity</t>
    </r>
    <r>
      <rPr>
        <sz val="9"/>
        <color rgb="FF0A0A0A"/>
        <rFont val="Conv_MuseoSans-300"/>
        <family val="2"/>
      </rPr>
      <t> Dashboard uses HTTPS by default. </t>
    </r>
  </si>
  <si>
    <t>Required for Pure FlashBlade</t>
  </si>
  <si>
    <t>Required for HTTPS/HTTPS(TLS).</t>
  </si>
  <si>
    <t>Hybrid Extender </t>
  </si>
  <si>
    <r>
      <t>Used in a multi-tenant environment for interaction between the Hybrid Extender and </t>
    </r>
    <r>
      <rPr>
        <sz val="9"/>
        <color rgb="FF0A0A0A"/>
        <rFont val="Inherit"/>
      </rPr>
      <t>Cohesity cluster</t>
    </r>
    <r>
      <rPr>
        <sz val="9"/>
        <color rgb="FF0A0A0A"/>
        <rFont val="Conv_MuseoSans-300"/>
        <family val="2"/>
      </rPr>
      <t>.</t>
    </r>
  </si>
  <si>
    <t>635, 2049</t>
  </si>
  <si>
    <t>Use Node IP. If VLANs are configured, use VLAN VIPs.</t>
  </si>
  <si>
    <t>For Oracle Adapter Need this port for communication, And NFS ports for mounting the Backup/Recovery Views.</t>
  </si>
  <si>
    <t>Backup and Recovery.</t>
  </si>
  <si>
    <t>Cohesity Node Detection</t>
  </si>
  <si>
    <r>
      <t>Cohesity cluster</t>
    </r>
    <r>
      <rPr>
        <sz val="9"/>
        <color rgb="FF0A0A0A"/>
        <rFont val="Conv_MuseoSans-300"/>
        <family val="2"/>
      </rPr>
      <t> node or free node</t>
    </r>
  </si>
  <si>
    <t>Used for node discovery during cluster creation and code addition.</t>
  </si>
  <si>
    <t>Cohesity Support</t>
  </si>
  <si>
    <t>support-connect.cohesity.com</t>
  </si>
  <si>
    <t>For establishing an SSH reverse tunnel to the Support Channel server.
Ensure to disable the SSL/TLS certificate inspection on the firewall.</t>
  </si>
  <si>
    <t>support-connect-trust.cohesity.com</t>
  </si>
  <si>
    <t>For establishing a secure tunnel for connecting to the Support Channel server.
Ensure to disable the SSL/TLS certificate inspection on the firewall.</t>
  </si>
  <si>
    <t>3022, 3023, 3024, 3025, 3080</t>
  </si>
  <si>
    <t>The primary node of the Cohesity cluster connects to the Support Channel server and the other nodes use these ports to communicate with the primary node. For more information, see Manage the Support Channel.</t>
  </si>
  <si>
    <t>Internal Traffic</t>
  </si>
  <si>
    <t>Internal Traffic Between Nodes</t>
  </si>
  <si>
    <t>As the support user, access the Host Shell via port 2222. Enabling Host Shell access requires generating and sharing the Support Token with Cohesity Support. For details, see Using the Secure Shell.</t>
  </si>
  <si>
    <t>Serviceability Service</t>
  </si>
  <si>
    <t>I/O Operations Service (Low Latency)</t>
  </si>
  <si>
    <t>Archive Helper Service</t>
  </si>
  <si>
    <t>I/O Operations Helper Service</t>
  </si>
  <si>
    <t>Distributed Key-Value Store Service</t>
  </si>
  <si>
    <t>Distributed Key-Value Store Helper Service</t>
  </si>
  <si>
    <t>NAS Backup Helper Service</t>
  </si>
  <si>
    <t>SMB Backup Helper Service v1</t>
  </si>
  <si>
    <t>Alert Service</t>
  </si>
  <si>
    <t>Cluster Configuration Manager Service</t>
  </si>
  <si>
    <t>Cluster Health Monitor Service</t>
  </si>
  <si>
    <t>Support Automation &amp; Proactive Wellness Service</t>
  </si>
  <si>
    <t>UI and REST API Helper Service</t>
  </si>
  <si>
    <t>Healer and Space Reclamation Service</t>
  </si>
  <si>
    <t>Cluster Metrics Service</t>
  </si>
  <si>
    <t>Hardware and Health Monitor Service</t>
  </si>
  <si>
    <t>Hardware and Health Monitor Helper Service</t>
  </si>
  <si>
    <t>Cluster Metrics Store Service</t>
  </si>
  <si>
    <t>Indexing Service</t>
  </si>
  <si>
    <t>Analytics &amp; Indexing Service</t>
  </si>
  <si>
    <t>Marketplace Apps Service</t>
  </si>
  <si>
    <t>Indexing Helper Service</t>
  </si>
  <si>
    <t>Index Catalog Service v2</t>
  </si>
  <si>
    <t>Index Catalog Service v1</t>
  </si>
  <si>
    <t>Kubernetes Infra Management API Server</t>
  </si>
  <si>
    <t>Kubernetes API Server Load Balancer</t>
  </si>
  <si>
    <t>Kube Lifecycle Manager Service Peer Communication</t>
  </si>
  <si>
    <t>Kube Lifecycle Manager Service Client Communication</t>
  </si>
  <si>
    <t>Kubernetes API Server</t>
  </si>
  <si>
    <t>Kubelet API</t>
  </si>
  <si>
    <t>Reporting Service</t>
  </si>
  <si>
    <t>Reporting Service PostgreSQL</t>
  </si>
  <si>
    <t>Third-Party tools (for example Tableau, SSRS etc.)</t>
  </si>
  <si>
    <t>Used for connections to Custom Reporting Database.</t>
  </si>
  <si>
    <t>Required for applying a patch.</t>
  </si>
  <si>
    <t>For Cohesity cluster to communicate with the Teleport support server.</t>
  </si>
  <si>
    <r>
      <t>Make sure the Support Channel is enabled for the cluster (</t>
    </r>
    <r>
      <rPr>
        <b/>
        <sz val="9"/>
        <color rgb="FF0A0A0A"/>
        <rFont val="Inherit"/>
      </rPr>
      <t>Settings</t>
    </r>
    <r>
      <rPr>
        <sz val="9"/>
        <color rgb="FF0A0A0A"/>
        <rFont val="Conv_MuseoSans-300"/>
        <family val="2"/>
      </rPr>
      <t> &gt; </t>
    </r>
    <r>
      <rPr>
        <b/>
        <sz val="9"/>
        <color rgb="FF0A0A0A"/>
        <rFont val="Inherit"/>
      </rPr>
      <t>Summary</t>
    </r>
    <r>
      <rPr>
        <sz val="9"/>
        <color rgb="FF0A0A0A"/>
        <rFont val="Conv_MuseoSans-300"/>
        <family val="2"/>
      </rPr>
      <t>).</t>
    </r>
  </si>
  <si>
    <t>For Cohesity cluster Cloud Edition operations.</t>
  </si>
  <si>
    <r>
      <t>Support Channel used by </t>
    </r>
    <r>
      <rPr>
        <sz val="9"/>
        <color rgb="FF0A0A0A"/>
        <rFont val="Inherit"/>
      </rPr>
      <t>Cohesity</t>
    </r>
    <r>
      <rPr>
        <sz val="9"/>
        <color rgb="FF0A0A0A"/>
        <rFont val="Conv_MuseoSans-300"/>
        <family val="2"/>
      </rPr>
      <t> Support for troubleshooting.</t>
    </r>
  </si>
  <si>
    <t>Source-side Deduplication Service</t>
  </si>
  <si>
    <t>Cluster configuration and cluster management traffic</t>
  </si>
  <si>
    <t>Hybrid Extender Service</t>
  </si>
  <si>
    <t>Cluster to Cluster Traffic</t>
  </si>
  <si>
    <t>Remote Cohesity cluster (target or receiving)</t>
  </si>
  <si>
    <t>Required for replication pairing and ongoing secure communications between replication pairs.</t>
  </si>
  <si>
    <t>Required for I/O Service between all nodes and replication pairs when replication is enabled.</t>
  </si>
  <si>
    <t>If both the local and remote Cohesity clusters support TLS, port number 23335 is utilized for TLS communication during replication.</t>
  </si>
  <si>
    <t>If both the local and remote Cohesity clusters support TLS, port number 23336 is utilized for TLS communication during replication.</t>
  </si>
  <si>
    <t>Required for replication.
Required for interaction handling between Cohesity and target backup systems.</t>
  </si>
  <si>
    <t>Required for Health Check when replication is enabled on the Cohesity cluster.</t>
  </si>
  <si>
    <r>
      <t>Cohesity CLI</t>
    </r>
    <r>
      <rPr>
        <b/>
        <sz val="24"/>
        <color rgb="FF000000"/>
        <rFont val="Conv_MuseoSans-100"/>
      </rPr>
      <t> Commands Used to Manage </t>
    </r>
    <r>
      <rPr>
        <b/>
        <sz val="24"/>
        <color rgb="FF000000"/>
        <rFont val="Inherit"/>
      </rPr>
      <t>Firewall</t>
    </r>
    <r>
      <rPr>
        <b/>
        <sz val="24"/>
        <color rgb="FF000000"/>
        <rFont val="Conv_MuseoSans-100"/>
      </rPr>
      <t> Ports</t>
    </r>
  </si>
  <si>
    <t>For on-premises clusters, you can use the following Cohesity CLI commands to manage the cluster firewall configuration. For more information, see Using the Cohesity CLI and List of Cohesity CLI Commands.
The firewall commands use the following terminology: Active Cohesity rules are called an attachment. An attachment includes a profile and multiple ipsets. A profile is a group of TCP or UDP ports. An ipset is subnet with the format of &lt;IP/prefix&gt;. An attachment can be on one or more specific network interfaces or it can apply to all interfaces when no interface is specified.</t>
  </si>
  <si>
    <t>CLI Command</t>
  </si>
  <si>
    <t>Description</t>
  </si>
  <si>
    <t>firewall-profile activate</t>
  </si>
  <si>
    <t>Activates a profile on a list of interfaces with a list of ipsets.</t>
  </si>
  <si>
    <t>firewall-profile add</t>
  </si>
  <si>
    <t>Adds a collection of service ports with the protocol of each port for the firewall.</t>
  </si>
  <si>
    <t>firewall-profile deactivate</t>
  </si>
  <si>
    <t>Deactivates a list of active firewall profiles.</t>
  </si>
  <si>
    <t>firewall-profile delete</t>
  </si>
  <si>
    <t>Removes a list of firewall profiles.</t>
  </si>
  <si>
    <t>firewall-profile list</t>
  </si>
  <si>
    <t>Lists the groups of firewall profiles.</t>
  </si>
  <si>
    <t>firewall-profile list-active</t>
  </si>
  <si>
    <t>Lists all the active firewall profiles. Each attachment activates a profile on specific network interfaces and ipsets.</t>
  </si>
  <si>
    <t>firewall-ipset list</t>
  </si>
  <si>
    <t>Lists the IP sets for a firewall.</t>
  </si>
  <si>
    <t>firewall-profile activate revert-to-default</t>
  </si>
  <si>
    <t>Reverts all the firewall rules to the default settings.</t>
  </si>
  <si>
    <r>
      <t>To list the parameters for each command, type </t>
    </r>
    <r>
      <rPr>
        <sz val="10"/>
        <color theme="1"/>
        <rFont val="Courier New"/>
        <family val="3"/>
      </rPr>
      <t>help</t>
    </r>
    <r>
      <rPr>
        <sz val="10"/>
        <color theme="1"/>
        <rFont val="Arial"/>
        <family val="2"/>
      </rPr>
      <t> after the </t>
    </r>
    <r>
      <rPr>
        <sz val="10"/>
        <color rgb="FF000000"/>
        <rFont val="Inherit"/>
      </rPr>
      <t>firewall</t>
    </r>
    <r>
      <rPr>
        <sz val="10"/>
        <color theme="1"/>
        <rFont val="Courier New"/>
        <family val="3"/>
      </rPr>
      <t>-profile &lt;option&gt;</t>
    </r>
    <r>
      <rPr>
        <sz val="10"/>
        <color theme="1"/>
        <rFont val="Arial"/>
        <family val="2"/>
      </rPr>
      <t> or </t>
    </r>
    <r>
      <rPr>
        <sz val="10"/>
        <color rgb="FF000000"/>
        <rFont val="Inherit"/>
      </rPr>
      <t>firewall</t>
    </r>
    <r>
      <rPr>
        <sz val="10"/>
        <color theme="1"/>
        <rFont val="Courier New"/>
        <family val="3"/>
      </rPr>
      <t>-ipset &lt;option&gt;</t>
    </r>
    <r>
      <rPr>
        <sz val="10"/>
        <color theme="1"/>
        <rFont val="Arial"/>
        <family val="2"/>
      </rPr>
      <t> for example:</t>
    </r>
  </si>
  <si>
    <r>
      <t xml:space="preserve">admin@node-1&gt; </t>
    </r>
    <r>
      <rPr>
        <sz val="10"/>
        <color rgb="FF000000"/>
        <rFont val="Inherit"/>
      </rPr>
      <t>firewall</t>
    </r>
    <r>
      <rPr>
        <sz val="10"/>
        <color rgb="FF0A0A0A"/>
        <rFont val="Courier New"/>
        <family val="3"/>
      </rPr>
      <t>-profile activate help</t>
    </r>
  </si>
  <si>
    <t>Model_Num</t>
  </si>
  <si>
    <t>Nodes / Block</t>
  </si>
  <si>
    <t>Block RU</t>
  </si>
  <si>
    <t>Peak watts per node</t>
  </si>
  <si>
    <t>Power Cables/blk</t>
  </si>
  <si>
    <t>Node 40Gb</t>
  </si>
  <si>
    <t>Node 25Gb</t>
  </si>
  <si>
    <t>Node 10Gb</t>
  </si>
  <si>
    <t>Node 1Gb</t>
  </si>
  <si>
    <t>Node IPMI</t>
  </si>
  <si>
    <t>100Gb</t>
  </si>
  <si>
    <t xml:space="preserve">16G/32G FC PCIe </t>
  </si>
  <si>
    <t>Connector Type</t>
  </si>
  <si>
    <t>ServerType</t>
  </si>
  <si>
    <t>OracleType</t>
  </si>
  <si>
    <t>SQLVersion</t>
  </si>
  <si>
    <t>vCenterVersion</t>
  </si>
  <si>
    <t>NetAppLIF</t>
  </si>
  <si>
    <t>FileLevelBackup</t>
  </si>
  <si>
    <t>Other</t>
  </si>
  <si>
    <t>DiskType</t>
  </si>
  <si>
    <t>Methodology </t>
  </si>
  <si>
    <t>HyperPolicy</t>
  </si>
  <si>
    <t>AgentPolicy</t>
  </si>
  <si>
    <t>NativePolicy</t>
  </si>
  <si>
    <t>HyperProtection</t>
  </si>
  <si>
    <t>AgentProtection</t>
  </si>
  <si>
    <t>Native Protection</t>
  </si>
  <si>
    <t>HyperScheduling</t>
  </si>
  <si>
    <t>AgentScheduling</t>
  </si>
  <si>
    <t>NativeScheduling</t>
  </si>
  <si>
    <t>EOL</t>
  </si>
  <si>
    <t>C2000 Series</t>
  </si>
  <si>
    <t>Oracle 11gR2</t>
  </si>
  <si>
    <t>SQL Server 2008</t>
  </si>
  <si>
    <t>vCenter Version 5.5</t>
  </si>
  <si>
    <t>NetApp Private LIF</t>
  </si>
  <si>
    <t>Unix</t>
  </si>
  <si>
    <t xml:space="preserve">Physical </t>
  </si>
  <si>
    <t>Hypervisor</t>
  </si>
  <si>
    <t>by Classification (Prod/Dev/Test)</t>
  </si>
  <si>
    <t>not applicable</t>
  </si>
  <si>
    <t>Daily</t>
  </si>
  <si>
    <t>C3500 Series</t>
  </si>
  <si>
    <t>SQL</t>
  </si>
  <si>
    <t>Oracle 12cR1</t>
  </si>
  <si>
    <t>SQL Server 2008 R2</t>
  </si>
  <si>
    <t>vCenter Version 6.0</t>
  </si>
  <si>
    <t>NetApp Public LIF</t>
  </si>
  <si>
    <t>AIX</t>
  </si>
  <si>
    <t>N/A</t>
  </si>
  <si>
    <t>Virtual</t>
  </si>
  <si>
    <t>Agent-Based</t>
  </si>
  <si>
    <t>by Application</t>
  </si>
  <si>
    <t>by Service Level</t>
  </si>
  <si>
    <t>Weekly</t>
  </si>
  <si>
    <t>EOS</t>
  </si>
  <si>
    <t>C4000 Series</t>
  </si>
  <si>
    <t>vCenter</t>
  </si>
  <si>
    <t>Oracle 12cR2</t>
  </si>
  <si>
    <t>SQL Server 2012</t>
  </si>
  <si>
    <t>vCenter Version 6.5</t>
  </si>
  <si>
    <t>Solaris</t>
  </si>
  <si>
    <t>Both</t>
  </si>
  <si>
    <t>Native SQL using SMB</t>
  </si>
  <si>
    <t>by Department</t>
  </si>
  <si>
    <t>Monthly</t>
  </si>
  <si>
    <t>C5000 Series</t>
  </si>
  <si>
    <t>ESX</t>
  </si>
  <si>
    <t>Oracle 18c</t>
  </si>
  <si>
    <t>SQL Server 2014</t>
  </si>
  <si>
    <t>vCenter Version 6.7</t>
  </si>
  <si>
    <t>Windows</t>
  </si>
  <si>
    <t>Yearly</t>
  </si>
  <si>
    <t>C5200 Series</t>
  </si>
  <si>
    <t>SQL Server 2016</t>
  </si>
  <si>
    <t>by Outage Window</t>
  </si>
  <si>
    <t>C6000 Series</t>
  </si>
  <si>
    <t>SQL Server 2017</t>
  </si>
  <si>
    <t>by Classification</t>
  </si>
  <si>
    <t>Cisco UCS C220 M5</t>
  </si>
  <si>
    <t>Cisco UCS 220 M5 All Flash</t>
  </si>
  <si>
    <t>Cisco UCS C220 M6</t>
  </si>
  <si>
    <t>Cisco UCS C220 M6 All Flash</t>
  </si>
  <si>
    <t>Cisco UCS C220 M7 All-Flash</t>
  </si>
  <si>
    <t>Cisco UCS C220 M6 ROBO</t>
  </si>
  <si>
    <t>UCS VIC 1467-MLOM</t>
  </si>
  <si>
    <t>Method</t>
  </si>
  <si>
    <t>Replication_Factor</t>
  </si>
  <si>
    <t>Erasure_Coding</t>
  </si>
  <si>
    <t>Cisco UCS C225 M8 All-Flash</t>
  </si>
  <si>
    <t>RF2</t>
  </si>
  <si>
    <t>"2:1"</t>
  </si>
  <si>
    <t>Cisco UCS C240 M4</t>
  </si>
  <si>
    <t>RF3</t>
  </si>
  <si>
    <t>"2:2"</t>
  </si>
  <si>
    <t>Cisco UCS C240 M5</t>
  </si>
  <si>
    <t>RF4</t>
  </si>
  <si>
    <t>"2:3"</t>
  </si>
  <si>
    <t>Cisco UCS C240 M6</t>
  </si>
  <si>
    <t>"3:1"</t>
  </si>
  <si>
    <t>Cisco UCS C240 M6 All-Flash</t>
  </si>
  <si>
    <t>"3:2"</t>
  </si>
  <si>
    <t>Cisco C240 M6 ROBO</t>
  </si>
  <si>
    <t>"3:3"</t>
  </si>
  <si>
    <t>Cisco UCS S3260</t>
  </si>
  <si>
    <t>"4:1"</t>
  </si>
  <si>
    <t>Cisco UCS X210c M6</t>
  </si>
  <si>
    <t>UCS VIC 14425</t>
  </si>
  <si>
    <t>"4:2"</t>
  </si>
  <si>
    <t>CX8000 Series</t>
  </si>
  <si>
    <t>"4:3"</t>
  </si>
  <si>
    <t>Dell PowerEdge C6420</t>
  </si>
  <si>
    <t>SFP+</t>
  </si>
  <si>
    <t>"5:1"</t>
  </si>
  <si>
    <t>Dell PowerEdge R640</t>
  </si>
  <si>
    <t>"5:2"</t>
  </si>
  <si>
    <t>Dell PowerEdge R650</t>
  </si>
  <si>
    <t>"5:3"</t>
  </si>
  <si>
    <t>Dell PowerEdge R660</t>
  </si>
  <si>
    <t>"6:2"</t>
  </si>
  <si>
    <t>Dell PowerEdge R6625</t>
  </si>
  <si>
    <t>"8:2"</t>
  </si>
  <si>
    <t>Dell PowerEdge R740xd</t>
  </si>
  <si>
    <t>Dell PowerEdge R750</t>
  </si>
  <si>
    <t>Dell PowerEdge R7615</t>
  </si>
  <si>
    <t>Dell PowerEdge R760</t>
  </si>
  <si>
    <t>Fujitsu Primergy RX2540 M5</t>
  </si>
  <si>
    <t>Fujitsu RX2540 M6</t>
  </si>
  <si>
    <t>Fujitsu RX2540 M7</t>
  </si>
  <si>
    <t>HPE Alletra Storage Server 4120</t>
  </si>
  <si>
    <t>Base-T, SFP28, QSFP28</t>
  </si>
  <si>
    <t>Failures Tolerated (Node Failures)</t>
  </si>
  <si>
    <t>Fault Tolerance (Disk: Node Failures)</t>
  </si>
  <si>
    <t>Max RF Levels Available (If EC not used)</t>
  </si>
  <si>
    <t>Max EC Levels Available (If RF not used)</t>
  </si>
  <si>
    <t>Min #</t>
  </si>
  <si>
    <t>Recommended #</t>
  </si>
  <si>
    <t>HPE Apollo 4200 Gen10</t>
  </si>
  <si>
    <t>SFP+ or RJ-45</t>
  </si>
  <si>
    <t>of Nodes</t>
  </si>
  <si>
    <t>of Nodes (Min + Additional Nodes for healing)</t>
  </si>
  <si>
    <t>HPE Apollo 4510 Gen10</t>
  </si>
  <si>
    <t>3+1</t>
  </si>
  <si>
    <t>HPE Apollo r2200</t>
  </si>
  <si>
    <t>4+1</t>
  </si>
  <si>
    <t>HPE DL320 Gen11</t>
  </si>
  <si>
    <t>5+1</t>
  </si>
  <si>
    <t>HPE DL325 G11 All Flash</t>
  </si>
  <si>
    <t>Dual port 10Gb BASE-T
Dual port 10/25Gb SFP28</t>
  </si>
  <si>
    <t>1D:1N</t>
  </si>
  <si>
    <t>6+1</t>
  </si>
  <si>
    <t>HPE ProLiant DL325 Gen11</t>
  </si>
  <si>
    <t>HPE ProLiant DL345 Gen11</t>
  </si>
  <si>
    <t>HPE ProLiant DL360 Gen10</t>
  </si>
  <si>
    <t>HPE ProLiant DL360 Gen10 Plus All-Flash</t>
  </si>
  <si>
    <t>HPE ProLiant DL380 Gen10</t>
  </si>
  <si>
    <t>2D:1N</t>
  </si>
  <si>
    <t>HPE ProLiant DL380 Gen10 Plus</t>
  </si>
  <si>
    <t>HPE Proliant DL380 Gen11</t>
  </si>
  <si>
    <t>Intel M50FCP 2U R208 Platform</t>
  </si>
  <si>
    <t>1*</t>
  </si>
  <si>
    <t>Intel R1208WF All-Flash</t>
  </si>
  <si>
    <t>Intel R2208WF All-Flash</t>
  </si>
  <si>
    <t>Lenovo ThinkSystem SR645 All Flash</t>
  </si>
  <si>
    <t>Lenovo SR645 ROBO</t>
  </si>
  <si>
    <t>Quad port 10G Base-T</t>
  </si>
  <si>
    <t>Lenovo SR650</t>
  </si>
  <si>
    <t>3D:1N</t>
  </si>
  <si>
    <t>Lenovo ThinkSystem SR665 v3 All-Flash</t>
  </si>
  <si>
    <t>4+2</t>
  </si>
  <si>
    <t>SuperMicro 6029-E1CR12L</t>
  </si>
  <si>
    <t>SFP28</t>
  </si>
  <si>
    <t>SuperMicro 1029U-TN12RV</t>
  </si>
  <si>
    <t>5+2</t>
  </si>
  <si>
    <t>6+2</t>
  </si>
  <si>
    <t>7+2</t>
  </si>
  <si>
    <t>2D:2N</t>
  </si>
  <si>
    <t>8+2</t>
  </si>
  <si>
    <t>10+2</t>
  </si>
  <si>
    <t>Cohesity power figures are peak power obtained from Cohesity spec sheets</t>
  </si>
  <si>
    <t>3D:2N</t>
  </si>
  <si>
    <t>Cisco power figures are peak power obtained from the Cisco UCS Power Calculator</t>
  </si>
  <si>
    <t>Dell power figures are maximum power obtained from Dell spec sheets (PS max watts, which is assumed to be more than the peak power)</t>
  </si>
  <si>
    <t>HPE power figures are maximum power obtained from HPE spec sheets (PS max watts, which is assumed to be more than the peak power)</t>
  </si>
  <si>
    <t>Cabling a Cohesity Cluster</t>
  </si>
  <si>
    <r>
      <rPr>
        <b/>
        <sz val="14"/>
        <color rgb="FFFF0000"/>
        <rFont val="Calibri"/>
        <family val="2"/>
      </rPr>
      <t>IMPORTANT:</t>
    </r>
    <r>
      <rPr>
        <sz val="14"/>
        <color rgb="FF000000"/>
        <rFont val="Calibri"/>
        <family val="2"/>
      </rPr>
      <t xml:space="preserve"> Cabling instructions vary significantly depending on the hardware type, connectors and available network connections. For a complete listing of hardware setup guides that include cabling instructions, please visit the following URL and select the </t>
    </r>
    <r>
      <rPr>
        <b/>
        <sz val="14"/>
        <color rgb="FF000000"/>
        <rFont val="Calibri"/>
        <family val="2"/>
      </rPr>
      <t>Hardware Model &gt; Model # Setup Guide</t>
    </r>
  </si>
  <si>
    <t>https://docs.cohesity.com/Setup/Welcome/InitialClusterSetup.htm</t>
  </si>
  <si>
    <t>EXAMPLE: Cable C5000 Series with SFP+ 10 GbE Network Connections (PCIe Slot)</t>
  </si>
  <si>
    <r>
      <t xml:space="preserve">The following figure of the Cohesity cluster back panel shows how to cable SFP+ 10GbE network connections in the PCIe slot. See the instructions on how to cable the Cohesity cluster after the figure below.
</t>
    </r>
    <r>
      <rPr>
        <b/>
        <sz val="12"/>
        <color theme="1"/>
        <rFont val="Arial"/>
        <family val="2"/>
      </rPr>
      <t>C5000 Series (NIC Type: SFP+; Slot: PCIe Slot)</t>
    </r>
  </si>
  <si>
    <t xml:space="preserve">When you receive your Cohesity C5000 Series appliance, you will find the SFP+ NICs installed in the PCIe slot. When you set up your appliance, you will use ports P1 and P2 to create bond0.
The following table enumerates the port numbering on the NIC cards.
</t>
  </si>
  <si>
    <t>To cable the Cohesity cluster:
1.  Connect four network cables to the 10GbE ports of a single switch. Connect the other ends of the four network cables to the left 10GbE ports of the Cohesity cluster as shown in the figure above. Note that you can substitute a Fiber Optic SFP+ cable for the coaxial cable.
2.  Connect four network cables to the 10GbE ports of a different switch as shown in the figure above. Connect the other ends of the four network cables to the right 10GbE ports of the Cohesity cluster.
3.  Connect the four blue Cat 6 network cables to 1GbE ports in a switch as shown in the figure above. Connect the other ends of the cables to the IPMI 1GbE ports in the Cohesity cluster.
4.  Connect the power cables to two different power sources.</t>
  </si>
  <si>
    <t>Note: Cohesity does not recommend having a Cohesity cluster with a mixture of nodes with SFP+ 10GbE ports and nodes with RJ45 10GbE ports. This is currently an untested configuration.</t>
  </si>
  <si>
    <t>C5000 Series System Specifications</t>
  </si>
  <si>
    <t>C6000 Series System Specifications</t>
  </si>
  <si>
    <t>CX8000 Series System Specifications</t>
  </si>
  <si>
    <t>DNS Configuration</t>
  </si>
  <si>
    <t>This section describes how to set up DNS.</t>
  </si>
  <si>
    <t xml:space="preserve">To load-share traffic among nodes in a Cohesity Cluster, the resolving DNS server for the nodes round-robins resolution among the VIPs of the Cohesity Cluster.  </t>
  </si>
  <si>
    <t>Configuring Round Robin DNS in a Windows Environment</t>
  </si>
  <si>
    <t>The Microsoft Windows DNS Server supports round robin. This feature configures DNS to send both IP addresses when a query is received for myserver.mydomain.com. The client (or Resolver) always uses the first address. The next DNS query for the same name returns returns an IP address in the order of the list of IP addresses.</t>
  </si>
  <si>
    <t>To configure round-robin DNS in a Windows environment, create a DNS A record for each VIP associated with the hostname of the Cohesity Cluster.</t>
  </si>
  <si>
    <t>1. Click Start, click Administrative Tools, and then click DNS.</t>
  </si>
  <si>
    <t>2. In DNS Manager, click the DNS server that manages your records.</t>
  </si>
  <si>
    <t>3. Click Forward Lookup Zones to expand the list.</t>
  </si>
  <si>
    <t>4. Right-click the DNS domain that you need to add records to, and then click New Host (A or AAAA).</t>
  </si>
  <si>
    <t>5. In the IP Address box, type the IP address of one the VIPs and then select Create associated pointer (PTR) record or Allow any authenticated user to update DNS records with the same owner name, if applicable.</t>
  </si>
  <si>
    <t>6. Continue creating records for each VIP that will participate in DNS load balancing. </t>
  </si>
  <si>
    <t>Configuring Round Robin DNS with Bind Server</t>
  </si>
  <si>
    <t>Linux Bind servers also support round-robin servicing among the VIPs in a Cohesity Cluster using a DNS A record for each VIP in the cluster.</t>
  </si>
  <si>
    <t>1. Depending on the Linux OS, open either the /var/named/* or the /etc/bind/zones/* file in your preferred editor. </t>
  </si>
  <si>
    <t>2. Create an entry for the hostname in the format of FQDN of the Cluster.</t>
  </si>
  <si>
    <t>3. For each VIP in the cluster, create an entry to associate with hostname.</t>
  </si>
  <si>
    <t>4. Save the file.  </t>
  </si>
  <si>
    <t>An example A record is shown below. </t>
  </si>
  <si>
    <t>sv4-haswell13-p1-vip.eng.cohesity.com.  IN      A       10.2.33.103</t>
  </si>
  <si>
    <t>                                        IN      A       10.2.33.104</t>
  </si>
  <si>
    <t>                                        IN      A       10.2.33.105</t>
  </si>
  <si>
    <t>                                        IN      A       10.2.33.106</t>
  </si>
  <si>
    <t xml:space="preserve">As a test, you can perform an NSLOOKUP to confirm that DNS is returning all IPs associated with the name. </t>
  </si>
  <si>
    <t>Check NTP</t>
  </si>
  <si>
    <t>Creating a Cohesity cluster requires that NTP and DNS services are functioning and reachable from the network where the cluster will be located. This should be verified this as part of the installation worksheet.</t>
  </si>
  <si>
    <r>
      <rPr>
        <b/>
        <sz val="14"/>
        <color theme="1"/>
        <rFont val="Calibri"/>
        <family val="2"/>
      </rPr>
      <t xml:space="preserve">To check NTP using a </t>
    </r>
    <r>
      <rPr>
        <b/>
        <u/>
        <sz val="14"/>
        <color theme="1"/>
        <rFont val="Calibri"/>
        <family val="2"/>
      </rPr>
      <t>Mac</t>
    </r>
    <r>
      <rPr>
        <b/>
        <sz val="14"/>
        <color theme="1"/>
        <rFont val="Calibri"/>
        <family val="2"/>
      </rPr>
      <t xml:space="preserve"> host use the following command:</t>
    </r>
  </si>
  <si>
    <r>
      <rPr>
        <b/>
        <sz val="14"/>
        <color rgb="FFF47721"/>
        <rFont val="Calibri"/>
        <family val="2"/>
      </rPr>
      <t xml:space="preserve">sntp </t>
    </r>
    <r>
      <rPr>
        <b/>
        <i/>
        <sz val="14"/>
        <color rgb="FFF47721"/>
        <rFont val="Calibri"/>
        <family val="2"/>
      </rPr>
      <t>&lt;ntp server IP or FQDN&gt;</t>
    </r>
  </si>
  <si>
    <t>A successful test will return output similar to the following screenshot:</t>
  </si>
  <si>
    <r>
      <rPr>
        <sz val="14"/>
        <color theme="1"/>
        <rFont val="Calibri"/>
        <family val="2"/>
      </rPr>
      <t xml:space="preserve">To check NTP using a </t>
    </r>
    <r>
      <rPr>
        <b/>
        <u/>
        <sz val="14"/>
        <color theme="1"/>
        <rFont val="Calibri"/>
        <family val="2"/>
      </rPr>
      <t>Windows</t>
    </r>
    <r>
      <rPr>
        <sz val="14"/>
        <color theme="1"/>
        <rFont val="Calibri"/>
        <family val="2"/>
      </rPr>
      <t xml:space="preserve"> host use the following command:</t>
    </r>
  </si>
  <si>
    <r>
      <rPr>
        <b/>
        <sz val="14"/>
        <color rgb="FFF47721"/>
        <rFont val="Calibri"/>
        <family val="2"/>
      </rPr>
      <t>w32tm /stripchart /computer:</t>
    </r>
    <r>
      <rPr>
        <b/>
        <i/>
        <sz val="14"/>
        <color rgb="FFF47721"/>
        <rFont val="Calibri"/>
        <family val="2"/>
      </rPr>
      <t>&lt;ntp server IP or FQDN&gt;</t>
    </r>
  </si>
  <si>
    <r>
      <rPr>
        <sz val="14"/>
        <color theme="1"/>
        <rFont val="Calibri"/>
        <family val="2"/>
      </rPr>
      <t xml:space="preserve">To check NTP using a </t>
    </r>
    <r>
      <rPr>
        <b/>
        <u/>
        <sz val="14"/>
        <color theme="1"/>
        <rFont val="Calibri"/>
        <family val="2"/>
      </rPr>
      <t>Linux</t>
    </r>
    <r>
      <rPr>
        <sz val="14"/>
        <color theme="1"/>
        <rFont val="Calibri"/>
        <family val="2"/>
      </rPr>
      <t xml:space="preserve"> host (Centos in this example) use the following command:</t>
    </r>
  </si>
  <si>
    <r>
      <rPr>
        <b/>
        <sz val="14"/>
        <color rgb="FFF47721"/>
        <rFont val="Calibri"/>
        <family val="2"/>
      </rPr>
      <t xml:space="preserve">ntpdate -d </t>
    </r>
    <r>
      <rPr>
        <b/>
        <i/>
        <sz val="14"/>
        <color rgb="FFF47721"/>
        <rFont val="Calibri"/>
        <family val="2"/>
      </rPr>
      <t>&lt;ntp server IP or FQDN&gt;</t>
    </r>
  </si>
  <si>
    <t>EC Settings</t>
  </si>
  <si>
    <t>Summary guidance. Green = optimal</t>
  </si>
  <si>
    <t>Fault Tolerance</t>
  </si>
  <si>
    <t>Storage Domain EC</t>
  </si>
  <si>
    <t>Default EC Processing Method</t>
  </si>
  <si>
    <t>&lt;=6.5.1c</t>
  </si>
  <si>
    <t>6.5.1d and Later</t>
  </si>
  <si>
    <t>EC 2:1</t>
  </si>
  <si>
    <t>Inline</t>
  </si>
  <si>
    <t>EC 3:1</t>
  </si>
  <si>
    <t>EC 4:1</t>
  </si>
  <si>
    <t>Post Process</t>
  </si>
  <si>
    <t>EC 5:1</t>
  </si>
  <si>
    <t>EC 2:2</t>
  </si>
  <si>
    <t>EC 3:2</t>
  </si>
  <si>
    <t>EC 4:2</t>
  </si>
  <si>
    <t>EC 5:2</t>
  </si>
  <si>
    <t>EC 6:2</t>
  </si>
  <si>
    <t>Post-Process-Only</t>
  </si>
  <si>
    <t>EC 8:2</t>
  </si>
  <si>
    <t>EC 3:3</t>
  </si>
  <si>
    <t>EC 4:3</t>
  </si>
  <si>
    <t>EC 5:3</t>
  </si>
  <si>
    <t>For more details, refer to this EPIC ENG-173081 Inline EC improvements.</t>
  </si>
  <si>
    <t>1. Cloud Edition</t>
  </si>
  <si>
    <t>Cloud Provider</t>
  </si>
  <si>
    <t>AWS, Azure, Google</t>
  </si>
  <si>
    <t>Name of contact – company cloud administrator?</t>
  </si>
  <si>
    <t>Do you have a single subscription or multiple subscriptions?</t>
  </si>
  <si>
    <t xml:space="preserve">Do you have a VPN Tunnel or Express Route to the subscription? </t>
  </si>
  <si>
    <t>Are your firewall ports open on network resource group within the cloud description?</t>
  </si>
  <si>
    <t>Have you completed the required cloud provider information needed to setup CloudEdition?</t>
  </si>
  <si>
    <t>Does the account have enough privileges to access all resources? E.g. superuser?</t>
  </si>
  <si>
    <t xml:space="preserve">Do you have a control VM in place? </t>
  </si>
  <si>
    <t>Azure - Government customer? If yes, DoD GCC High?</t>
  </si>
  <si>
    <t>See release notes for product version compatabilities.</t>
  </si>
  <si>
    <t xml:space="preserve">Do you know what node size you will need to use? </t>
  </si>
  <si>
    <t>Cohesity OS version?</t>
  </si>
  <si>
    <t>Project ID</t>
  </si>
  <si>
    <t>Region</t>
  </si>
  <si>
    <t>Zone</t>
  </si>
  <si>
    <t>VPC</t>
  </si>
  <si>
    <t>Subnet</t>
  </si>
  <si>
    <t>VPC Connector</t>
  </si>
  <si>
    <t>r.</t>
  </si>
  <si>
    <t>Network Tab</t>
  </si>
  <si>
    <t>s.</t>
  </si>
  <si>
    <t>Label</t>
  </si>
  <si>
    <t xml:space="preserve">* Questions should be answered by the Customer Cloud Adminstrator </t>
  </si>
  <si>
    <t>1. AWS Platform Specific</t>
  </si>
  <si>
    <t>AWS Account Number</t>
  </si>
  <si>
    <t>AWS Region</t>
  </si>
  <si>
    <t>Node Size</t>
  </si>
  <si>
    <t>S/M/L/XL - For XL Cloud tier will be enabled</t>
  </si>
  <si>
    <t>AWS IAM Policy</t>
  </si>
  <si>
    <t>Check the Setup Guide for details</t>
  </si>
  <si>
    <t>AWS IAM User</t>
  </si>
  <si>
    <t>Access Key</t>
  </si>
  <si>
    <t>Secret Access Key</t>
  </si>
  <si>
    <t>AWS VPC and Subnet</t>
  </si>
  <si>
    <t>Security Group</t>
  </si>
  <si>
    <t>Limit for Nodes is increased (minimum 3)</t>
  </si>
  <si>
    <t>Default for m4.4xlarge is 0, increase that the total number of nodes which are being deployed.</t>
  </si>
  <si>
    <t>Number of Nodes</t>
  </si>
  <si>
    <t>DNS Server</t>
  </si>
  <si>
    <t>Domain Name</t>
  </si>
  <si>
    <t>Cluster Encryption</t>
  </si>
  <si>
    <t>AWS Account ID</t>
  </si>
  <si>
    <t>Your Company Name</t>
  </si>
  <si>
    <t>Email Address</t>
  </si>
  <si>
    <t>AWS Instance Type</t>
  </si>
  <si>
    <t>AWS Availability Zone</t>
  </si>
  <si>
    <t>Cohesity Software Version</t>
  </si>
  <si>
    <t>Control Instance AMI ID</t>
  </si>
  <si>
    <t>For Manual Installs only</t>
  </si>
  <si>
    <t>Control Instance Password</t>
  </si>
  <si>
    <t>For Manual Installs Only</t>
  </si>
  <si>
    <t>Cohesity Cluster Instance AMI ID</t>
  </si>
  <si>
    <t>For Manual Installs OnlY</t>
  </si>
  <si>
    <t>Limits and Quotas are Increased?</t>
  </si>
  <si>
    <t>Because of Certified Instance Type</t>
  </si>
  <si>
    <t>Is Security Group Defined?</t>
  </si>
  <si>
    <t>Subscription of Centos Image in Marketplace?</t>
  </si>
  <si>
    <t>Your Name</t>
  </si>
  <si>
    <t>2. Cloud Specific - AWS</t>
  </si>
  <si>
    <t>aws_credentials_access_key_id</t>
  </si>
  <si>
    <t>customer_value</t>
  </si>
  <si>
    <t>aws_credentials_secret_access_key</t>
  </si>
  <si>
    <t>cohesity_aws_region</t>
  </si>
  <si>
    <t>us-east-1</t>
  </si>
  <si>
    <t>cohesity_aws_zone</t>
  </si>
  <si>
    <t>us-east-1b</t>
  </si>
  <si>
    <t>cohesity_aws_cluster_name</t>
  </si>
  <si>
    <t>cohesity_aws_num_vms</t>
  </si>
  <si>
    <t xml:space="preserve"> cohesity_aws__vm_ip_addresses</t>
  </si>
  <si>
    <t>10.200.0.202,10.200.0.203,10.200.0.204</t>
  </si>
  <si>
    <t>cohesity_aws_vm_type</t>
  </si>
  <si>
    <t>m4.4xlarge</t>
  </si>
  <si>
    <t>cohesity_aws_ami_id</t>
  </si>
  <si>
    <t>ami-xxxxx</t>
  </si>
  <si>
    <t>cohesity_aws_vpn_vpc_id</t>
  </si>
  <si>
    <t>vpc-xxxx</t>
  </si>
  <si>
    <t>cohesity_aws_vpn_subnet_id</t>
  </si>
  <si>
    <t>subnet-xxxxx</t>
  </si>
  <si>
    <t>cohesity_aws_security_group_id</t>
  </si>
  <si>
    <t>sg-xxxx</t>
  </si>
  <si>
    <t>cohesity_aws_dns_server</t>
  </si>
  <si>
    <t xml:space="preserve"> 8.8.8.8</t>
  </si>
  <si>
    <t>cohesity_aws_ntp_servers</t>
  </si>
  <si>
    <t>time1.google.com,time2.google.com</t>
  </si>
  <si>
    <t>cohesity_aws_domain_name</t>
  </si>
  <si>
    <t>us-east-1.compute.internal</t>
  </si>
  <si>
    <t>PARAMETER</t>
  </si>
  <si>
    <t>CUSTOMER VALUE</t>
  </si>
  <si>
    <t>EXAMPLE/NOTES</t>
  </si>
  <si>
    <t>1. Azure Platform Specific</t>
  </si>
  <si>
    <t>Azure Account Number</t>
  </si>
  <si>
    <t>This property lets you reuse an existing VHD file, to reduce the amount it takes to create the new cluster. Specify the storage account that contains the SSD you want to use, such as chsty449608976083ssd00.
Otherwise, specify two quotes "" (with nothing between them).</t>
  </si>
  <si>
    <t>Azure Region</t>
  </si>
  <si>
    <t>If using XL Nodes, create an account in the same Azure Region.</t>
  </si>
  <si>
    <t>Azure AD</t>
  </si>
  <si>
    <t>AD App Registration</t>
  </si>
  <si>
    <t>Completed (Yes / No)</t>
  </si>
  <si>
    <t>Custom Role Creation</t>
  </si>
  <si>
    <t>Assignment of Application to a Role</t>
  </si>
  <si>
    <t>Azure Subscription ID</t>
  </si>
  <si>
    <t>Application ID</t>
  </si>
  <si>
    <t>Application Key</t>
  </si>
  <si>
    <t>Tenant ID</t>
  </si>
  <si>
    <t>Compute Resource Group</t>
  </si>
  <si>
    <t>Storage Resource Group</t>
  </si>
  <si>
    <t>Virtual Network</t>
  </si>
  <si>
    <t>Small/Medium/Large</t>
  </si>
  <si>
    <t>XL Nodes</t>
  </si>
  <si>
    <t>Yes/NO - If Yes, Create an account in the same Azure Region</t>
  </si>
  <si>
    <t>Internet Connectivity from VPC</t>
  </si>
  <si>
    <t>DNS Servers</t>
  </si>
  <si>
    <t>NTP Servers</t>
  </si>
  <si>
    <t>Azure Instance Type</t>
  </si>
  <si>
    <t>2. Cloud Specific - Azure</t>
  </si>
  <si>
    <t>azure_application_id</t>
  </si>
  <si>
    <t>"xxxxxxxx-xxxx-xxxx-xxxx-xxxxxxxxxxxx", e.g., a6f80f7xxxxxxxxxxxxxxx1a0a67</t>
  </si>
  <si>
    <t>azure_application_key</t>
  </si>
  <si>
    <t>"xxxxxxxx-xxxx-xxxx-xxxx-xxxxxxxxxxxx", e.g., 35yhxxxxxxxxxxxxxxxWWK+</t>
  </si>
  <si>
    <t>azure_tenant_id</t>
  </si>
  <si>
    <t>"xxxxxxxx-xxxx-xxxx-xxxx-xxxxxxxxxxxx", e.g., a9a464a9xxxxxxxxxxxxxxx23ef</t>
  </si>
  <si>
    <t>azure_subscription_id</t>
  </si>
  <si>
    <t>"xxxxxxxx-xxxx-xxxx-xxxx-xxxxxxxxxxxx", f371xxxxxxxxxxxxxxx716</t>
  </si>
  <si>
    <t>azure_is_subscription_us_gov_cloud</t>
  </si>
  <si>
    <t>FALSE / TRUE (.gov)</t>
  </si>
  <si>
    <t>cohesity_azure_cluster_resource_group_name</t>
  </si>
  <si>
    <t>"AZCohesity"</t>
  </si>
  <si>
    <t>cohesity_azure_cluster_storage_account_prefix</t>
  </si>
  <si>
    <t xml:space="preserve"> "azcoh"</t>
  </si>
  <si>
    <t>cohesity_azure_virtual_network_resource_group_name</t>
  </si>
  <si>
    <t>"resource_group_name", e.g., CE-Control-EastUS</t>
  </si>
  <si>
    <t>cohesity_azure_virtual_network_name</t>
  </si>
  <si>
    <t>"virtual_network_name", e.g., CE-Control-EastUS-vnet</t>
  </si>
  <si>
    <t>cohesity_azure_virtual_network_subnet_name</t>
  </si>
  <si>
    <t>e.g., "CommonServicesSN",</t>
  </si>
  <si>
    <t>cohesity_azure_cluster_location</t>
  </si>
  <si>
    <t>e.g., "eastus", "usgovtexas",</t>
  </si>
  <si>
    <t>cohesity_azure_host_name</t>
  </si>
  <si>
    <t>e.g., azurece63</t>
  </si>
  <si>
    <t>cohesity_azure_domain_name</t>
  </si>
  <si>
    <t>"domain.suffix", e.g., secohesity.com</t>
  </si>
  <si>
    <t>cohesity_azure_ntp_servers</t>
  </si>
  <si>
    <t>pool.ntp.org,time.nist.gov</t>
  </si>
  <si>
    <t>cohesity_azure_dns_server</t>
  </si>
  <si>
    <t>8.8.8.8</t>
  </si>
  <si>
    <t>cohesity_setup_tool_dir_full_path</t>
  </si>
  <si>
    <t>"/home/cohesity/software"</t>
  </si>
  <si>
    <t>cohesity_setup_templates_dir_full_path</t>
  </si>
  <si>
    <t>"/home/cohesity/software/conf"</t>
  </si>
  <si>
    <t>cohesity_azure_vhd_file_path</t>
  </si>
  <si>
    <t>"LOCATION OF Cohesity's VHD file", e.g.,/home/cohesity/cohesity-6.3_release-20190514_a80b2851.vhd</t>
  </si>
  <si>
    <t>cohesity_azure_num_vms</t>
  </si>
  <si>
    <t>Enter number of VMs</t>
  </si>
  <si>
    <t>cohesity_azure_vm_ip_addresses</t>
  </si>
  <si>
    <t>Enter VM IP Addresses, e.g., "172.28.1.12,172.28.1.13,172.28.1.14" etc.,</t>
  </si>
  <si>
    <t>cohesity_azure_vm_type</t>
  </si>
  <si>
    <t>e.g., Standard_DS5_v2</t>
  </si>
  <si>
    <t>cohesity_azure_num_vms_per_storage_account</t>
  </si>
  <si>
    <t>Enter number of VMs per storage account, e.g., "8"</t>
  </si>
  <si>
    <t>cohesity_azure_num_vms_per_resource_group</t>
  </si>
  <si>
    <t>Enter number of VMs per resource group, e.g., "6"</t>
  </si>
  <si>
    <t>cohesity_azure_enable_cluster_encryption</t>
  </si>
  <si>
    <t>TRUE/FALSE</t>
  </si>
  <si>
    <t>cohesity_azure_ce_in_existing_resource_group</t>
  </si>
  <si>
    <t>cohesity_azure_cluster_size</t>
  </si>
  <si>
    <t>e.g., "large"</t>
  </si>
  <si>
    <t>cohesity_azure_cluster_vhd_storage_account</t>
  </si>
  <si>
    <t>e.g., "azurece63"</t>
  </si>
  <si>
    <t>cohesity_azure_cluster_name</t>
  </si>
  <si>
    <t>e.g., chsty803515983518ssd00</t>
  </si>
  <si>
    <t>azure_instance_deletion_protection</t>
  </si>
  <si>
    <t>Note: Virtual Switch Ports must be on and enabled in order to complete installation.</t>
  </si>
  <si>
    <t>1. GCP Platform Specific</t>
  </si>
  <si>
    <t>GCP Zone</t>
  </si>
  <si>
    <t>Cluster Image</t>
  </si>
  <si>
    <t>S/M/L and NextGen</t>
  </si>
  <si>
    <t>Domain Names</t>
  </si>
  <si>
    <t>Project Name</t>
  </si>
  <si>
    <t>GCP Image Name</t>
  </si>
  <si>
    <t>Control VM Password</t>
  </si>
  <si>
    <t>2. Cloud Specific - GCP</t>
  </si>
  <si>
    <t>gcp_authentication_filepath</t>
  </si>
  <si>
    <t>The full directory path to your GCP service account key file on the Control VM, for example:
/home/cohesity/software/key/Cohesity&lt;uniqueNumber&gt;.json
For more information, see Create and Copy a GCP Service Account Key.</t>
  </si>
  <si>
    <t>cohesity_cluster_name</t>
  </si>
  <si>
    <t>The name of the Cohesity cluster.</t>
  </si>
  <si>
    <t>cohesity_gcp_cluster_size</t>
  </si>
  <si>
    <t>The capacity of the Cohesity cluster:small - 2TB HDD and 1.6TB SSD per node.medium -
6TB HDD and 1.6TB SSD per node.large - 12TB HDD and 1.6TB SSD per node.Next-gen -
2TB HDD and 1.6 TB SSD per node For more information, see Verify Resource Quotas</t>
  </si>
  <si>
    <t>gcp_num_vms</t>
  </si>
  <si>
    <t>Number of VMs.</t>
  </si>
  <si>
    <t>gcp_vm_ip_addresses</t>
  </si>
  <si>
    <t>Enter the IP Addresses for the number of VMs.</t>
  </si>
  <si>
    <t>gcp_src_image_name</t>
  </si>
  <si>
    <t>The name of the Cohesity custom operating system source image provided by Cohesity and available from Google Cloud Platform.</t>
  </si>
  <si>
    <t>gcp_src_image_project_id</t>
  </si>
  <si>
    <t>The Project ID of the Cohesity GCP source project that contains the custom images used to create the Control VM and node VMs that make up the Cohesity cluster. Example: cloudedition- exports (it does not typically contain any spaces)</t>
  </si>
  <si>
    <t>gcp_vpc_network_name</t>
  </si>
  <si>
    <t>The name of the Virtual Private Cloud (VPC) network to provide connectivity to the GCP instances (nodes) of the Cohesity cluster.</t>
  </si>
  <si>
    <t>gcp_vpc_subnetwork_name</t>
  </si>
  <si>
    <t>The name of the subnet to define sets of usable IP address ranges in the VPC network.
These IP addresses will be assigned to the GCP instances (nodes) of the Cohesity cluster.</t>
  </si>
  <si>
    <t>gcp_dns_server</t>
  </si>
  <si>
    <t>The IP addresses of the Domain Name System (DNS) servers that the Cohesity cluster should use. Separate multiple IPs with commas. Ensure that the Active Directory DNS IPaddress (if applicable) is listed first. Verify that the NTP servers and other entities in the system can be resolved by the specified DNS server.</t>
  </si>
  <si>
    <t>gcp_host_name</t>
  </si>
  <si>
    <t>Either a hostname that resolves to all of the cluster's node IP addresses, or one of the IP
addresses of a node in the cluster.</t>
  </si>
  <si>
    <t>gcp_ntp_servers</t>
  </si>
  <si>
    <t>Cohesity recommends using the external Google Public Network Time Protocol (NTP)
server and specifying multiple servers (time1.google.com, time2.google.com,
time3.google.com, time4.google.com).</t>
  </si>
  <si>
    <t>gcp_domain_name</t>
  </si>
  <si>
    <t>The fully qualified domain name for the Cohesity cluster.</t>
  </si>
  <si>
    <t>gcp_enable_cluster_encryption</t>
  </si>
  <si>
    <t>Whether encryption is enabled on the Cohesity cluster deployed on GCP. Once enabled,
encryption functionality cannot be disabled.
The default is false. If set to true, cluster-wide encryption will be enabled.
Do not put quotes around the true or false value.
Deploy Cloud Edition GCP from the Command Line Collect Configuration Values
Setup</t>
  </si>
  <si>
    <t>gcp_instance_deletion_protection</t>
  </si>
  <si>
    <t>Specify the lowercase on to prevent accidental deletion of a VM instance (node) as
described in the GCP documentation Preventing Accidental VM Deletion.
If on, users would have to disable deletion protection before they can delete a VM instance
using the GCP console.
The default value is off.</t>
  </si>
  <si>
    <t>cohesity_gcp_external_target</t>
  </si>
  <si>
    <t>The properties that are required to register an external target. The following properties are
mandatory:
l project_id: The ID of the project in which the bucket is present.
l client_email_id: The email ID used for the project where the bucket is present.
l client_private_key_file_path: The private key file path of the client in the
specified project.
l bucket_name: The name of the bucket used by the client.
Note: NGCE only supports bucket that has the Storage Class set as Standard
Storage. In GCP you must ensure to create a bucket with Storage Class as Standard
Storage.
l tier_type: The tier type to be provided in the following format: Google-&lt;tier&gt;-
storage, for example, Google-standard-storage.
NOTE: This property is mandatory for NGCE and the value cannot be empty.project_id: The
ID of the project in which the bucket is present.</t>
  </si>
  <si>
    <t>1. Virtual Edition</t>
  </si>
  <si>
    <t>VE License Ready? or Name of contact who has VE License key ?</t>
  </si>
  <si>
    <t>Obtained Cohesity Download File from site?</t>
  </si>
  <si>
    <t xml:space="preserve">Which hypervisor will you be deploying for Virtual Edition Installation? </t>
  </si>
  <si>
    <t>Name and contact info of Virtualization Administrator (e.g. VMware, Hyper-V)?</t>
  </si>
  <si>
    <t xml:space="preserve">Have you provided an environment with the miniumum specifications for VE Edition? </t>
  </si>
  <si>
    <t>See https://docs.cohesity.com/Setup/Welcome/InitialClusterSetup.htm for worksheet.</t>
  </si>
  <si>
    <t>Will the deployment be standalone (Single-Node) or Multi-Node (3 to 24 nodes)?</t>
  </si>
  <si>
    <t>Number of Nodes?</t>
  </si>
  <si>
    <t>Virtual Edition Size?</t>
  </si>
  <si>
    <t xml:space="preserve">Minimum requirements: </t>
  </si>
  <si>
    <t>2. Cohesity Virtual Edition Platform Specific</t>
  </si>
  <si>
    <t>Unique Virtual Machine Name</t>
  </si>
  <si>
    <t>Specify the Cohesity Cluster Name</t>
  </si>
  <si>
    <t>DHCP or Static IP Allocation?</t>
  </si>
  <si>
    <t>3. Static IP Specific Adressing (if applicable)</t>
  </si>
  <si>
    <t>Static IP (Primary Network)</t>
  </si>
  <si>
    <t>Only required for Static IP addressing allocation. Fill out the Node Settings table below with Static IP Addresses for each Node.</t>
  </si>
  <si>
    <t>Data Primary Network Netmask</t>
  </si>
  <si>
    <t>Specify the netmask for the Data (Primary) Network Interface</t>
  </si>
  <si>
    <t>Data Primary Network Gateway</t>
  </si>
  <si>
    <t>Specify the default gateway IP address for the Data (Primary) Network interface</t>
  </si>
  <si>
    <t>Static Secondary IP Addresses</t>
  </si>
  <si>
    <t>Only required if configuring secondary network</t>
  </si>
  <si>
    <t>Secondary Network Netmask</t>
  </si>
  <si>
    <t>Specify the netmask for the Data Secondary Network Interface</t>
  </si>
  <si>
    <t>Secondary Network Gateway</t>
  </si>
  <si>
    <t>Specify the default gateway IP address for the Data Secondary Network interface</t>
  </si>
  <si>
    <t xml:space="preserve">4. vCenter Server Credentials </t>
  </si>
  <si>
    <t>IP Address</t>
  </si>
  <si>
    <t>Credentials for the vCenter Server Hosting the Virtual Edition Cluster</t>
  </si>
  <si>
    <t>User Name</t>
  </si>
  <si>
    <t>Password</t>
  </si>
  <si>
    <t xml:space="preserve">5. Cluster Settings </t>
  </si>
  <si>
    <t>Cluster Subnet Gateway</t>
  </si>
  <si>
    <t>Cluster Subnet Mask</t>
  </si>
  <si>
    <t>Cluster Name FQDN</t>
  </si>
  <si>
    <t>Search Domains</t>
  </si>
  <si>
    <t>Specify the domain search list for hostname lookup</t>
  </si>
  <si>
    <t>LTS</t>
  </si>
  <si>
    <t xml:space="preserve">6. Default System Admin User Settings </t>
  </si>
  <si>
    <t>System Admin Password</t>
  </si>
  <si>
    <t>System Admin Email Address</t>
  </si>
  <si>
    <t xml:space="preserve">7. SMTP  Server Settings </t>
  </si>
  <si>
    <t xml:space="preserve">SMTP Server </t>
  </si>
  <si>
    <t>SMTP UserName</t>
  </si>
  <si>
    <t>SMTP Password</t>
  </si>
  <si>
    <t>8. IP Addresses (Node IP, IPMI IP and VIP)</t>
  </si>
  <si>
    <t>Static Primary IP</t>
  </si>
  <si>
    <t>Static Secondary IP (Opt'l)</t>
  </si>
  <si>
    <t>***Insert additional rows if needed***</t>
  </si>
  <si>
    <t>9. Additional Information</t>
  </si>
  <si>
    <t xml:space="preserve">Uplink Switch Model </t>
  </si>
  <si>
    <t>Uplink Switch and Port Configuration</t>
  </si>
  <si>
    <t>Connection type</t>
  </si>
  <si>
    <t>Extra IP Address/Subnet Gateway</t>
  </si>
  <si>
    <t>Glossary</t>
  </si>
  <si>
    <t>For a complete listing of terms, see:</t>
  </si>
  <si>
    <t xml:space="preserve">Setting </t>
  </si>
  <si>
    <t xml:space="preserve">Description </t>
  </si>
  <si>
    <t xml:space="preserve">Cluster Name </t>
  </si>
  <si>
    <t xml:space="preserve">Specify a unique name for the Cohesity Cluster. Only alphanumeric characters and hyphens are allowed. A hyphen cannot be the first or last character. Length cannot exceed 32 characters. No other characters are allowed. </t>
  </si>
  <si>
    <t xml:space="preserve">Cluster Domain Name </t>
  </si>
  <si>
    <t xml:space="preserve">Specify the fully qualified domain name for the Cohesity Cluster. </t>
  </si>
  <si>
    <t xml:space="preserve">Cluster Subnet Gateway </t>
  </si>
  <si>
    <t xml:space="preserve">Specify the IP address of the Subnet Gateway for the Cohesity Cluster. </t>
  </si>
  <si>
    <t xml:space="preserve">Cluster Subnet Mask </t>
  </si>
  <si>
    <t xml:space="preserve">Specify the Subnet Mask for the Subnet that the Cohesity Cluster is a part of. </t>
  </si>
  <si>
    <t xml:space="preserve">IPMI Subnet Gateway </t>
  </si>
  <si>
    <t xml:space="preserve">Specify the IP address of the Subnet Gateway for the IPMI network interfaces. </t>
  </si>
  <si>
    <t xml:space="preserve">IPMI Subnet Mask </t>
  </si>
  <si>
    <t xml:space="preserve">Specify the Subnet Mask for the IPMI Subnet. </t>
  </si>
  <si>
    <t xml:space="preserve">IPMI Username </t>
  </si>
  <si>
    <t xml:space="preserve">Specify the IPMI Username to connect to the IPMI interface for each of the Nodes in the Cluster. The Cohesity Cluster uses the IPMI Username to get system health information about the Nodes in the Cohesity Cluster. Only alphanumeric characters and hyphens are allowed. A hyphen cannot be the first character. Length cannot exceed 32 characters. No other characters are allowed. </t>
  </si>
  <si>
    <t xml:space="preserve">IPMI Password </t>
  </si>
  <si>
    <t xml:space="preserve">Specify the IPMI Password to connect to the IPMI interface for each of the Nodes in the Cohesity Cluster. </t>
  </si>
  <si>
    <t xml:space="preserve">Search Domains </t>
  </si>
  <si>
    <t xml:space="preserve">Specify a domain search list for hostname lookup. </t>
  </si>
  <si>
    <t xml:space="preserve">DNS Servers </t>
  </si>
  <si>
    <t xml:space="preserve">Specify the IP Addresses of the Domain Name System (DNS) Server that the Cohesity Cluster should use. </t>
  </si>
  <si>
    <t xml:space="preserve">NTP Servers </t>
  </si>
  <si>
    <t xml:space="preserve">Cohesity recommends specifying multiple external Network Time Protocol (NTP) Servers,suchaspool.ntp.org(0.pool.ntp.org, 1.pool.ntp.org, 2.pool.ntp.org, 3.pool.ntp.org).If usinganinternal NTP Server, specify an external one as well. Specify the IP Address or the Fully Qualified Domain Name of the NTP Server(s). The Cohesity Cluster uses the specified NTP Servers to synchronize the time on all Nodes in the Cluster. </t>
  </si>
  <si>
    <t xml:space="preserve">Encryption </t>
  </si>
  <si>
    <t>* Determine whether to enable encryption for the entire Cohesity Cluster. To encrypt an entire Cohesity Cluster, you must specify the encryption option while creating the Cohesity Cluster.You can optionally enable Federal Information Processing Standard (FIPS) 140-2, but only during the cluster creation process.     * If encryption is not enabled for the entire Cohesity Cluster, you can still enable encryption at the Storage Domain level.</t>
  </si>
  <si>
    <t xml:space="preserve">Default System Admin User Settings </t>
  </si>
  <si>
    <t xml:space="preserve">System Admin Password </t>
  </si>
  <si>
    <t xml:space="preserve">By default, the Cohesity Dashboard is preconfigured with a default System Admin User called admin that has the same privileges as a User with the Admin Role. Cohesity recommends that you change the default password (admin) of the default System Admin account. </t>
  </si>
  <si>
    <t xml:space="preserve">System Admin Email Address </t>
  </si>
  <si>
    <t xml:space="preserve">Specify the email address of the default System Admin account (admin) of the Cohesity Cluster. When the SMTP server sends emails for Alerts, the email address specified here becomes the from address of the email message.. </t>
  </si>
  <si>
    <t xml:space="preserve">SMTP Server Settings </t>
  </si>
  <si>
    <t xml:space="preserve">Specify the name of an SMTP server that is used to send emails when Warning or Critical Alerts are generated by the Cohesity Cluster. </t>
  </si>
  <si>
    <t xml:space="preserve">SMTP Port </t>
  </si>
  <si>
    <t xml:space="preserve">Specify the port number used to access the SMTP Server. </t>
  </si>
  <si>
    <t xml:space="preserve">SMTP Server uses SSL/TLS without STARTTLS </t>
  </si>
  <si>
    <t xml:space="preserve">Determine if your SMTP Server uses SSL/TLS without STARTTLS. Typically SSL/TLS without STARTTLS uses port 465. </t>
  </si>
  <si>
    <t xml:space="preserve">SMTP Username </t>
  </si>
  <si>
    <t xml:space="preserve">Specify the name of the account used to authenticate with the SMTP Server. </t>
  </si>
  <si>
    <t xml:space="preserve">SMTP Password </t>
  </si>
  <si>
    <t xml:space="preserve">Specify the password of the account used to authenticate with the SMTP Server. </t>
  </si>
  <si>
    <t xml:space="preserve">VIP Address or Range </t>
  </si>
  <si>
    <t xml:space="preserve">Specify individual Virtual IP Addresses or ranges of Virtual IP Addresses for the Partition. Specifying a VIP range means network traffic to the Partition can be routed to range of IP Addresses instead of a single IP Address. Typically you specify at least one VIP per Node. Specify the VIP addresses specified in the Node table above. </t>
  </si>
  <si>
    <t>Term</t>
  </si>
  <si>
    <t>Agent</t>
  </si>
  <si>
    <t>The Cohesity software that you install on physical servers and certain VM hypervisors to enable Cohesity to protect them.</t>
  </si>
  <si>
    <t>Backup</t>
  </si>
  <si>
    <t>The Cohesity Oracle adapter performs backup and recovery procedures and protect your Oracle databases against data loss or corruption and reconstructs the data if a data loss occurs.</t>
  </si>
  <si>
    <t>Bond mode</t>
  </si>
  <si>
    <t>Cohesity Helios supports bond mode 1 (active-backup) and bond mode 4 (LACP 802.3ad). By default, bond mode 1 is configured on the Cohesity nodes, but wherever possible, we recommend using bond mode 4.</t>
  </si>
  <si>
    <t>Clone</t>
  </si>
  <si>
    <t>Cohesity provides the ability to clone objects from snapshots created by a Protection Group. The cloned objects are copied to a new location, rehydrated and restored to a running state.</t>
  </si>
  <si>
    <t>Cloud Tier</t>
  </si>
  <si>
    <t>Cohesity Cloud Tier enables an additional storage tier where cold data can be stored. After you register supported existing cloud storage as a Cloud Tier target with the Cohesity cluster, you can enable Cloud Tier to move rarely used and inactive data to the cloud when HDD used capacity exceeds a set threshold (typically 80%).</t>
  </si>
  <si>
    <t>CloudArchive</t>
  </si>
  <si>
    <t>Cohesity Helios provides a policy-based method to archive to public clouds (AWS, Azure, GCP, and Oracle Cloud), to any S3-compatible storage, to tape, and/or to any NFS mount point.</t>
  </si>
  <si>
    <t>CloudArchiveDirect</t>
  </si>
  <si>
    <t>CloudArchive Direct lets you archive data directly to an external target without retaining a copy of the data on the cluster. Only the metadata and indexes, required for quick search and recovery, are stored on the cluster.</t>
  </si>
  <si>
    <t>CloudRetrieve</t>
  </si>
  <si>
    <t>The process of retrieving an archived Protection Group and its run details from an External Target to a different cluster. Used for geo-redundancy and disaster recovery. Note: CloudRetrieve cannot be performed on the same cluster that performed the archive.</t>
  </si>
  <si>
    <t>Cluster</t>
  </si>
  <si>
    <t>An instance of Cohesity Helios.</t>
  </si>
  <si>
    <t>Data In</t>
  </si>
  <si>
    <t>Data sent from the primary object to Cohesity Helios.</t>
  </si>
  <si>
    <t>Data Platform</t>
  </si>
  <si>
    <t>Cohesity Helios™ consolidates secondary data and applications, including backups, files, objects, test/dev, and analytics on a single, software-defined platform. Inspired by web-scale architecture. Helios is a scale-out solution based on a unique distributed file system, SpanFS®.</t>
  </si>
  <si>
    <t>Data Written</t>
  </si>
  <si>
    <t>Data to be written post-deduplication.</t>
  </si>
  <si>
    <t>Deduplication</t>
  </si>
  <si>
    <t>The process of deduplication eliminates redundant copies of data to reduce storage usage on the cluster.</t>
  </si>
  <si>
    <t>Dynamic disks</t>
  </si>
  <si>
    <t>Dynamic disks provide features such as the ability to create volumes that span multiple disks (spanned and striped volumes) and the ability to create fault-tolerant volumes (mirrored and RAID-5 volumes).</t>
  </si>
  <si>
    <t>External Target</t>
  </si>
  <si>
    <t>A software environment outside the cluster, such as a cloud or tape management system, which can be used for archiving inactive data for long term retention on less expensive storage. Any storage to which data is sent outside the source Cohesity cluster. Note: Archive to Cloud, Tape, NAS, and replication targets are all External Targets in Cohesity Helios.</t>
  </si>
  <si>
    <t>Firewall Attachment</t>
  </si>
  <si>
    <t>Active Cohesity rules are called an attachment. An attachment includes a profile and multiple ipsets.</t>
  </si>
  <si>
    <t>Firewall Profile</t>
  </si>
  <si>
    <t>A profile is a group of TCP or UDP ports.</t>
  </si>
  <si>
    <t>Full Archive</t>
  </si>
  <si>
    <t>A full copy of the Protection Group that is archived.</t>
  </si>
  <si>
    <t>Helios</t>
  </si>
  <si>
    <r>
      <t xml:space="preserve">Helios is Cohesity's SaaS-based management platform that provides a single view and global management of all your Cohesity clusters, whether on-premises, cloud, or Virtual Edition, regardless of cluster size. You can quickly connect clusters to Helios and then access them from anywhere using an internet connection and your Cohesity Support Portal credentials.
Helios Provides:
</t>
    </r>
    <r>
      <rPr>
        <b/>
        <sz val="12"/>
        <color theme="1"/>
        <rFont val="Calibri"/>
        <family val="2"/>
      </rPr>
      <t xml:space="preserve">Multi-cluster management: </t>
    </r>
    <r>
      <rPr>
        <sz val="12"/>
        <color theme="1"/>
        <rFont val="Calibri"/>
        <family val="2"/>
      </rPr>
      <t xml:space="preserve">A single dashboard for Multi-cluster monitoring, reporting, orchestrated upgrades, Security Advisor, etc.
</t>
    </r>
    <r>
      <rPr>
        <b/>
        <sz val="12"/>
        <color theme="1"/>
        <rFont val="Calibri"/>
        <family val="2"/>
      </rPr>
      <t xml:space="preserve">Multi-service management: </t>
    </r>
    <r>
      <rPr>
        <sz val="12"/>
        <color theme="1"/>
        <rFont val="Calibri"/>
        <family val="2"/>
      </rPr>
      <t xml:space="preserve">Data Management-as-a-Service (DMaaS) with Data Protect Service
Disaster Recovery as Service (DRaaS) with Site Continuity Service
</t>
    </r>
    <r>
      <rPr>
        <b/>
        <sz val="12"/>
        <color theme="1"/>
        <rFont val="Calibri"/>
        <family val="2"/>
      </rPr>
      <t xml:space="preserve">MarketPlace Apps: </t>
    </r>
    <r>
      <rPr>
        <sz val="12"/>
        <color theme="1"/>
        <rFont val="Calibri"/>
        <family val="2"/>
      </rPr>
      <t xml:space="preserve">Install &amp; manage third-party apps directly on the Cohesity Platform to gain valuable insights into data stored on the cluster
</t>
    </r>
    <r>
      <rPr>
        <b/>
        <sz val="12"/>
        <color theme="1"/>
        <rFont val="Calibri"/>
        <family val="2"/>
      </rPr>
      <t xml:space="preserve">DataPlatform for Cloud: </t>
    </r>
    <r>
      <rPr>
        <sz val="12"/>
        <color theme="1"/>
        <rFont val="Calibri"/>
        <family val="2"/>
      </rPr>
      <t>Deploy Cloud Edition clusters using Helios
It’s recommended to get all the Cohesity clusters to Helios. For more details &amp; the required steps, refer to Helios Docs in Cohesity Product Documentation.</t>
    </r>
  </si>
  <si>
    <t>Incremental Archive</t>
  </si>
  <si>
    <t>An archive that records just the changed data since the most recent archive.</t>
  </si>
  <si>
    <t>Inline Deduplication</t>
  </si>
  <si>
    <t>If Inline Deduplication is on, deduplication occurs when the Cohesity cluster writes the data to the Cohesity view.</t>
  </si>
  <si>
    <t>Instant Mount</t>
  </si>
  <si>
    <t>Cohesity provides a fast and reliable way to access your data via the instant volume mounting feature. Some benefits include granular recovery of Microsoft Exchange, SQL and SharePoint data.</t>
  </si>
  <si>
    <t>Logical Data</t>
  </si>
  <si>
    <t>Data residing in the primary object.</t>
  </si>
  <si>
    <t>Node </t>
  </si>
  <si>
    <t>Cohesity clusters are deployed as a minimum of 3 nodes. It can be a Cohesity C series hardware OR OEM hardware like Cisco, HP, Dell. Depending on the hardware appliance, there can be 4 nodes in a Chassis. Example: C4000 Chassis can have 4 nodes.</t>
  </si>
  <si>
    <t>Policy</t>
  </si>
  <si>
    <t>A collection of reusable settings that define how and when sources are protected, replicated and archived. You select a policy when configuring a Protection Group.</t>
  </si>
  <si>
    <t>Protection Group</t>
  </si>
  <si>
    <t>A Protection Group uses the schedules and settings defined in the policy to determine when and how backups are captured, archived or replicated.</t>
  </si>
  <si>
    <t>Protection Job</t>
  </si>
  <si>
    <t>A backup job that runs repeatedly, based on an associated policy, to back up data from a source and store it on the cluster.</t>
  </si>
  <si>
    <t>Protection Policy</t>
  </si>
  <si>
    <t>A policy is a reusable set of settings that define how and when objects are protected, replicated and archived. You select which standard policy to use when configuring a Protection Group. </t>
  </si>
  <si>
    <t>Registration</t>
  </si>
  <si>
    <t>The process of registering the source with the Cohesity cluster.</t>
  </si>
  <si>
    <t>Remote Adapter Protection Group</t>
  </si>
  <si>
    <t>A backup job that runs scripts or executables on a remote Linux machine, typically for sources that are not supported by Cohesity.</t>
  </si>
  <si>
    <t>Replication</t>
  </si>
  <si>
    <t>Replication automatically makes copies of snapshots captured by a Protection Group on one Cohesity cluster and copies them to a second Cohesity cluster. The Protection Group specifies the VMs to be backed up and replicated.</t>
  </si>
  <si>
    <t>An object in your organization that you want to protect, such as a VM, physical server, Pure Storage volume, MS SQL Server and NAS.</t>
  </si>
  <si>
    <t>Storage Consumed</t>
  </si>
  <si>
    <t>Data written with all copies required for honoring the resiliency setting.</t>
  </si>
  <si>
    <t>Storage Domain</t>
  </si>
  <si>
    <t>Formerly known as View Box, is a named storage location on a Cluster. A Storage Domain defines the policy and frequency for deduplication among other configuration such as Compression, Erasure Coding, Replication Factor, and so on.</t>
  </si>
  <si>
    <t>Test&amp;Dev</t>
  </si>
  <si>
    <t>Cohesity empowers developers to instantiate the latest backup of their production application stack and run it directly off the Cohesity platform, providing a unified foundation for copy data management. Instant, zero-space clones enable businesses to quickly spin up test/dev environments from a backup or existing file share, enabling rapid test and development from actual data without any capacity overhead. </t>
  </si>
  <si>
    <t>View</t>
  </si>
  <si>
    <t>A view provides a storage location with NFS, SMB, S3, and Swift mount paths in a storage domain on the Cohesity cluster. </t>
  </si>
  <si>
    <t xml:space="preserve">PreInstallation Checklist </t>
  </si>
  <si>
    <t>Cohesity-1</t>
  </si>
  <si>
    <t>cohesitylabs.az</t>
  </si>
  <si>
    <t>10.0.122.1</t>
  </si>
  <si>
    <t>255.255.255.0</t>
  </si>
  <si>
    <t>Not Required for Lab</t>
  </si>
  <si>
    <t>192.168.1.10</t>
  </si>
  <si>
    <t>time.google.com</t>
  </si>
  <si>
    <t>Node1 IP</t>
  </si>
  <si>
    <t>Node2 IP</t>
  </si>
  <si>
    <t>Node3 IP</t>
  </si>
  <si>
    <t>Node1 ID</t>
  </si>
  <si>
    <t>Node2 ID</t>
  </si>
  <si>
    <t>Node3 ID</t>
  </si>
  <si>
    <t>IPs assigned to physical Node</t>
  </si>
  <si>
    <t>10.0.122.101</t>
  </si>
  <si>
    <t>10.0.122.102</t>
  </si>
  <si>
    <t>10.0.122.103</t>
  </si>
  <si>
    <t>Virtual IP 1</t>
  </si>
  <si>
    <t>Virtual IP 2</t>
  </si>
  <si>
    <t>Virtual IP 3</t>
  </si>
  <si>
    <t>10.0.122.11</t>
  </si>
  <si>
    <t>10.0.122.12</t>
  </si>
  <si>
    <t>10.0.122.13</t>
  </si>
  <si>
    <t>Each node IDs</t>
  </si>
  <si>
    <t>4796359986278747</t>
  </si>
  <si>
    <t>4796358612018779</t>
  </si>
  <si>
    <t>4796358595682157</t>
  </si>
  <si>
    <t>https://docs.cohesity.com/7_4/Web/UserGuide/Content/Doc/glossary.htm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</si>
</sst>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_(* #,##0_);_(* \(#,##0\);_(* &quot;-&quot;??_);_(@_)"/>
  </numFmts>
  <fonts count="116">
    <font>
      <sz val="12"/>
      <color theme="1"/>
      <name val="Calibri"/>
      <scheme val="minor"/>
    </font>
    <font>
      <sz val="11"/>
      <color theme="1"/>
      <name val="Calibri"/>
      <family val="2"/>
      <scheme val="minor"/>
    </font>
    <font>
      <b/>
      <sz val="14"/>
      <color theme="0"/>
      <name val="Calibri"/>
      <family val="2"/>
    </font>
    <font>
      <sz val="12"/>
      <name val="Calibri"/>
      <family val="2"/>
    </font>
    <font>
      <sz val="12"/>
      <color theme="1"/>
      <name val="Calibri"/>
      <family val="2"/>
    </font>
    <font>
      <sz val="12"/>
      <color rgb="FFFF0000"/>
      <name val="Calibri"/>
      <family val="2"/>
    </font>
    <font>
      <b/>
      <sz val="22"/>
      <color theme="0"/>
      <name val="Calibri"/>
      <family val="2"/>
    </font>
    <font>
      <sz val="22"/>
      <color theme="1"/>
      <name val="Calibri"/>
      <family val="2"/>
    </font>
    <font>
      <sz val="28"/>
      <color theme="1"/>
      <name val="Calibri"/>
      <family val="2"/>
    </font>
    <font>
      <u/>
      <sz val="22"/>
      <color rgb="FFFF0000"/>
      <name val="Calibri"/>
      <family val="2"/>
    </font>
    <font>
      <b/>
      <sz val="18"/>
      <color theme="1"/>
      <name val="Calibri"/>
      <family val="2"/>
    </font>
    <font>
      <b/>
      <sz val="24"/>
      <color rgb="FF0047BA"/>
      <name val="Calibri"/>
      <family val="2"/>
    </font>
    <font>
      <b/>
      <sz val="22"/>
      <color rgb="FF0047BA"/>
      <name val="Calibri"/>
      <family val="2"/>
    </font>
    <font>
      <i/>
      <sz val="18"/>
      <color rgb="FF474945"/>
      <name val="Calibri"/>
      <family val="2"/>
    </font>
    <font>
      <sz val="16"/>
      <color rgb="FF474945"/>
      <name val="Calibri"/>
      <family val="2"/>
    </font>
    <font>
      <b/>
      <sz val="16"/>
      <color theme="1"/>
      <name val="Calibri"/>
      <family val="2"/>
    </font>
    <font>
      <sz val="16"/>
      <color theme="1"/>
      <name val="Calibri"/>
      <family val="2"/>
    </font>
    <font>
      <b/>
      <sz val="12"/>
      <color theme="1"/>
      <name val="Calibri"/>
      <family val="2"/>
    </font>
    <font>
      <i/>
      <sz val="12"/>
      <color theme="1"/>
      <name val="Calibri"/>
      <family val="2"/>
    </font>
    <font>
      <i/>
      <sz val="12"/>
      <color rgb="FFFF0000"/>
      <name val="Calibri"/>
      <family val="2"/>
    </font>
    <font>
      <b/>
      <sz val="12"/>
      <color theme="0"/>
      <name val="Calibri"/>
      <family val="2"/>
    </font>
    <font>
      <sz val="12"/>
      <color theme="1"/>
      <name val="Calibri"/>
      <family val="2"/>
      <scheme val="minor"/>
    </font>
    <font>
      <sz val="12"/>
      <color theme="0"/>
      <name val="Calibri"/>
      <family val="2"/>
    </font>
    <font>
      <u/>
      <sz val="12"/>
      <color theme="10"/>
      <name val="Calibri"/>
      <family val="2"/>
    </font>
    <font>
      <b/>
      <sz val="17"/>
      <color theme="0"/>
      <name val="Calibri"/>
      <family val="2"/>
    </font>
    <font>
      <b/>
      <i/>
      <sz val="12"/>
      <color theme="1"/>
      <name val="Calibri"/>
      <family val="2"/>
    </font>
    <font>
      <sz val="14"/>
      <color theme="1"/>
      <name val="Calibri"/>
      <family val="2"/>
    </font>
    <font>
      <b/>
      <sz val="12"/>
      <color rgb="FF00B0F0"/>
      <name val="Calibri"/>
      <family val="2"/>
    </font>
    <font>
      <b/>
      <sz val="12"/>
      <color rgb="FF385623"/>
      <name val="Calibri"/>
      <family val="2"/>
    </font>
    <font>
      <b/>
      <sz val="12"/>
      <color rgb="FF0047BB"/>
      <name val="Calibri"/>
      <family val="2"/>
    </font>
    <font>
      <sz val="12"/>
      <color rgb="FF385623"/>
      <name val="Calibri"/>
      <family val="2"/>
    </font>
    <font>
      <sz val="11"/>
      <color theme="1"/>
      <name val="Calibri"/>
      <family val="2"/>
    </font>
    <font>
      <b/>
      <sz val="16"/>
      <color theme="0"/>
      <name val="Calibri"/>
      <family val="2"/>
    </font>
    <font>
      <b/>
      <sz val="20"/>
      <color rgb="FF0047BB"/>
      <name val="Calibri"/>
      <family val="2"/>
    </font>
    <font>
      <sz val="18"/>
      <color theme="1"/>
      <name val="Calibri"/>
      <family val="2"/>
    </font>
    <font>
      <b/>
      <sz val="14"/>
      <color theme="1"/>
      <name val="Calibri"/>
      <family val="2"/>
    </font>
    <font>
      <b/>
      <sz val="14"/>
      <color rgb="FFFF0000"/>
      <name val="Calibri"/>
      <family val="2"/>
    </font>
    <font>
      <sz val="14"/>
      <color rgb="FF000000"/>
      <name val="Calibri"/>
      <family val="2"/>
    </font>
    <font>
      <sz val="12"/>
      <color rgb="FF000000"/>
      <name val="Arial"/>
      <family val="2"/>
    </font>
    <font>
      <sz val="10"/>
      <color rgb="FF000000"/>
      <name val="Arial"/>
      <family val="2"/>
    </font>
    <font>
      <sz val="12"/>
      <color theme="1"/>
      <name val="Arial"/>
      <family val="2"/>
    </font>
    <font>
      <sz val="10"/>
      <color theme="1"/>
      <name val="Arial"/>
      <family val="2"/>
    </font>
    <font>
      <b/>
      <sz val="14"/>
      <color theme="1"/>
      <name val="Gill Sans"/>
    </font>
    <font>
      <b/>
      <sz val="14"/>
      <color rgb="FFF47721"/>
      <name val="Calibri"/>
      <family val="2"/>
    </font>
    <font>
      <b/>
      <sz val="20"/>
      <color theme="1"/>
      <name val="Calibri"/>
      <family val="2"/>
    </font>
    <font>
      <sz val="12"/>
      <color rgb="FF222222"/>
      <name val="Calibri"/>
      <family val="2"/>
    </font>
    <font>
      <b/>
      <u/>
      <sz val="22"/>
      <color rgb="FFFF0000"/>
      <name val="Calibri"/>
      <family val="2"/>
    </font>
    <font>
      <b/>
      <u/>
      <sz val="18"/>
      <color theme="1"/>
      <name val="Calibri"/>
      <family val="2"/>
    </font>
    <font>
      <u/>
      <sz val="18"/>
      <color theme="1"/>
      <name val="Calibri"/>
      <family val="2"/>
    </font>
    <font>
      <b/>
      <sz val="14"/>
      <color rgb="FFFFFF00"/>
      <name val="Calibri"/>
      <family val="2"/>
    </font>
    <font>
      <b/>
      <u/>
      <sz val="14"/>
      <color theme="0"/>
      <name val="Calibri"/>
      <family val="2"/>
    </font>
    <font>
      <b/>
      <i/>
      <sz val="14"/>
      <color theme="1"/>
      <name val="Calibri"/>
      <family val="2"/>
    </font>
    <font>
      <b/>
      <sz val="14"/>
      <color rgb="FF000000"/>
      <name val="Calibri"/>
      <family val="2"/>
    </font>
    <font>
      <b/>
      <u/>
      <sz val="14"/>
      <color theme="1"/>
      <name val="Calibri"/>
      <family val="2"/>
    </font>
    <font>
      <b/>
      <i/>
      <sz val="14"/>
      <color rgb="FFF47721"/>
      <name val="Calibri"/>
      <family val="2"/>
    </font>
    <font>
      <sz val="18"/>
      <color theme="1"/>
      <name val="Calibri"/>
      <family val="2"/>
      <scheme val="minor"/>
    </font>
    <font>
      <i/>
      <sz val="11"/>
      <color theme="1"/>
      <name val="Calibri"/>
      <family val="2"/>
    </font>
    <font>
      <i/>
      <sz val="12"/>
      <color theme="1"/>
      <name val="Calibri"/>
      <family val="2"/>
      <scheme val="minor"/>
    </font>
    <font>
      <b/>
      <sz val="9"/>
      <color indexed="81"/>
      <name val="Tahoma"/>
      <family val="2"/>
    </font>
    <font>
      <sz val="11"/>
      <color theme="1"/>
      <name val="Arial"/>
      <family val="2"/>
    </font>
    <font>
      <b/>
      <sz val="10.5"/>
      <color rgb="FFFFFFFF"/>
      <name val="Arial"/>
      <family val="2"/>
    </font>
    <font>
      <sz val="11.5"/>
      <color theme="1"/>
      <name val="Arial"/>
      <family val="2"/>
    </font>
    <font>
      <sz val="14.5"/>
      <color theme="1"/>
      <name val="Arial"/>
      <family val="2"/>
    </font>
    <font>
      <sz val="12.5"/>
      <color theme="1"/>
      <name val="Arial"/>
      <family val="2"/>
    </font>
    <font>
      <u/>
      <sz val="14"/>
      <color theme="10"/>
      <name val="Calibri"/>
      <family val="2"/>
    </font>
    <font>
      <sz val="14"/>
      <color theme="1"/>
      <name val="Calibri"/>
      <family val="2"/>
      <scheme val="minor"/>
    </font>
    <font>
      <b/>
      <sz val="12"/>
      <color theme="1"/>
      <name val="Arial"/>
      <family val="2"/>
    </font>
    <font>
      <sz val="12"/>
      <color rgb="FFFF0000"/>
      <name val="Arial"/>
      <family val="2"/>
    </font>
    <font>
      <strike/>
      <sz val="12"/>
      <color theme="1"/>
      <name val="Calibri"/>
      <family val="2"/>
    </font>
    <font>
      <u/>
      <sz val="12"/>
      <color theme="10"/>
      <name val="Calibri"/>
      <family val="2"/>
      <scheme val="minor"/>
    </font>
    <font>
      <b/>
      <sz val="10"/>
      <color theme="1"/>
      <name val="Arial"/>
      <family val="2"/>
    </font>
    <font>
      <b/>
      <sz val="12"/>
      <name val="Calibri"/>
      <family val="2"/>
    </font>
    <font>
      <i/>
      <sz val="12"/>
      <name val="Calibri"/>
      <family val="2"/>
    </font>
    <font>
      <b/>
      <sz val="10"/>
      <color rgb="FF0047BB"/>
      <name val="Arial"/>
      <family val="2"/>
    </font>
    <font>
      <sz val="10"/>
      <color rgb="FF0047BB"/>
      <name val="Arial"/>
      <family val="2"/>
    </font>
    <font>
      <b/>
      <sz val="12"/>
      <color rgb="FFFF0000"/>
      <name val="Calibri"/>
      <family val="2"/>
    </font>
    <font>
      <i/>
      <sz val="10"/>
      <color rgb="FF0047BB"/>
      <name val="Arial"/>
      <family val="2"/>
    </font>
    <font>
      <b/>
      <sz val="10"/>
      <color theme="0"/>
      <name val="Calibri"/>
      <family val="2"/>
    </font>
    <font>
      <b/>
      <sz val="11"/>
      <color theme="1"/>
      <name val="Calibri"/>
      <family val="2"/>
    </font>
    <font>
      <sz val="12"/>
      <color rgb="FF000000"/>
      <name val="Calibri"/>
      <family val="2"/>
      <scheme val="minor"/>
    </font>
    <font>
      <sz val="12"/>
      <color theme="1"/>
      <name val="Calibri"/>
      <family val="2"/>
      <scheme val="minor"/>
    </font>
    <font>
      <sz val="11.5"/>
      <color rgb="FF343434"/>
      <name val="Arial"/>
      <family val="2"/>
    </font>
    <font>
      <b/>
      <sz val="17"/>
      <color rgb="FF080808"/>
      <name val="Arial"/>
      <family val="2"/>
    </font>
    <font>
      <b/>
      <sz val="24"/>
      <color rgb="FF050505"/>
      <name val="Arial"/>
      <family val="2"/>
    </font>
    <font>
      <b/>
      <sz val="13.5"/>
      <color rgb="FF343434"/>
      <name val="Arial"/>
      <family val="2"/>
    </font>
    <font>
      <b/>
      <sz val="9"/>
      <color theme="1"/>
      <name val="Arial"/>
      <family val="2"/>
    </font>
    <font>
      <b/>
      <sz val="16"/>
      <color rgb="FF050505"/>
      <name val="Arial"/>
      <family val="2"/>
    </font>
    <font>
      <sz val="11"/>
      <color rgb="FF333333"/>
      <name val="Arial"/>
      <family val="2"/>
    </font>
    <font>
      <b/>
      <sz val="13.5"/>
      <color rgb="FF333333"/>
      <name val="Arial"/>
      <family val="2"/>
    </font>
    <font>
      <sz val="10"/>
      <color rgb="FF0A0A0A"/>
      <name val="Courier New"/>
      <family val="3"/>
    </font>
    <font>
      <sz val="11"/>
      <color rgb="FF0A0A0A"/>
      <name val="Courier New"/>
      <family val="3"/>
    </font>
    <font>
      <b/>
      <sz val="11"/>
      <color rgb="FF343434"/>
      <name val="Arial"/>
      <family val="2"/>
    </font>
    <font>
      <b/>
      <sz val="11"/>
      <color rgb="FF0A0A0A"/>
      <name val="Conv_MuseoSans_700"/>
    </font>
    <font>
      <sz val="11"/>
      <color rgb="FF0A0A0A"/>
      <name val="Inherit"/>
    </font>
    <font>
      <sz val="11"/>
      <color rgb="FF0A0A0A"/>
      <name val="Conv_MuseoSans-300"/>
      <family val="2"/>
    </font>
    <font>
      <b/>
      <sz val="11"/>
      <color rgb="FF333333"/>
      <name val="Arial"/>
      <family val="2"/>
    </font>
    <font>
      <b/>
      <sz val="9"/>
      <color rgb="FF0A0A0A"/>
      <name val="Conv_MuseoSans_700"/>
    </font>
    <font>
      <sz val="9"/>
      <color rgb="FF0A0A0A"/>
      <name val="Conv_MuseoSans-300"/>
      <family val="2"/>
    </font>
    <font>
      <sz val="9"/>
      <color theme="1"/>
      <name val="Calibri"/>
      <family val="2"/>
      <scheme val="minor"/>
    </font>
    <font>
      <sz val="9"/>
      <color rgb="FF0A0A0A"/>
      <name val="Inherit"/>
    </font>
    <font>
      <b/>
      <sz val="16"/>
      <color rgb="FF070707"/>
      <name val="Arial"/>
      <family val="2"/>
    </font>
    <font>
      <b/>
      <sz val="17"/>
      <color rgb="FF070707"/>
      <name val="Arial"/>
      <family val="2"/>
    </font>
    <font>
      <sz val="9"/>
      <color theme="1"/>
      <name val="Arial"/>
      <family val="2"/>
    </font>
    <font>
      <sz val="9"/>
      <color rgb="FF000000"/>
      <name val="Inherit"/>
    </font>
    <font>
      <u/>
      <sz val="9"/>
      <color theme="10"/>
      <name val="Calibri"/>
      <family val="2"/>
      <scheme val="minor"/>
    </font>
    <font>
      <b/>
      <sz val="24"/>
      <color rgb="FF000000"/>
      <name val="Conv_MuseoSans-100"/>
    </font>
    <font>
      <b/>
      <sz val="24"/>
      <color rgb="FF000000"/>
      <name val="Inherit"/>
    </font>
    <font>
      <sz val="10"/>
      <color rgb="FF000000"/>
      <name val="Inherit"/>
    </font>
    <font>
      <sz val="10"/>
      <color theme="1"/>
      <name val="Courier New"/>
      <family val="3"/>
    </font>
    <font>
      <b/>
      <sz val="11.5"/>
      <color rgb="FF343434"/>
      <name val="Arial"/>
      <family val="2"/>
    </font>
    <font>
      <sz val="8"/>
      <name val="Calibri"/>
      <family val="2"/>
      <scheme val="minor"/>
    </font>
    <font>
      <b/>
      <sz val="9"/>
      <color rgb="FF0A0A0A"/>
      <name val="Inherit"/>
    </font>
    <font>
      <b/>
      <sz val="18"/>
      <color theme="1"/>
      <name val="Calibri"/>
      <family val="2"/>
      <scheme val="minor"/>
    </font>
    <font>
      <u/>
      <sz val="10"/>
      <color theme="10"/>
      <name val="Calibri"/>
      <family val="2"/>
      <scheme val="minor"/>
    </font>
    <font>
      <b/>
      <sz val="9"/>
      <color rgb="FF0A0A0A"/>
      <name val="Conv_MuseoSans-300"/>
    </font>
    <font>
      <sz val="9"/>
      <color rgb="FF0A0A0A"/>
      <name val="Conv_MuseoSans-300"/>
    </font>
  </fonts>
  <fills count="56">
    <fill>
      <patternFill patternType="none"/>
    </fill>
    <fill>
      <patternFill patternType="gray125"/>
    </fill>
    <fill>
      <patternFill patternType="solid">
        <fgColor rgb="FF0047BB"/>
        <bgColor rgb="FF0047BB"/>
      </patternFill>
    </fill>
    <fill>
      <patternFill patternType="solid">
        <fgColor theme="1"/>
        <bgColor theme="1"/>
      </patternFill>
    </fill>
    <fill>
      <patternFill patternType="solid">
        <fgColor rgb="FF96C93D"/>
        <bgColor rgb="FF96C93D"/>
      </patternFill>
    </fill>
    <fill>
      <patternFill patternType="solid">
        <fgColor rgb="FFECEBE8"/>
        <bgColor rgb="FFECEBE8"/>
      </patternFill>
    </fill>
    <fill>
      <patternFill patternType="solid">
        <fgColor theme="0"/>
        <bgColor theme="0"/>
      </patternFill>
    </fill>
    <fill>
      <patternFill patternType="solid">
        <fgColor rgb="FFFFFF00"/>
        <bgColor rgb="FFFFFF00"/>
      </patternFill>
    </fill>
    <fill>
      <patternFill patternType="solid">
        <fgColor rgb="FFFCE4D6"/>
        <bgColor rgb="FFFCE4D6"/>
      </patternFill>
    </fill>
    <fill>
      <patternFill patternType="solid">
        <fgColor rgb="FFFBE4D5"/>
        <bgColor rgb="FFFBE4D5"/>
      </patternFill>
    </fill>
    <fill>
      <patternFill patternType="solid">
        <fgColor rgb="FFD8D8D8"/>
        <bgColor rgb="FFD8D8D8"/>
      </patternFill>
    </fill>
    <fill>
      <patternFill patternType="solid">
        <fgColor rgb="FFE56A54"/>
        <bgColor rgb="FFE56A54"/>
      </patternFill>
    </fill>
    <fill>
      <patternFill patternType="solid">
        <fgColor rgb="FF2E75B5"/>
        <bgColor rgb="FF2E75B5"/>
      </patternFill>
    </fill>
    <fill>
      <patternFill patternType="solid">
        <fgColor theme="7"/>
        <bgColor theme="7"/>
      </patternFill>
    </fill>
    <fill>
      <patternFill patternType="solid">
        <fgColor rgb="FFFFFFFF"/>
        <bgColor rgb="FFFFFFFF"/>
      </patternFill>
    </fill>
    <fill>
      <patternFill patternType="solid">
        <fgColor rgb="FFC55A11"/>
        <bgColor rgb="FFC55A11"/>
      </patternFill>
    </fill>
    <fill>
      <patternFill patternType="solid">
        <fgColor rgb="FF7030A0"/>
        <bgColor rgb="FF7030A0"/>
      </patternFill>
    </fill>
    <fill>
      <patternFill patternType="solid">
        <fgColor rgb="FF92D050"/>
        <bgColor rgb="FF92D050"/>
      </patternFill>
    </fill>
    <fill>
      <patternFill patternType="solid">
        <fgColor rgb="FFB7E1CD"/>
        <bgColor rgb="FFB7E1CD"/>
      </patternFill>
    </fill>
    <fill>
      <patternFill patternType="solid">
        <fgColor rgb="FFE06666"/>
        <bgColor rgb="FFE06666"/>
      </patternFill>
    </fill>
    <fill>
      <patternFill patternType="solid">
        <fgColor rgb="FFB7B7B7"/>
        <bgColor rgb="FFB7B7B7"/>
      </patternFill>
    </fill>
    <fill>
      <patternFill patternType="solid">
        <fgColor rgb="FFA8D08D"/>
        <bgColor rgb="FFA8D08D"/>
      </patternFill>
    </fill>
    <fill>
      <patternFill patternType="solid">
        <fgColor rgb="FFFFFF00"/>
        <bgColor indexed="64"/>
      </patternFill>
    </fill>
    <fill>
      <patternFill patternType="solid">
        <fgColor rgb="FFFFFF00"/>
        <bgColor rgb="FFECEBE8"/>
      </patternFill>
    </fill>
    <fill>
      <patternFill patternType="solid">
        <fgColor rgb="FFFFFF00"/>
        <bgColor theme="0"/>
      </patternFill>
    </fill>
    <fill>
      <patternFill patternType="solid">
        <fgColor theme="5" tint="0.79998168889431442"/>
        <bgColor rgb="FFECEBE8"/>
      </patternFill>
    </fill>
    <fill>
      <patternFill patternType="solid">
        <fgColor theme="5" tint="0.79998168889431442"/>
        <bgColor theme="0"/>
      </patternFill>
    </fill>
    <fill>
      <patternFill patternType="solid">
        <fgColor rgb="FFFFFF00"/>
        <bgColor rgb="FFE56A54"/>
      </patternFill>
    </fill>
    <fill>
      <patternFill patternType="solid">
        <fgColor rgb="FFFFFF00"/>
        <bgColor rgb="FF2E75B5"/>
      </patternFill>
    </fill>
    <fill>
      <patternFill patternType="solid">
        <fgColor rgb="FFFFFF00"/>
        <bgColor theme="7"/>
      </patternFill>
    </fill>
    <fill>
      <patternFill patternType="solid">
        <fgColor theme="2" tint="-4.9989318521683403E-2"/>
        <bgColor indexed="64"/>
      </patternFill>
    </fill>
    <fill>
      <patternFill patternType="solid">
        <fgColor rgb="FF004966"/>
        <bgColor indexed="64"/>
      </patternFill>
    </fill>
    <fill>
      <patternFill patternType="solid">
        <fgColor rgb="FFFFC000"/>
        <bgColor rgb="FFECEBE8"/>
      </patternFill>
    </fill>
    <fill>
      <patternFill patternType="solid">
        <fgColor theme="0"/>
        <bgColor rgb="FFD0CECE"/>
      </patternFill>
    </fill>
    <fill>
      <patternFill patternType="solid">
        <fgColor rgb="FFFFC000"/>
        <bgColor indexed="64"/>
      </patternFill>
    </fill>
    <fill>
      <patternFill patternType="solid">
        <fgColor rgb="FFFFC000"/>
        <bgColor theme="0"/>
      </patternFill>
    </fill>
    <fill>
      <patternFill patternType="solid">
        <fgColor rgb="FF00B0F0"/>
        <bgColor indexed="64"/>
      </patternFill>
    </fill>
    <fill>
      <patternFill patternType="solid">
        <fgColor rgb="FFFCE5CD"/>
        <bgColor indexed="64"/>
      </patternFill>
    </fill>
    <fill>
      <patternFill patternType="solid">
        <fgColor theme="0"/>
        <bgColor indexed="64"/>
      </patternFill>
    </fill>
    <fill>
      <patternFill patternType="solid">
        <fgColor rgb="FF0047BB"/>
        <bgColor indexed="64"/>
      </patternFill>
    </fill>
    <fill>
      <patternFill patternType="solid">
        <fgColor theme="5" tint="0.59999389629810485"/>
        <bgColor rgb="FFECEBE8"/>
      </patternFill>
    </fill>
    <fill>
      <patternFill patternType="solid">
        <fgColor rgb="FF00B0F0"/>
        <bgColor theme="0"/>
      </patternFill>
    </fill>
    <fill>
      <patternFill patternType="solid">
        <fgColor rgb="FF00B0F0"/>
        <bgColor rgb="FFECEBE8"/>
      </patternFill>
    </fill>
    <fill>
      <patternFill patternType="solid">
        <fgColor theme="1"/>
        <bgColor indexed="64"/>
      </patternFill>
    </fill>
    <fill>
      <patternFill patternType="solid">
        <fgColor theme="0" tint="-0.499984740745262"/>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bgColor rgb="FFD8D8D8"/>
      </patternFill>
    </fill>
    <fill>
      <patternFill patternType="solid">
        <fgColor rgb="FFFFFFFF"/>
        <bgColor indexed="64"/>
      </patternFill>
    </fill>
    <fill>
      <patternFill patternType="solid">
        <fgColor rgb="FFC6E784"/>
        <bgColor indexed="64"/>
      </patternFill>
    </fill>
    <fill>
      <patternFill patternType="solid">
        <fgColor rgb="FFD9E2F3"/>
        <bgColor rgb="FFD9E2F3"/>
      </patternFill>
    </fill>
    <fill>
      <patternFill patternType="solid">
        <fgColor theme="7"/>
        <bgColor indexed="64"/>
      </patternFill>
    </fill>
    <fill>
      <patternFill patternType="solid">
        <fgColor theme="7"/>
        <bgColor theme="0"/>
      </patternFill>
    </fill>
    <fill>
      <patternFill patternType="solid">
        <fgColor theme="0"/>
        <bgColor rgb="FFECEBE8"/>
      </patternFill>
    </fill>
    <fill>
      <patternFill patternType="solid">
        <fgColor rgb="FFFF6699"/>
        <bgColor rgb="FFECEBE8"/>
      </patternFill>
    </fill>
    <fill>
      <patternFill patternType="solid">
        <fgColor rgb="FFFF6699"/>
        <bgColor indexed="64"/>
      </patternFill>
    </fill>
  </fills>
  <borders count="74">
    <border>
      <left/>
      <right/>
      <top/>
      <bottom/>
      <diagonal/>
    </border>
    <border>
      <left/>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right/>
      <top style="thin">
        <color rgb="FF000000"/>
      </top>
      <bottom/>
      <diagonal/>
    </border>
    <border>
      <left style="thin">
        <color rgb="FF0047BB"/>
      </left>
      <right/>
      <top style="thin">
        <color rgb="FF0047BB"/>
      </top>
      <bottom/>
      <diagonal/>
    </border>
    <border>
      <left/>
      <right/>
      <top style="thin">
        <color rgb="FF0047BB"/>
      </top>
      <bottom/>
      <diagonal/>
    </border>
    <border>
      <left style="thin">
        <color rgb="FF0047BB"/>
      </left>
      <right/>
      <top/>
      <bottom/>
      <diagonal/>
    </border>
    <border>
      <left style="thin">
        <color rgb="FF0047BB"/>
      </left>
      <right/>
      <top/>
      <bottom style="thin">
        <color rgb="FF0047BB"/>
      </bottom>
      <diagonal/>
    </border>
    <border>
      <left/>
      <right/>
      <top/>
      <bottom style="thin">
        <color rgb="FF0047BB"/>
      </bottom>
      <diagonal/>
    </border>
    <border>
      <left/>
      <right/>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BEBEBE"/>
      </left>
      <right style="medium">
        <color rgb="FFBEBEBE"/>
      </right>
      <top style="medium">
        <color rgb="FFBEBEBE"/>
      </top>
      <bottom/>
      <diagonal/>
    </border>
    <border>
      <left style="medium">
        <color rgb="FFBEBEBE"/>
      </left>
      <right style="medium">
        <color rgb="FFBEBEBE"/>
      </right>
      <top/>
      <bottom style="medium">
        <color rgb="FFBEBEBE"/>
      </bottom>
      <diagonal/>
    </border>
    <border>
      <left/>
      <right style="medium">
        <color rgb="FFBEBEBE"/>
      </right>
      <top style="medium">
        <color rgb="FFBEBEBE"/>
      </top>
      <bottom/>
      <diagonal/>
    </border>
    <border>
      <left/>
      <right style="medium">
        <color rgb="FFBEBEBE"/>
      </right>
      <top/>
      <bottom style="medium">
        <color rgb="FFBEBEBE"/>
      </bottom>
      <diagonal/>
    </border>
    <border>
      <left/>
      <right style="medium">
        <color rgb="FFBEBEBE"/>
      </right>
      <top/>
      <bottom/>
      <diagonal/>
    </border>
    <border>
      <left/>
      <right/>
      <top/>
      <bottom style="medium">
        <color rgb="FFBEBEBE"/>
      </bottom>
      <diagonal/>
    </border>
    <border>
      <left style="medium">
        <color rgb="FFBEBEBE"/>
      </left>
      <right style="medium">
        <color rgb="FFBEBEBE"/>
      </right>
      <top/>
      <bottom/>
      <diagonal/>
    </border>
    <border>
      <left style="medium">
        <color rgb="FFBEBEBE"/>
      </left>
      <right/>
      <top style="medium">
        <color rgb="FFBEBEBE"/>
      </top>
      <bottom/>
      <diagonal/>
    </border>
    <border>
      <left style="medium">
        <color rgb="FFBEBEBE"/>
      </left>
      <right/>
      <top/>
      <bottom/>
      <diagonal/>
    </border>
    <border>
      <left style="medium">
        <color rgb="FFBEBEBE"/>
      </left>
      <right/>
      <top/>
      <bottom style="medium">
        <color rgb="FFBEBEBE"/>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CCCCCC"/>
      </left>
      <right style="medium">
        <color rgb="FFCCCCCC"/>
      </right>
      <top style="medium">
        <color rgb="FFCCCCCC"/>
      </top>
      <bottom style="medium">
        <color rgb="FFCCCCCC"/>
      </bottom>
      <diagonal/>
    </border>
    <border>
      <left/>
      <right/>
      <top/>
      <bottom style="medium">
        <color rgb="FFCCCCCC"/>
      </bottom>
      <diagonal/>
    </border>
    <border>
      <left/>
      <right/>
      <top/>
      <bottom style="thin">
        <color indexed="64"/>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rgb="FF000000"/>
      </left>
      <right style="thin">
        <color rgb="FF000000"/>
      </right>
      <top/>
      <bottom style="thin">
        <color indexed="64"/>
      </bottom>
      <diagonal/>
    </border>
    <border>
      <left/>
      <right/>
      <top style="medium">
        <color rgb="FFCCCCCC"/>
      </top>
      <bottom style="thin">
        <color indexed="64"/>
      </bottom>
      <diagonal/>
    </border>
    <border>
      <left/>
      <right/>
      <top style="thin">
        <color rgb="FF000000"/>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style="medium">
        <color rgb="FFE3E3E3"/>
      </right>
      <top/>
      <bottom style="medium">
        <color rgb="FFE3E3E3"/>
      </bottom>
      <diagonal/>
    </border>
    <border>
      <left/>
      <right/>
      <top/>
      <bottom style="medium">
        <color rgb="FFE3E3E3"/>
      </bottom>
      <diagonal/>
    </border>
    <border>
      <left/>
      <right style="medium">
        <color rgb="FFE3E3E3"/>
      </right>
      <top/>
      <bottom/>
      <diagonal/>
    </border>
    <border>
      <left style="medium">
        <color rgb="FFE3E3E3"/>
      </left>
      <right style="medium">
        <color rgb="FFE3E3E3"/>
      </right>
      <top style="medium">
        <color rgb="FFE3E3E3"/>
      </top>
      <bottom style="medium">
        <color rgb="FFE3E3E3"/>
      </bottom>
      <diagonal/>
    </border>
    <border>
      <left/>
      <right style="medium">
        <color rgb="FFE3E3E3"/>
      </right>
      <top style="medium">
        <color rgb="FFE3E3E3"/>
      </top>
      <bottom style="medium">
        <color rgb="FFE3E3E3"/>
      </bottom>
      <diagonal/>
    </border>
    <border>
      <left style="medium">
        <color rgb="FFE3E3E3"/>
      </left>
      <right style="medium">
        <color rgb="FFE3E3E3"/>
      </right>
      <top/>
      <bottom/>
      <diagonal/>
    </border>
    <border>
      <left style="medium">
        <color rgb="FFE3E3E3"/>
      </left>
      <right style="medium">
        <color rgb="FFE3E3E3"/>
      </right>
      <top/>
      <bottom style="medium">
        <color rgb="FFE3E3E3"/>
      </bottom>
      <diagonal/>
    </border>
    <border>
      <left style="medium">
        <color rgb="FFE3E3E3"/>
      </left>
      <right style="medium">
        <color rgb="FFE3E3E3"/>
      </right>
      <top style="medium">
        <color rgb="FFE3E3E3"/>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right/>
      <top style="medium">
        <color rgb="FFE3E3E3"/>
      </top>
      <bottom style="medium">
        <color rgb="FFE3E3E3"/>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1" fillId="0" borderId="1"/>
    <xf numFmtId="0" fontId="69" fillId="0" borderId="0" applyNumberFormat="0" applyFill="0" applyBorder="0" applyAlignment="0" applyProtection="0"/>
    <xf numFmtId="0" fontId="80" fillId="0" borderId="1"/>
  </cellStyleXfs>
  <cellXfs count="570">
    <xf numFmtId="0" fontId="0" fillId="0" borderId="0" xfId="0"/>
    <xf numFmtId="0" fontId="4" fillId="0" borderId="0" xfId="0" applyFont="1"/>
    <xf numFmtId="0" fontId="6" fillId="3" borderId="1" xfId="0" applyFont="1" applyFill="1" applyBorder="1" applyAlignment="1">
      <alignment vertical="center"/>
    </xf>
    <xf numFmtId="0" fontId="7" fillId="0" borderId="0" xfId="0" applyFont="1"/>
    <xf numFmtId="0" fontId="8" fillId="0" borderId="0" xfId="0" applyFont="1" applyAlignment="1">
      <alignment vertical="center"/>
    </xf>
    <xf numFmtId="0" fontId="11" fillId="0" borderId="0" xfId="0" applyFont="1" applyAlignment="1">
      <alignment wrapText="1"/>
    </xf>
    <xf numFmtId="0" fontId="12" fillId="0" borderId="0" xfId="0" applyFont="1" applyAlignment="1">
      <alignment wrapText="1"/>
    </xf>
    <xf numFmtId="0" fontId="13" fillId="0" borderId="0" xfId="0" applyFont="1" applyAlignment="1">
      <alignment vertical="center" wrapText="1"/>
    </xf>
    <xf numFmtId="0" fontId="14" fillId="0" borderId="0" xfId="0" applyFont="1" applyAlignment="1">
      <alignment vertical="center" wrapText="1"/>
    </xf>
    <xf numFmtId="0" fontId="16" fillId="0" borderId="0" xfId="0" applyFont="1" applyAlignment="1">
      <alignment vertical="center"/>
    </xf>
    <xf numFmtId="0" fontId="4" fillId="5" borderId="3" xfId="0" applyFont="1" applyFill="1" applyBorder="1" applyAlignment="1">
      <alignment horizontal="center" vertical="center"/>
    </xf>
    <xf numFmtId="0" fontId="17" fillId="5" borderId="3" xfId="0" applyFont="1" applyFill="1" applyBorder="1" applyAlignment="1">
      <alignment vertical="center"/>
    </xf>
    <xf numFmtId="0" fontId="4" fillId="5" borderId="3" xfId="0" applyFont="1" applyFill="1" applyBorder="1" applyAlignment="1">
      <alignment vertical="center"/>
    </xf>
    <xf numFmtId="0" fontId="4" fillId="0" borderId="0" xfId="0" applyFont="1" applyAlignment="1">
      <alignment horizontal="right"/>
    </xf>
    <xf numFmtId="0" fontId="4" fillId="6" borderId="3" xfId="0" applyFont="1" applyFill="1" applyBorder="1" applyAlignment="1">
      <alignment horizontal="center"/>
    </xf>
    <xf numFmtId="0" fontId="17" fillId="6" borderId="3" xfId="0" applyFont="1" applyFill="1" applyBorder="1" applyAlignment="1">
      <alignment horizontal="left"/>
    </xf>
    <xf numFmtId="0" fontId="4" fillId="6" borderId="3" xfId="0" applyFont="1" applyFill="1" applyBorder="1" applyAlignment="1">
      <alignment vertical="center"/>
    </xf>
    <xf numFmtId="0" fontId="18" fillId="5" borderId="3" xfId="0" applyFont="1" applyFill="1" applyBorder="1" applyAlignment="1">
      <alignment vertical="center"/>
    </xf>
    <xf numFmtId="0" fontId="18" fillId="6" borderId="3" xfId="0" applyFont="1" applyFill="1" applyBorder="1" applyAlignment="1">
      <alignment vertical="center"/>
    </xf>
    <xf numFmtId="0" fontId="4" fillId="6" borderId="3" xfId="0" applyFont="1" applyFill="1" applyBorder="1" applyAlignment="1">
      <alignment horizontal="left"/>
    </xf>
    <xf numFmtId="0" fontId="4" fillId="6" borderId="1" xfId="0" applyFont="1" applyFill="1" applyBorder="1"/>
    <xf numFmtId="0" fontId="2" fillId="2" borderId="1" xfId="0" applyFont="1" applyFill="1" applyBorder="1" applyAlignment="1">
      <alignment vertical="center"/>
    </xf>
    <xf numFmtId="0" fontId="10" fillId="4" borderId="1" xfId="0" applyFont="1" applyFill="1" applyBorder="1" applyAlignment="1">
      <alignment vertical="center"/>
    </xf>
    <xf numFmtId="0" fontId="17" fillId="6" borderId="3" xfId="0" applyFont="1" applyFill="1" applyBorder="1" applyAlignment="1">
      <alignment horizontal="right" vertical="center"/>
    </xf>
    <xf numFmtId="0" fontId="18" fillId="6" borderId="4" xfId="0" applyFont="1" applyFill="1" applyBorder="1" applyAlignment="1">
      <alignment vertical="center"/>
    </xf>
    <xf numFmtId="0" fontId="18" fillId="6" borderId="5" xfId="0" applyFont="1" applyFill="1" applyBorder="1" applyAlignment="1">
      <alignment vertical="center"/>
    </xf>
    <xf numFmtId="0" fontId="4" fillId="0" borderId="0" xfId="0" applyFont="1" applyAlignment="1">
      <alignment horizontal="left"/>
    </xf>
    <xf numFmtId="0" fontId="17" fillId="5" borderId="3" xfId="0" applyFont="1" applyFill="1" applyBorder="1" applyAlignment="1">
      <alignment horizontal="right" vertical="center"/>
    </xf>
    <xf numFmtId="0" fontId="19" fillId="5" borderId="4" xfId="0" applyFont="1" applyFill="1" applyBorder="1" applyAlignment="1">
      <alignment vertical="center"/>
    </xf>
    <xf numFmtId="0" fontId="18" fillId="5" borderId="5" xfId="0" applyFont="1" applyFill="1" applyBorder="1" applyAlignment="1">
      <alignment vertical="center"/>
    </xf>
    <xf numFmtId="0" fontId="4" fillId="7" borderId="3" xfId="0" applyFont="1" applyFill="1" applyBorder="1" applyAlignment="1">
      <alignment horizontal="center"/>
    </xf>
    <xf numFmtId="0" fontId="4" fillId="7" borderId="3" xfId="0" applyFont="1" applyFill="1" applyBorder="1" applyAlignment="1">
      <alignment horizontal="left"/>
    </xf>
    <xf numFmtId="0" fontId="18" fillId="5" borderId="4" xfId="0" applyFont="1" applyFill="1" applyBorder="1" applyAlignment="1">
      <alignment vertical="center"/>
    </xf>
    <xf numFmtId="0" fontId="4" fillId="6" borderId="1" xfId="0" applyFont="1" applyFill="1" applyBorder="1" applyAlignment="1">
      <alignment horizontal="center"/>
    </xf>
    <xf numFmtId="0" fontId="17" fillId="0" borderId="0" xfId="0" applyFont="1"/>
    <xf numFmtId="0" fontId="17" fillId="6" borderId="3" xfId="0" applyFont="1" applyFill="1" applyBorder="1" applyAlignment="1">
      <alignment horizontal="right"/>
    </xf>
    <xf numFmtId="0" fontId="4" fillId="5" borderId="4" xfId="0" applyFont="1" applyFill="1" applyBorder="1" applyAlignment="1">
      <alignment vertical="center"/>
    </xf>
    <xf numFmtId="0" fontId="4" fillId="5" borderId="5" xfId="0" applyFont="1" applyFill="1" applyBorder="1" applyAlignment="1">
      <alignment vertical="center"/>
    </xf>
    <xf numFmtId="1" fontId="17" fillId="8" borderId="3" xfId="0" applyNumberFormat="1" applyFont="1" applyFill="1" applyBorder="1" applyAlignment="1">
      <alignment horizontal="right"/>
    </xf>
    <xf numFmtId="0" fontId="4" fillId="0" borderId="0" xfId="0" applyFont="1" applyAlignment="1">
      <alignment horizontal="center" vertical="center" wrapText="1"/>
    </xf>
    <xf numFmtId="0" fontId="17" fillId="9" borderId="3" xfId="0" applyFont="1" applyFill="1" applyBorder="1" applyAlignment="1">
      <alignment vertical="center"/>
    </xf>
    <xf numFmtId="165" fontId="17" fillId="9" borderId="3" xfId="0" applyNumberFormat="1" applyFont="1" applyFill="1" applyBorder="1" applyAlignment="1">
      <alignment vertical="center"/>
    </xf>
    <xf numFmtId="164" fontId="17" fillId="9" borderId="3" xfId="0" applyNumberFormat="1" applyFont="1" applyFill="1" applyBorder="1" applyAlignment="1">
      <alignment vertical="center"/>
    </xf>
    <xf numFmtId="0" fontId="17" fillId="9" borderId="3" xfId="0" applyFont="1" applyFill="1" applyBorder="1" applyAlignment="1">
      <alignment horizontal="right" vertical="center"/>
    </xf>
    <xf numFmtId="0" fontId="4" fillId="6" borderId="3" xfId="0" applyFont="1" applyFill="1" applyBorder="1" applyAlignment="1">
      <alignment horizontal="left" vertical="center"/>
    </xf>
    <xf numFmtId="0" fontId="17" fillId="6" borderId="3" xfId="0" applyFont="1" applyFill="1" applyBorder="1" applyAlignment="1">
      <alignment vertical="center"/>
    </xf>
    <xf numFmtId="0" fontId="4" fillId="6" borderId="3" xfId="0" applyFont="1" applyFill="1" applyBorder="1" applyAlignment="1">
      <alignment horizontal="center" vertical="center"/>
    </xf>
    <xf numFmtId="0" fontId="4" fillId="6" borderId="4" xfId="0" applyFont="1" applyFill="1" applyBorder="1" applyAlignment="1">
      <alignment vertical="center"/>
    </xf>
    <xf numFmtId="0" fontId="4" fillId="0" borderId="0" xfId="0" applyFont="1" applyAlignment="1">
      <alignment horizontal="left" vertical="top" wrapText="1"/>
    </xf>
    <xf numFmtId="0" fontId="4" fillId="0" borderId="0" xfId="0" applyFont="1" applyAlignment="1">
      <alignment vertical="center"/>
    </xf>
    <xf numFmtId="0" fontId="21" fillId="0" borderId="0" xfId="0" applyFont="1"/>
    <xf numFmtId="0" fontId="20" fillId="0" borderId="7" xfId="0" applyFont="1" applyBorder="1" applyAlignment="1">
      <alignment horizontal="center"/>
    </xf>
    <xf numFmtId="0" fontId="22" fillId="0" borderId="7" xfId="0" applyFont="1" applyBorder="1" applyAlignment="1">
      <alignment horizontal="center"/>
    </xf>
    <xf numFmtId="0" fontId="4" fillId="0" borderId="0" xfId="0" applyFont="1" applyAlignment="1">
      <alignment horizontal="center"/>
    </xf>
    <xf numFmtId="0" fontId="4" fillId="10" borderId="3" xfId="0" applyFont="1" applyFill="1" applyBorder="1" applyAlignment="1">
      <alignment horizontal="center" vertical="top"/>
    </xf>
    <xf numFmtId="0" fontId="4" fillId="0" borderId="3" xfId="0" applyFont="1" applyBorder="1"/>
    <xf numFmtId="0" fontId="17" fillId="0" borderId="0" xfId="0" applyFont="1" applyAlignment="1">
      <alignment horizontal="left"/>
    </xf>
    <xf numFmtId="0" fontId="23" fillId="0" borderId="3" xfId="0" applyFont="1" applyBorder="1"/>
    <xf numFmtId="0" fontId="18" fillId="0" borderId="3" xfId="0" applyFont="1" applyBorder="1"/>
    <xf numFmtId="0" fontId="4" fillId="6" borderId="3" xfId="0" applyFont="1" applyFill="1" applyBorder="1" applyAlignment="1">
      <alignment horizontal="left" vertical="center" wrapText="1"/>
    </xf>
    <xf numFmtId="0" fontId="24" fillId="3" borderId="1" xfId="0" applyFont="1" applyFill="1" applyBorder="1" applyAlignment="1">
      <alignment vertical="center"/>
    </xf>
    <xf numFmtId="0" fontId="4" fillId="5" borderId="3" xfId="0" applyFont="1" applyFill="1" applyBorder="1" applyAlignment="1">
      <alignment horizontal="left" vertical="center"/>
    </xf>
    <xf numFmtId="0" fontId="25" fillId="6" borderId="3" xfId="0" applyFont="1" applyFill="1" applyBorder="1" applyAlignment="1">
      <alignment horizontal="left" vertical="center"/>
    </xf>
    <xf numFmtId="0" fontId="25" fillId="5" borderId="3" xfId="0" applyFont="1" applyFill="1" applyBorder="1" applyAlignment="1">
      <alignment horizontal="left" vertical="center"/>
    </xf>
    <xf numFmtId="0" fontId="4" fillId="5" borderId="3" xfId="0" applyFont="1" applyFill="1" applyBorder="1" applyAlignment="1">
      <alignment horizontal="center"/>
    </xf>
    <xf numFmtId="0" fontId="4" fillId="5" borderId="3" xfId="0" applyFont="1" applyFill="1" applyBorder="1"/>
    <xf numFmtId="0" fontId="4" fillId="14" borderId="3" xfId="0" applyFont="1" applyFill="1" applyBorder="1" applyAlignment="1">
      <alignment horizontal="center"/>
    </xf>
    <xf numFmtId="0" fontId="4" fillId="14" borderId="3" xfId="0" applyFont="1" applyFill="1" applyBorder="1"/>
    <xf numFmtId="0" fontId="4" fillId="0" borderId="0" xfId="0" applyFont="1" applyAlignment="1">
      <alignment vertical="top"/>
    </xf>
    <xf numFmtId="0" fontId="4" fillId="5" borderId="3" xfId="0" applyFont="1" applyFill="1" applyBorder="1" applyAlignment="1">
      <alignment horizontal="left"/>
    </xf>
    <xf numFmtId="0" fontId="4" fillId="6" borderId="1" xfId="0" applyFont="1" applyFill="1" applyBorder="1" applyAlignment="1">
      <alignment vertical="center"/>
    </xf>
    <xf numFmtId="0" fontId="2" fillId="2" borderId="9" xfId="0" applyFont="1" applyFill="1" applyBorder="1" applyAlignment="1">
      <alignment vertical="center"/>
    </xf>
    <xf numFmtId="0" fontId="6" fillId="3" borderId="1" xfId="0" applyFont="1" applyFill="1" applyBorder="1" applyAlignment="1">
      <alignment horizontal="right" vertical="center"/>
    </xf>
    <xf numFmtId="0" fontId="4" fillId="0" borderId="10" xfId="0" applyFont="1" applyBorder="1"/>
    <xf numFmtId="0" fontId="4" fillId="0" borderId="11" xfId="0" applyFont="1" applyBorder="1"/>
    <xf numFmtId="0" fontId="4" fillId="0" borderId="10" xfId="0" applyFont="1" applyBorder="1" applyAlignment="1">
      <alignment vertical="top"/>
    </xf>
    <xf numFmtId="0" fontId="20" fillId="3" borderId="3" xfId="0" applyFont="1" applyFill="1" applyBorder="1" applyAlignment="1">
      <alignment vertical="top"/>
    </xf>
    <xf numFmtId="0" fontId="20" fillId="16" borderId="12" xfId="0" applyFont="1" applyFill="1" applyBorder="1" applyAlignment="1">
      <alignment horizontal="center" vertical="top" wrapText="1"/>
    </xf>
    <xf numFmtId="0" fontId="4" fillId="10" borderId="3" xfId="0" applyFont="1" applyFill="1" applyBorder="1"/>
    <xf numFmtId="0" fontId="4" fillId="0" borderId="3" xfId="0" applyFont="1" applyBorder="1" applyAlignment="1">
      <alignment horizontal="left"/>
    </xf>
    <xf numFmtId="0" fontId="4" fillId="0" borderId="7" xfId="0" applyFont="1" applyBorder="1" applyAlignment="1">
      <alignment horizontal="left"/>
    </xf>
    <xf numFmtId="0" fontId="4" fillId="0" borderId="0" xfId="0" applyFont="1" applyAlignment="1">
      <alignment horizontal="left" vertical="center" wrapText="1"/>
    </xf>
    <xf numFmtId="0" fontId="28" fillId="0" borderId="0" xfId="0" applyFont="1" applyAlignment="1">
      <alignment horizontal="right" vertical="center" wrapText="1"/>
    </xf>
    <xf numFmtId="0" fontId="27" fillId="0" borderId="0" xfId="0" applyFont="1" applyAlignment="1">
      <alignment vertical="center" wrapText="1"/>
    </xf>
    <xf numFmtId="0" fontId="28" fillId="0" borderId="0" xfId="0" applyFont="1" applyAlignment="1">
      <alignment horizontal="left"/>
    </xf>
    <xf numFmtId="0" fontId="4" fillId="0" borderId="0" xfId="0" applyFont="1" applyAlignment="1">
      <alignment horizontal="left" vertical="top"/>
    </xf>
    <xf numFmtId="0" fontId="30" fillId="0" borderId="0" xfId="0" applyFont="1" applyAlignment="1">
      <alignment horizontal="left" vertical="top"/>
    </xf>
    <xf numFmtId="0" fontId="30" fillId="0" borderId="13" xfId="0" applyFont="1" applyBorder="1" applyAlignment="1">
      <alignment horizontal="left" vertical="top"/>
    </xf>
    <xf numFmtId="0" fontId="31" fillId="0" borderId="0" xfId="0" applyFont="1" applyAlignment="1">
      <alignment vertical="center" wrapText="1"/>
    </xf>
    <xf numFmtId="0" fontId="30" fillId="0" borderId="13" xfId="0" applyFont="1" applyBorder="1" applyAlignment="1">
      <alignment horizontal="left" vertical="center"/>
    </xf>
    <xf numFmtId="0" fontId="34" fillId="0" borderId="0" xfId="0" applyFont="1"/>
    <xf numFmtId="0" fontId="35" fillId="0" borderId="14" xfId="0" applyFont="1" applyBorder="1"/>
    <xf numFmtId="0" fontId="26" fillId="0" borderId="15" xfId="0" applyFont="1" applyBorder="1"/>
    <xf numFmtId="0" fontId="26" fillId="0" borderId="16" xfId="0" applyFont="1" applyBorder="1"/>
    <xf numFmtId="0" fontId="26" fillId="0" borderId="0" xfId="0" applyFont="1"/>
    <xf numFmtId="0" fontId="35" fillId="0" borderId="16" xfId="0" applyFont="1" applyBorder="1"/>
    <xf numFmtId="0" fontId="26" fillId="6" borderId="1" xfId="0" applyFont="1" applyFill="1" applyBorder="1"/>
    <xf numFmtId="0" fontId="36" fillId="6" borderId="1" xfId="0" applyFont="1" applyFill="1" applyBorder="1"/>
    <xf numFmtId="0" fontId="35" fillId="6" borderId="1" xfId="0" applyFont="1" applyFill="1" applyBorder="1" applyAlignment="1">
      <alignment horizontal="center"/>
    </xf>
    <xf numFmtId="0" fontId="35" fillId="6" borderId="1" xfId="0" applyFont="1" applyFill="1" applyBorder="1"/>
    <xf numFmtId="0" fontId="4" fillId="0" borderId="17" xfId="0" applyFont="1" applyBorder="1"/>
    <xf numFmtId="0" fontId="4" fillId="0" borderId="18" xfId="0" applyFont="1" applyBorder="1"/>
    <xf numFmtId="0" fontId="26" fillId="0" borderId="14" xfId="0" applyFont="1" applyBorder="1"/>
    <xf numFmtId="0" fontId="26" fillId="0" borderId="17" xfId="0" applyFont="1" applyBorder="1"/>
    <xf numFmtId="0" fontId="26" fillId="0" borderId="18" xfId="0" applyFont="1" applyBorder="1"/>
    <xf numFmtId="0" fontId="10" fillId="0" borderId="0" xfId="0" applyFont="1" applyAlignment="1">
      <alignment vertical="top"/>
    </xf>
    <xf numFmtId="0" fontId="18" fillId="0" borderId="0" xfId="0" applyFont="1" applyAlignment="1">
      <alignment vertical="top"/>
    </xf>
    <xf numFmtId="0" fontId="4" fillId="10" borderId="1" xfId="0" applyFont="1" applyFill="1" applyBorder="1"/>
    <xf numFmtId="0" fontId="4" fillId="0" borderId="0" xfId="0" applyFont="1" applyAlignment="1">
      <alignment wrapText="1"/>
    </xf>
    <xf numFmtId="0" fontId="4" fillId="0" borderId="0" xfId="0" applyFont="1" applyAlignment="1">
      <alignment horizontal="left" wrapText="1"/>
    </xf>
    <xf numFmtId="0" fontId="42" fillId="0" borderId="0" xfId="0" applyFont="1" applyAlignment="1">
      <alignment vertical="center"/>
    </xf>
    <xf numFmtId="0" fontId="35" fillId="0" borderId="0" xfId="0" applyFont="1" applyAlignment="1">
      <alignment vertical="center" wrapText="1"/>
    </xf>
    <xf numFmtId="0" fontId="43" fillId="0" borderId="0" xfId="0" applyFont="1" applyAlignment="1">
      <alignment vertical="center"/>
    </xf>
    <xf numFmtId="0" fontId="26" fillId="0" borderId="0" xfId="0" applyFont="1" applyAlignment="1">
      <alignment vertical="center"/>
    </xf>
    <xf numFmtId="0" fontId="41" fillId="0" borderId="24" xfId="0" applyFont="1" applyBorder="1" applyAlignment="1">
      <alignment horizontal="center" vertical="center" wrapText="1"/>
    </xf>
    <xf numFmtId="0" fontId="41" fillId="0" borderId="24" xfId="0" applyFont="1" applyBorder="1" applyAlignment="1">
      <alignment wrapText="1"/>
    </xf>
    <xf numFmtId="0" fontId="41" fillId="18" borderId="24" xfId="0" applyFont="1" applyFill="1" applyBorder="1" applyAlignment="1">
      <alignment horizontal="center" vertical="center" wrapText="1"/>
    </xf>
    <xf numFmtId="0" fontId="41" fillId="19" borderId="24" xfId="0" applyFont="1" applyFill="1" applyBorder="1" applyAlignment="1">
      <alignment horizontal="center" vertical="center" wrapText="1"/>
    </xf>
    <xf numFmtId="0" fontId="41" fillId="20" borderId="24" xfId="0" applyFont="1" applyFill="1" applyBorder="1" applyAlignment="1">
      <alignment horizontal="center" vertical="center" wrapText="1"/>
    </xf>
    <xf numFmtId="0" fontId="39" fillId="20" borderId="24" xfId="0" applyFont="1" applyFill="1" applyBorder="1" applyAlignment="1">
      <alignment horizontal="center" wrapText="1"/>
    </xf>
    <xf numFmtId="0" fontId="4" fillId="5" borderId="26" xfId="0" applyFont="1" applyFill="1" applyBorder="1" applyAlignment="1">
      <alignment vertical="center" wrapText="1"/>
    </xf>
    <xf numFmtId="0" fontId="4" fillId="6" borderId="3" xfId="0" applyFont="1" applyFill="1" applyBorder="1" applyAlignment="1">
      <alignment horizontal="left" wrapText="1"/>
    </xf>
    <xf numFmtId="0" fontId="4" fillId="5" borderId="12" xfId="0" applyFont="1" applyFill="1" applyBorder="1" applyAlignment="1">
      <alignment vertical="center" wrapText="1"/>
    </xf>
    <xf numFmtId="0" fontId="2" fillId="2" borderId="27" xfId="0" applyFont="1" applyFill="1" applyBorder="1" applyAlignment="1">
      <alignment vertical="center"/>
    </xf>
    <xf numFmtId="0" fontId="4" fillId="5" borderId="3" xfId="0" applyFont="1" applyFill="1" applyBorder="1" applyAlignment="1">
      <alignment vertical="center" wrapText="1"/>
    </xf>
    <xf numFmtId="0" fontId="2" fillId="2" borderId="9" xfId="0" applyFont="1" applyFill="1" applyBorder="1" applyAlignment="1">
      <alignment horizontal="left" vertical="center"/>
    </xf>
    <xf numFmtId="0" fontId="18" fillId="5" borderId="3" xfId="0" applyFont="1" applyFill="1" applyBorder="1" applyAlignment="1">
      <alignment horizontal="left" vertical="center" wrapText="1"/>
    </xf>
    <xf numFmtId="0" fontId="18" fillId="6" borderId="3" xfId="0" applyFont="1" applyFill="1" applyBorder="1" applyAlignment="1">
      <alignment horizontal="left" vertical="center"/>
    </xf>
    <xf numFmtId="0" fontId="18" fillId="5" borderId="3" xfId="0" applyFont="1" applyFill="1" applyBorder="1" applyAlignment="1">
      <alignment horizontal="left" vertical="center"/>
    </xf>
    <xf numFmtId="0" fontId="4" fillId="10" borderId="1" xfId="0" applyFont="1" applyFill="1" applyBorder="1" applyAlignment="1">
      <alignment horizontal="left"/>
    </xf>
    <xf numFmtId="0" fontId="18" fillId="6" borderId="3" xfId="0" applyFont="1" applyFill="1" applyBorder="1" applyAlignment="1">
      <alignment vertical="center" wrapText="1"/>
    </xf>
    <xf numFmtId="0" fontId="18" fillId="5" borderId="3" xfId="0" applyFont="1" applyFill="1" applyBorder="1" applyAlignment="1">
      <alignment vertical="center" wrapText="1"/>
    </xf>
    <xf numFmtId="0" fontId="17" fillId="5" borderId="3" xfId="0" applyFont="1" applyFill="1" applyBorder="1" applyAlignment="1">
      <alignment vertical="center" wrapText="1"/>
    </xf>
    <xf numFmtId="0" fontId="17" fillId="6" borderId="3" xfId="0" applyFont="1" applyFill="1" applyBorder="1" applyAlignment="1">
      <alignment horizontal="left" wrapText="1"/>
    </xf>
    <xf numFmtId="0" fontId="31" fillId="0" borderId="0" xfId="0" applyFont="1"/>
    <xf numFmtId="0" fontId="17" fillId="6" borderId="3" xfId="0" applyFont="1" applyFill="1" applyBorder="1" applyAlignment="1">
      <alignment horizontal="left" vertical="center" wrapText="1"/>
    </xf>
    <xf numFmtId="0" fontId="4" fillId="5" borderId="3" xfId="0" applyFont="1" applyFill="1" applyBorder="1" applyAlignment="1">
      <alignment horizontal="left" vertical="top"/>
    </xf>
    <xf numFmtId="0" fontId="17" fillId="5" borderId="3" xfId="0" applyFont="1" applyFill="1" applyBorder="1" applyAlignment="1">
      <alignment vertical="top" wrapText="1"/>
    </xf>
    <xf numFmtId="0" fontId="4" fillId="6" borderId="3" xfId="0" applyFont="1" applyFill="1" applyBorder="1" applyAlignment="1">
      <alignment horizontal="left" vertical="top"/>
    </xf>
    <xf numFmtId="0" fontId="17" fillId="6" borderId="3" xfId="0" applyFont="1" applyFill="1" applyBorder="1" applyAlignment="1">
      <alignment horizontal="left" vertical="top" wrapText="1"/>
    </xf>
    <xf numFmtId="0" fontId="45" fillId="0" borderId="0" xfId="0" applyFont="1" applyAlignment="1">
      <alignment vertical="top" wrapText="1"/>
    </xf>
    <xf numFmtId="20" fontId="4" fillId="0" borderId="0" xfId="0" applyNumberFormat="1" applyFont="1"/>
    <xf numFmtId="0" fontId="55" fillId="0" borderId="1" xfId="0" applyFont="1" applyBorder="1" applyAlignment="1">
      <alignment vertical="center"/>
    </xf>
    <xf numFmtId="0" fontId="17" fillId="23" borderId="3" xfId="0" applyFont="1" applyFill="1" applyBorder="1" applyAlignment="1">
      <alignment vertical="center"/>
    </xf>
    <xf numFmtId="0" fontId="4" fillId="23" borderId="3" xfId="0" applyFont="1" applyFill="1" applyBorder="1" applyAlignment="1">
      <alignment vertical="center"/>
    </xf>
    <xf numFmtId="0" fontId="17" fillId="24" borderId="3" xfId="0" applyFont="1" applyFill="1" applyBorder="1" applyAlignment="1">
      <alignment horizontal="left"/>
    </xf>
    <xf numFmtId="0" fontId="4" fillId="24" borderId="3" xfId="0" applyFont="1" applyFill="1" applyBorder="1" applyAlignment="1">
      <alignment vertical="center"/>
    </xf>
    <xf numFmtId="0" fontId="18" fillId="23" borderId="3" xfId="0" applyFont="1" applyFill="1" applyBorder="1" applyAlignment="1">
      <alignment vertical="center"/>
    </xf>
    <xf numFmtId="0" fontId="18" fillId="24" borderId="3" xfId="0" applyFont="1" applyFill="1" applyBorder="1" applyAlignment="1">
      <alignment vertical="center"/>
    </xf>
    <xf numFmtId="0" fontId="4" fillId="23" borderId="3" xfId="0" applyFont="1" applyFill="1" applyBorder="1" applyAlignment="1">
      <alignment horizontal="center" vertical="center"/>
    </xf>
    <xf numFmtId="0" fontId="17" fillId="23" borderId="3" xfId="0" applyFont="1" applyFill="1" applyBorder="1" applyAlignment="1">
      <alignment horizontal="right" vertical="center"/>
    </xf>
    <xf numFmtId="0" fontId="17" fillId="24" borderId="3" xfId="0" applyFont="1" applyFill="1" applyBorder="1" applyAlignment="1">
      <alignment horizontal="right" vertical="center"/>
    </xf>
    <xf numFmtId="0" fontId="4" fillId="24" borderId="3" xfId="0" applyFont="1" applyFill="1" applyBorder="1" applyAlignment="1">
      <alignment horizontal="center"/>
    </xf>
    <xf numFmtId="0" fontId="4" fillId="24" borderId="3" xfId="0" applyFont="1" applyFill="1" applyBorder="1" applyAlignment="1">
      <alignment horizontal="left"/>
    </xf>
    <xf numFmtId="0" fontId="17" fillId="24" borderId="3" xfId="0" applyFont="1" applyFill="1" applyBorder="1" applyAlignment="1">
      <alignment horizontal="right"/>
    </xf>
    <xf numFmtId="0" fontId="4" fillId="25" borderId="3" xfId="0" applyFont="1" applyFill="1" applyBorder="1" applyAlignment="1">
      <alignment horizontal="center" vertical="center"/>
    </xf>
    <xf numFmtId="0" fontId="4" fillId="25" borderId="3" xfId="0" applyFont="1" applyFill="1" applyBorder="1" applyAlignment="1">
      <alignment vertical="center"/>
    </xf>
    <xf numFmtId="0" fontId="4" fillId="26" borderId="3" xfId="0" applyFont="1" applyFill="1" applyBorder="1" applyAlignment="1">
      <alignment horizontal="center"/>
    </xf>
    <xf numFmtId="0" fontId="4" fillId="26" borderId="3" xfId="0" applyFont="1" applyFill="1" applyBorder="1" applyAlignment="1">
      <alignment horizontal="left"/>
    </xf>
    <xf numFmtId="0" fontId="4" fillId="26" borderId="3" xfId="0" applyFont="1" applyFill="1" applyBorder="1" applyAlignment="1">
      <alignment horizontal="left" vertical="center"/>
    </xf>
    <xf numFmtId="0" fontId="17" fillId="26" borderId="3" xfId="0" applyFont="1" applyFill="1" applyBorder="1" applyAlignment="1">
      <alignment vertical="center"/>
    </xf>
    <xf numFmtId="0" fontId="4" fillId="24" borderId="3" xfId="0" applyFont="1" applyFill="1" applyBorder="1" applyAlignment="1">
      <alignment horizontal="left" vertical="center"/>
    </xf>
    <xf numFmtId="0" fontId="4" fillId="22" borderId="3" xfId="0" applyFont="1" applyFill="1" applyBorder="1"/>
    <xf numFmtId="0" fontId="4" fillId="27" borderId="3" xfId="0" applyFont="1" applyFill="1" applyBorder="1" applyAlignment="1">
      <alignment horizontal="right"/>
    </xf>
    <xf numFmtId="0" fontId="4" fillId="28" borderId="3" xfId="0" applyFont="1" applyFill="1" applyBorder="1" applyAlignment="1">
      <alignment horizontal="right"/>
    </xf>
    <xf numFmtId="0" fontId="4" fillId="29" borderId="3" xfId="0" applyFont="1" applyFill="1" applyBorder="1" applyAlignment="1">
      <alignment horizontal="right"/>
    </xf>
    <xf numFmtId="0" fontId="17" fillId="22" borderId="3" xfId="0" applyFont="1" applyFill="1" applyBorder="1" applyAlignment="1">
      <alignment horizontal="center"/>
    </xf>
    <xf numFmtId="0" fontId="56" fillId="0" borderId="0" xfId="0" applyFont="1" applyAlignment="1">
      <alignment vertical="center" wrapText="1"/>
    </xf>
    <xf numFmtId="0" fontId="57" fillId="0" borderId="0" xfId="0" applyFont="1"/>
    <xf numFmtId="0" fontId="4" fillId="23" borderId="3" xfId="0" applyFont="1" applyFill="1" applyBorder="1" applyAlignment="1">
      <alignment horizontal="center"/>
    </xf>
    <xf numFmtId="0" fontId="4" fillId="23" borderId="3" xfId="0" applyFont="1" applyFill="1" applyBorder="1"/>
    <xf numFmtId="0" fontId="20" fillId="0" borderId="0" xfId="0" applyFont="1" applyAlignment="1">
      <alignment wrapText="1"/>
    </xf>
    <xf numFmtId="0" fontId="5" fillId="23" borderId="3" xfId="0" applyFont="1" applyFill="1" applyBorder="1" applyAlignment="1">
      <alignment horizontal="right" vertical="center"/>
    </xf>
    <xf numFmtId="0" fontId="60" fillId="31" borderId="39" xfId="0" applyFont="1" applyFill="1" applyBorder="1" applyAlignment="1">
      <alignment horizontal="center" vertical="center" wrapText="1"/>
    </xf>
    <xf numFmtId="0" fontId="60" fillId="31" borderId="40" xfId="0" applyFont="1" applyFill="1" applyBorder="1" applyAlignment="1">
      <alignment horizontal="center" vertical="center" wrapText="1"/>
    </xf>
    <xf numFmtId="0" fontId="60" fillId="31" borderId="39" xfId="0" applyFont="1" applyFill="1" applyBorder="1" applyAlignment="1">
      <alignment horizontal="left" vertical="center" wrapText="1" indent="7"/>
    </xf>
    <xf numFmtId="0" fontId="60" fillId="31" borderId="40" xfId="0" applyFont="1" applyFill="1" applyBorder="1" applyAlignment="1">
      <alignment horizontal="left" vertical="center" wrapText="1" indent="1"/>
    </xf>
    <xf numFmtId="0" fontId="59" fillId="0" borderId="41" xfId="0" applyFont="1" applyBorder="1" applyAlignment="1">
      <alignment vertical="center" wrapText="1"/>
    </xf>
    <xf numFmtId="0" fontId="61" fillId="0" borderId="41" xfId="0" applyFont="1" applyBorder="1" applyAlignment="1">
      <alignment vertical="center" wrapText="1"/>
    </xf>
    <xf numFmtId="0" fontId="41" fillId="0" borderId="41" xfId="0" applyFont="1" applyBorder="1" applyAlignment="1">
      <alignment horizontal="center" vertical="center" wrapText="1"/>
    </xf>
    <xf numFmtId="0" fontId="0" fillId="0" borderId="40" xfId="0" applyBorder="1" applyAlignment="1">
      <alignment vertical="top" wrapText="1"/>
    </xf>
    <xf numFmtId="0" fontId="41" fillId="0" borderId="40" xfId="0" applyFont="1" applyBorder="1" applyAlignment="1">
      <alignment horizontal="left" vertical="center" wrapText="1" indent="3"/>
    </xf>
    <xf numFmtId="0" fontId="41" fillId="0" borderId="40" xfId="0" applyFont="1" applyBorder="1" applyAlignment="1">
      <alignment horizontal="center" vertical="center" wrapText="1"/>
    </xf>
    <xf numFmtId="20" fontId="41" fillId="0" borderId="40" xfId="0" applyNumberFormat="1" applyFont="1" applyBorder="1" applyAlignment="1">
      <alignment horizontal="right" vertical="center" wrapText="1"/>
    </xf>
    <xf numFmtId="0" fontId="41" fillId="0" borderId="40" xfId="0" applyFont="1" applyBorder="1" applyAlignment="1">
      <alignment horizontal="right" vertical="center" wrapText="1"/>
    </xf>
    <xf numFmtId="0" fontId="41" fillId="0" borderId="42" xfId="0" applyFont="1" applyBorder="1" applyAlignment="1">
      <alignment horizontal="center" vertical="center" wrapText="1"/>
    </xf>
    <xf numFmtId="0" fontId="41" fillId="0" borderId="41" xfId="0" applyFont="1" applyBorder="1" applyAlignment="1">
      <alignment horizontal="left" vertical="center" wrapText="1" indent="3"/>
    </xf>
    <xf numFmtId="0" fontId="62" fillId="0" borderId="41" xfId="0" applyFont="1" applyBorder="1" applyAlignment="1">
      <alignment vertical="center" wrapText="1"/>
    </xf>
    <xf numFmtId="0" fontId="63" fillId="0" borderId="41" xfId="0" applyFont="1" applyBorder="1" applyAlignment="1">
      <alignment vertical="center" wrapText="1"/>
    </xf>
    <xf numFmtId="0" fontId="41" fillId="0" borderId="41" xfId="0" applyFont="1" applyBorder="1" applyAlignment="1">
      <alignment vertical="center" wrapText="1"/>
    </xf>
    <xf numFmtId="0" fontId="17" fillId="32" borderId="6" xfId="0" applyFont="1" applyFill="1" applyBorder="1" applyAlignment="1">
      <alignment horizontal="center" vertical="center"/>
    </xf>
    <xf numFmtId="0" fontId="21" fillId="0" borderId="1" xfId="1"/>
    <xf numFmtId="0" fontId="38" fillId="0" borderId="1" xfId="1" applyFont="1" applyAlignment="1">
      <alignment wrapText="1"/>
    </xf>
    <xf numFmtId="0" fontId="4" fillId="0" borderId="1" xfId="1" applyFont="1"/>
    <xf numFmtId="0" fontId="16" fillId="0" borderId="1" xfId="1" applyFont="1"/>
    <xf numFmtId="0" fontId="10" fillId="4" borderId="1" xfId="1" applyFont="1" applyFill="1" applyAlignment="1">
      <alignment vertical="center"/>
    </xf>
    <xf numFmtId="0" fontId="40" fillId="0" borderId="1" xfId="1" applyFont="1"/>
    <xf numFmtId="0" fontId="16" fillId="0" borderId="1" xfId="1" applyFont="1" applyAlignment="1">
      <alignment horizontal="left" wrapText="1"/>
    </xf>
    <xf numFmtId="0" fontId="66" fillId="0" borderId="1" xfId="1" applyFont="1"/>
    <xf numFmtId="0" fontId="16" fillId="0" borderId="1" xfId="1" applyFont="1" applyAlignment="1">
      <alignment horizontal="left" vertical="top" wrapText="1"/>
    </xf>
    <xf numFmtId="0" fontId="66" fillId="0" borderId="1" xfId="1" applyFont="1" applyAlignment="1">
      <alignment horizontal="left"/>
    </xf>
    <xf numFmtId="0" fontId="66" fillId="33" borderId="1" xfId="1" applyFont="1" applyFill="1" applyAlignment="1">
      <alignment horizontal="left"/>
    </xf>
    <xf numFmtId="0" fontId="17" fillId="22" borderId="48" xfId="0" applyFont="1" applyFill="1" applyBorder="1"/>
    <xf numFmtId="0" fontId="17" fillId="34" borderId="49" xfId="0" applyFont="1" applyFill="1" applyBorder="1"/>
    <xf numFmtId="0" fontId="17" fillId="25" borderId="3" xfId="0" applyFont="1" applyFill="1" applyBorder="1" applyAlignment="1">
      <alignment vertical="center"/>
    </xf>
    <xf numFmtId="0" fontId="4" fillId="0" borderId="1" xfId="0" applyFont="1" applyBorder="1"/>
    <xf numFmtId="0" fontId="4" fillId="0" borderId="0" xfId="0" applyFont="1" applyAlignment="1">
      <alignment vertical="center" wrapText="1"/>
    </xf>
    <xf numFmtId="0" fontId="3" fillId="23" borderId="3" xfId="0" applyFont="1" applyFill="1" applyBorder="1" applyAlignment="1">
      <alignment horizontal="left" vertical="center"/>
    </xf>
    <xf numFmtId="0" fontId="71" fillId="23" borderId="3" xfId="0" applyFont="1" applyFill="1" applyBorder="1" applyAlignment="1">
      <alignment horizontal="right" vertical="center"/>
    </xf>
    <xf numFmtId="0" fontId="21" fillId="22" borderId="0" xfId="0" applyFont="1" applyFill="1"/>
    <xf numFmtId="0" fontId="17" fillId="23" borderId="7" xfId="0" applyFont="1" applyFill="1" applyBorder="1" applyAlignment="1">
      <alignment horizontal="right" vertical="center"/>
    </xf>
    <xf numFmtId="0" fontId="4" fillId="23" borderId="7" xfId="0" applyFont="1" applyFill="1" applyBorder="1" applyAlignment="1">
      <alignment horizontal="left"/>
    </xf>
    <xf numFmtId="0" fontId="18" fillId="32" borderId="4" xfId="0" applyFont="1" applyFill="1" applyBorder="1" applyAlignment="1">
      <alignment vertical="center"/>
    </xf>
    <xf numFmtId="0" fontId="3" fillId="34" borderId="5" xfId="0" applyFont="1" applyFill="1" applyBorder="1"/>
    <xf numFmtId="0" fontId="29" fillId="0" borderId="0" xfId="0" applyFont="1"/>
    <xf numFmtId="0" fontId="69" fillId="0" borderId="0" xfId="2" applyAlignment="1"/>
    <xf numFmtId="0" fontId="29" fillId="0" borderId="1" xfId="0" applyFont="1" applyBorder="1"/>
    <xf numFmtId="0" fontId="3" fillId="0" borderId="1" xfId="0" applyFont="1" applyBorder="1"/>
    <xf numFmtId="0" fontId="30" fillId="0" borderId="1" xfId="0" applyFont="1" applyBorder="1" applyAlignment="1">
      <alignment horizontal="left" vertical="top"/>
    </xf>
    <xf numFmtId="0" fontId="18" fillId="0" borderId="1" xfId="0" applyFont="1" applyBorder="1" applyAlignment="1">
      <alignment horizontal="center" vertical="center" wrapText="1"/>
    </xf>
    <xf numFmtId="0" fontId="29" fillId="0" borderId="0" xfId="0" applyFont="1" applyAlignment="1">
      <alignment vertical="center"/>
    </xf>
    <xf numFmtId="0" fontId="27" fillId="0" borderId="1" xfId="0" applyFont="1" applyBorder="1" applyAlignment="1">
      <alignment vertical="center" wrapText="1"/>
    </xf>
    <xf numFmtId="0" fontId="29" fillId="0" borderId="1" xfId="0" applyFont="1" applyBorder="1" applyAlignment="1">
      <alignment horizontal="center"/>
    </xf>
    <xf numFmtId="0" fontId="69" fillId="0" borderId="1" xfId="2" applyBorder="1" applyAlignment="1">
      <alignment vertical="center"/>
    </xf>
    <xf numFmtId="0" fontId="69" fillId="0" borderId="56" xfId="2" applyBorder="1" applyAlignment="1">
      <alignment vertical="center"/>
    </xf>
    <xf numFmtId="0" fontId="17" fillId="6" borderId="1" xfId="0" applyFont="1" applyFill="1" applyBorder="1" applyAlignment="1">
      <alignment horizontal="left"/>
    </xf>
    <xf numFmtId="0" fontId="5" fillId="0" borderId="1" xfId="0" applyFont="1" applyBorder="1" applyAlignment="1">
      <alignment vertical="center" wrapText="1"/>
    </xf>
    <xf numFmtId="0" fontId="28" fillId="0" borderId="52" xfId="0" applyFont="1" applyBorder="1" applyAlignment="1">
      <alignment horizontal="left" wrapText="1"/>
    </xf>
    <xf numFmtId="0" fontId="28" fillId="0" borderId="1" xfId="0" applyFont="1" applyBorder="1" applyAlignment="1">
      <alignment horizontal="left" wrapText="1"/>
    </xf>
    <xf numFmtId="0" fontId="27" fillId="0" borderId="0" xfId="0" applyFont="1" applyAlignment="1">
      <alignment wrapText="1"/>
    </xf>
    <xf numFmtId="1" fontId="27" fillId="0" borderId="1" xfId="0" applyNumberFormat="1" applyFont="1" applyBorder="1" applyAlignment="1">
      <alignment wrapText="1"/>
    </xf>
    <xf numFmtId="0" fontId="28" fillId="0" borderId="35" xfId="0" applyFont="1" applyBorder="1" applyAlignment="1">
      <alignment horizontal="left" wrapText="1"/>
    </xf>
    <xf numFmtId="0" fontId="28" fillId="0" borderId="0" xfId="0" applyFont="1" applyAlignment="1">
      <alignment horizontal="right" wrapText="1"/>
    </xf>
    <xf numFmtId="0" fontId="4" fillId="0" borderId="35" xfId="0" applyFont="1" applyBorder="1"/>
    <xf numFmtId="0" fontId="17" fillId="6" borderId="55" xfId="0" applyFont="1" applyFill="1" applyBorder="1" applyAlignment="1">
      <alignment horizontal="left" vertical="center"/>
    </xf>
    <xf numFmtId="0" fontId="4" fillId="41" borderId="55" xfId="0" applyFont="1" applyFill="1" applyBorder="1" applyAlignment="1">
      <alignment horizontal="center"/>
    </xf>
    <xf numFmtId="0" fontId="4" fillId="42" borderId="3" xfId="0" applyFont="1" applyFill="1" applyBorder="1" applyAlignment="1">
      <alignment horizontal="center" vertical="center"/>
    </xf>
    <xf numFmtId="0" fontId="3" fillId="42" borderId="3" xfId="0" applyFont="1" applyFill="1" applyBorder="1" applyAlignment="1">
      <alignment horizontal="center" vertical="center"/>
    </xf>
    <xf numFmtId="0" fontId="4" fillId="42" borderId="7" xfId="0" applyFont="1" applyFill="1" applyBorder="1" applyAlignment="1">
      <alignment horizontal="center" vertical="center"/>
    </xf>
    <xf numFmtId="0" fontId="17" fillId="36" borderId="49" xfId="0" applyFont="1" applyFill="1" applyBorder="1"/>
    <xf numFmtId="0" fontId="20" fillId="43" borderId="47" xfId="0" applyFont="1" applyFill="1" applyBorder="1"/>
    <xf numFmtId="0" fontId="41" fillId="37" borderId="50" xfId="0" applyFont="1" applyFill="1" applyBorder="1" applyAlignment="1">
      <alignment vertical="center" wrapText="1"/>
    </xf>
    <xf numFmtId="0" fontId="70" fillId="37" borderId="50" xfId="0" applyFont="1" applyFill="1" applyBorder="1" applyAlignment="1">
      <alignment vertical="center" wrapText="1"/>
    </xf>
    <xf numFmtId="0" fontId="70" fillId="37" borderId="50" xfId="0" applyFont="1" applyFill="1" applyBorder="1" applyAlignment="1">
      <alignment horizontal="right" vertical="center" wrapText="1"/>
    </xf>
    <xf numFmtId="0" fontId="69" fillId="37" borderId="50" xfId="2" applyFill="1" applyBorder="1" applyAlignment="1">
      <alignment horizontal="right" vertical="center" wrapText="1"/>
    </xf>
    <xf numFmtId="0" fontId="9" fillId="0" borderId="0" xfId="0" applyFont="1" applyAlignment="1">
      <alignment vertical="center"/>
    </xf>
    <xf numFmtId="0" fontId="4" fillId="41" borderId="3" xfId="0" applyFont="1" applyFill="1" applyBorder="1" applyAlignment="1">
      <alignment horizontal="center"/>
    </xf>
    <xf numFmtId="1" fontId="4" fillId="0" borderId="0" xfId="0" applyNumberFormat="1" applyFont="1"/>
    <xf numFmtId="0" fontId="68" fillId="44" borderId="0" xfId="0" applyFont="1" applyFill="1"/>
    <xf numFmtId="0" fontId="17" fillId="26" borderId="3" xfId="0" quotePrefix="1" applyFont="1" applyFill="1" applyBorder="1" applyAlignment="1">
      <alignment horizontal="right" vertical="center"/>
    </xf>
    <xf numFmtId="0" fontId="69" fillId="0" borderId="0" xfId="2"/>
    <xf numFmtId="0" fontId="4" fillId="44" borderId="0" xfId="0" applyFont="1" applyFill="1"/>
    <xf numFmtId="0" fontId="21" fillId="44" borderId="0" xfId="0" applyFont="1" applyFill="1"/>
    <xf numFmtId="0" fontId="4" fillId="45" borderId="0" xfId="0" applyFont="1" applyFill="1"/>
    <xf numFmtId="0" fontId="21" fillId="45" borderId="0" xfId="0" applyFont="1" applyFill="1"/>
    <xf numFmtId="0" fontId="79" fillId="46" borderId="0" xfId="0" applyFont="1" applyFill="1"/>
    <xf numFmtId="0" fontId="79" fillId="45" borderId="1" xfId="0" applyFont="1" applyFill="1" applyBorder="1"/>
    <xf numFmtId="0" fontId="4" fillId="47" borderId="1" xfId="0" applyFont="1" applyFill="1" applyBorder="1"/>
    <xf numFmtId="0" fontId="0" fillId="38" borderId="0" xfId="0" applyFill="1"/>
    <xf numFmtId="0" fontId="4" fillId="38" borderId="0" xfId="0" applyFont="1" applyFill="1"/>
    <xf numFmtId="0" fontId="4" fillId="38" borderId="0" xfId="0" applyFont="1" applyFill="1" applyAlignment="1">
      <alignment wrapText="1"/>
    </xf>
    <xf numFmtId="0" fontId="30" fillId="38" borderId="0" xfId="0" applyFont="1" applyFill="1" applyAlignment="1">
      <alignment horizontal="right"/>
    </xf>
    <xf numFmtId="0" fontId="81" fillId="0" borderId="0" xfId="0" applyFont="1" applyAlignment="1">
      <alignment horizontal="left" vertical="center" indent="3"/>
    </xf>
    <xf numFmtId="0" fontId="82" fillId="0" borderId="0" xfId="0" applyFont="1" applyAlignment="1">
      <alignment horizontal="left" vertical="center" indent="3"/>
    </xf>
    <xf numFmtId="0" fontId="84" fillId="0" borderId="0" xfId="0" applyFont="1" applyAlignment="1">
      <alignment horizontal="left" vertical="center" indent="3"/>
    </xf>
    <xf numFmtId="0" fontId="88" fillId="0" borderId="0" xfId="0" applyFont="1" applyAlignment="1">
      <alignment horizontal="left" vertical="center" indent="3"/>
    </xf>
    <xf numFmtId="0" fontId="89" fillId="0" borderId="0" xfId="0" applyFont="1" applyAlignment="1">
      <alignment vertical="center"/>
    </xf>
    <xf numFmtId="0" fontId="90" fillId="0" borderId="0" xfId="0" applyFont="1" applyAlignment="1">
      <alignment vertical="center"/>
    </xf>
    <xf numFmtId="0" fontId="31" fillId="47" borderId="1" xfId="0" applyFont="1" applyFill="1" applyBorder="1"/>
    <xf numFmtId="0" fontId="91" fillId="0" borderId="0" xfId="0" applyFont="1" applyAlignment="1">
      <alignment horizontal="left" vertical="center" indent="3"/>
    </xf>
    <xf numFmtId="0" fontId="92" fillId="49" borderId="64" xfId="0" applyFont="1" applyFill="1" applyBorder="1" applyAlignment="1">
      <alignment horizontal="left" vertical="center" wrapText="1" indent="1"/>
    </xf>
    <xf numFmtId="0" fontId="92" fillId="49" borderId="65" xfId="0" applyFont="1" applyFill="1" applyBorder="1" applyAlignment="1">
      <alignment horizontal="left" vertical="center" wrapText="1" indent="1"/>
    </xf>
    <xf numFmtId="0" fontId="1" fillId="38" borderId="0" xfId="0" applyFont="1" applyFill="1"/>
    <xf numFmtId="0" fontId="94" fillId="48" borderId="67" xfId="0" applyFont="1" applyFill="1" applyBorder="1" applyAlignment="1">
      <alignment horizontal="left" vertical="center" wrapText="1" indent="1"/>
    </xf>
    <xf numFmtId="0" fontId="87" fillId="0" borderId="0" xfId="0" applyFont="1" applyAlignment="1">
      <alignment horizontal="left" vertical="center" wrapText="1" indent="7"/>
    </xf>
    <xf numFmtId="0" fontId="93" fillId="48" borderId="61" xfId="0" applyFont="1" applyFill="1" applyBorder="1" applyAlignment="1">
      <alignment horizontal="left" vertical="center" wrapText="1" indent="1"/>
    </xf>
    <xf numFmtId="3" fontId="94" fillId="48" borderId="61" xfId="0" applyNumberFormat="1" applyFont="1" applyFill="1" applyBorder="1" applyAlignment="1">
      <alignment horizontal="left" vertical="center" wrapText="1" indent="1"/>
    </xf>
    <xf numFmtId="0" fontId="94" fillId="48" borderId="61" xfId="0" applyFont="1" applyFill="1" applyBorder="1" applyAlignment="1">
      <alignment horizontal="left" vertical="center" wrapText="1" indent="1"/>
    </xf>
    <xf numFmtId="0" fontId="95" fillId="0" borderId="0" xfId="0" applyFont="1" applyAlignment="1">
      <alignment horizontal="left" vertical="center" indent="3"/>
    </xf>
    <xf numFmtId="0" fontId="96" fillId="49" borderId="64" xfId="0" applyFont="1" applyFill="1" applyBorder="1" applyAlignment="1">
      <alignment horizontal="left" vertical="center" wrapText="1" indent="1"/>
    </xf>
    <xf numFmtId="0" fontId="96" fillId="49" borderId="65" xfId="0" applyFont="1" applyFill="1" applyBorder="1" applyAlignment="1">
      <alignment horizontal="left" vertical="center" wrapText="1" indent="1"/>
    </xf>
    <xf numFmtId="0" fontId="97" fillId="48" borderId="63" xfId="0" applyFont="1" applyFill="1" applyBorder="1" applyAlignment="1">
      <alignment horizontal="left" vertical="center" wrapText="1" indent="1"/>
    </xf>
    <xf numFmtId="0" fontId="97" fillId="48" borderId="66" xfId="0" applyFont="1" applyFill="1" applyBorder="1" applyAlignment="1">
      <alignment horizontal="left" vertical="top" wrapText="1" indent="1"/>
    </xf>
    <xf numFmtId="0" fontId="98" fillId="48" borderId="63" xfId="0" applyFont="1" applyFill="1" applyBorder="1" applyAlignment="1">
      <alignment horizontal="left" vertical="top" wrapText="1" indent="1"/>
    </xf>
    <xf numFmtId="0" fontId="97" fillId="48" borderId="67" xfId="0" applyFont="1" applyFill="1" applyBorder="1" applyAlignment="1">
      <alignment horizontal="left" vertical="top" wrapText="1" indent="1"/>
    </xf>
    <xf numFmtId="0" fontId="98" fillId="48" borderId="61" xfId="0" applyFont="1" applyFill="1" applyBorder="1" applyAlignment="1">
      <alignment horizontal="left" vertical="top" wrapText="1" indent="1"/>
    </xf>
    <xf numFmtId="0" fontId="99" fillId="48" borderId="67" xfId="0" applyFont="1" applyFill="1" applyBorder="1" applyAlignment="1">
      <alignment horizontal="left" vertical="center" wrapText="1" indent="1"/>
    </xf>
    <xf numFmtId="0" fontId="97" fillId="48" borderId="67" xfId="0" applyFont="1" applyFill="1" applyBorder="1" applyAlignment="1">
      <alignment horizontal="left" vertical="center" wrapText="1" indent="1"/>
    </xf>
    <xf numFmtId="0" fontId="99" fillId="48" borderId="61" xfId="0" applyFont="1" applyFill="1" applyBorder="1" applyAlignment="1">
      <alignment horizontal="left" vertical="center" wrapText="1" indent="1"/>
    </xf>
    <xf numFmtId="0" fontId="97" fillId="48" borderId="61" xfId="0" applyFont="1" applyFill="1" applyBorder="1" applyAlignment="1">
      <alignment horizontal="left" vertical="center" wrapText="1" indent="1"/>
    </xf>
    <xf numFmtId="0" fontId="97" fillId="48" borderId="66" xfId="0" applyFont="1" applyFill="1" applyBorder="1" applyAlignment="1">
      <alignment horizontal="left" vertical="center" wrapText="1" indent="1"/>
    </xf>
    <xf numFmtId="0" fontId="98" fillId="48" borderId="63" xfId="0" applyFont="1" applyFill="1" applyBorder="1" applyAlignment="1">
      <alignment horizontal="left" vertical="center" wrapText="1" indent="2"/>
    </xf>
    <xf numFmtId="0" fontId="99" fillId="48" borderId="67" xfId="0" applyFont="1" applyFill="1" applyBorder="1" applyAlignment="1">
      <alignment horizontal="left" vertical="top" wrapText="1" indent="1"/>
    </xf>
    <xf numFmtId="0" fontId="99" fillId="48" borderId="61" xfId="0" applyFont="1" applyFill="1" applyBorder="1" applyAlignment="1">
      <alignment horizontal="left" vertical="top" wrapText="1" indent="1"/>
    </xf>
    <xf numFmtId="0" fontId="97" fillId="48" borderId="61" xfId="0" applyFont="1" applyFill="1" applyBorder="1" applyAlignment="1">
      <alignment horizontal="left" vertical="top" wrapText="1" indent="1"/>
    </xf>
    <xf numFmtId="0" fontId="97" fillId="48" borderId="63" xfId="0" applyFont="1" applyFill="1" applyBorder="1" applyAlignment="1">
      <alignment horizontal="left" vertical="top" wrapText="1" indent="1"/>
    </xf>
    <xf numFmtId="0" fontId="84" fillId="0" borderId="0" xfId="0" applyFont="1" applyAlignment="1">
      <alignment horizontal="left" vertical="top" indent="3"/>
    </xf>
    <xf numFmtId="0" fontId="101" fillId="0" borderId="0" xfId="0" applyFont="1" applyAlignment="1">
      <alignment vertical="center"/>
    </xf>
    <xf numFmtId="0" fontId="83" fillId="0" borderId="0" xfId="0" applyFont="1" applyAlignment="1">
      <alignment vertical="center"/>
    </xf>
    <xf numFmtId="0" fontId="86" fillId="0" borderId="0" xfId="0" applyFont="1" applyAlignment="1">
      <alignment vertical="center"/>
    </xf>
    <xf numFmtId="0" fontId="100" fillId="0" borderId="0" xfId="0" applyFont="1" applyAlignment="1">
      <alignment vertical="center"/>
    </xf>
    <xf numFmtId="0" fontId="98" fillId="0" borderId="1" xfId="0" applyFont="1" applyBorder="1"/>
    <xf numFmtId="0" fontId="97" fillId="48" borderId="1" xfId="0" applyFont="1" applyFill="1" applyBorder="1" applyAlignment="1">
      <alignment horizontal="left" vertical="center" wrapText="1" indent="1"/>
    </xf>
    <xf numFmtId="0" fontId="99" fillId="48" borderId="1" xfId="0" applyFont="1" applyFill="1" applyBorder="1" applyAlignment="1">
      <alignment horizontal="left" vertical="center" wrapText="1" indent="1"/>
    </xf>
    <xf numFmtId="0" fontId="97" fillId="48" borderId="1" xfId="0" applyFont="1" applyFill="1" applyBorder="1" applyAlignment="1">
      <alignment horizontal="left" vertical="top" wrapText="1" indent="1"/>
    </xf>
    <xf numFmtId="0" fontId="21" fillId="38" borderId="0" xfId="0" applyFont="1" applyFill="1"/>
    <xf numFmtId="0" fontId="98" fillId="48" borderId="61" xfId="0" applyFont="1" applyFill="1" applyBorder="1"/>
    <xf numFmtId="0" fontId="104" fillId="48" borderId="61" xfId="2" applyFont="1" applyFill="1" applyBorder="1" applyAlignment="1">
      <alignment horizontal="left" vertical="center" wrapText="1" indent="1"/>
    </xf>
    <xf numFmtId="0" fontId="109" fillId="0" borderId="0" xfId="0" applyFont="1" applyAlignment="1">
      <alignment vertical="center" wrapText="1"/>
    </xf>
    <xf numFmtId="0" fontId="4" fillId="44" borderId="0" xfId="0" applyFont="1" applyFill="1" applyAlignment="1">
      <alignment wrapText="1"/>
    </xf>
    <xf numFmtId="0" fontId="4" fillId="45" borderId="1" xfId="0" applyFont="1" applyFill="1" applyBorder="1"/>
    <xf numFmtId="0" fontId="22" fillId="3" borderId="10" xfId="0" applyFont="1" applyFill="1" applyBorder="1"/>
    <xf numFmtId="0" fontId="20" fillId="3" borderId="10" xfId="0" applyFont="1" applyFill="1" applyBorder="1" applyAlignment="1">
      <alignment horizontal="center"/>
    </xf>
    <xf numFmtId="0" fontId="22" fillId="3" borderId="10" xfId="0" applyFont="1" applyFill="1" applyBorder="1" applyAlignment="1">
      <alignment horizontal="center"/>
    </xf>
    <xf numFmtId="0" fontId="22" fillId="3" borderId="12" xfId="0" applyFont="1" applyFill="1" applyBorder="1"/>
    <xf numFmtId="0" fontId="4" fillId="10" borderId="27" xfId="0" applyFont="1" applyFill="1" applyBorder="1"/>
    <xf numFmtId="0" fontId="4" fillId="11" borderId="27" xfId="0" applyFont="1" applyFill="1" applyBorder="1" applyAlignment="1">
      <alignment horizontal="left"/>
    </xf>
    <xf numFmtId="0" fontId="4" fillId="12" borderId="27" xfId="0" applyFont="1" applyFill="1" applyBorder="1" applyAlignment="1">
      <alignment horizontal="left"/>
    </xf>
    <xf numFmtId="0" fontId="4" fillId="10" borderId="26" xfId="0" applyFont="1" applyFill="1" applyBorder="1" applyAlignment="1">
      <alignment horizontal="left"/>
    </xf>
    <xf numFmtId="0" fontId="4" fillId="50" borderId="27" xfId="0" applyFont="1" applyFill="1" applyBorder="1"/>
    <xf numFmtId="0" fontId="4" fillId="50" borderId="26" xfId="0" applyFont="1" applyFill="1" applyBorder="1" applyAlignment="1">
      <alignment horizontal="left"/>
    </xf>
    <xf numFmtId="0" fontId="18" fillId="10" borderId="4" xfId="0" applyFont="1" applyFill="1" applyBorder="1"/>
    <xf numFmtId="0" fontId="4" fillId="11" borderId="4" xfId="0" applyFont="1" applyFill="1" applyBorder="1" applyAlignment="1">
      <alignment horizontal="left"/>
    </xf>
    <xf numFmtId="0" fontId="4" fillId="12" borderId="4" xfId="0" applyFont="1" applyFill="1" applyBorder="1" applyAlignment="1">
      <alignment horizontal="left"/>
    </xf>
    <xf numFmtId="0" fontId="4" fillId="10" borderId="3" xfId="0" applyFont="1" applyFill="1" applyBorder="1" applyAlignment="1">
      <alignment horizontal="left"/>
    </xf>
    <xf numFmtId="0" fontId="18" fillId="5" borderId="69" xfId="0" applyFont="1" applyFill="1" applyBorder="1" applyAlignment="1">
      <alignment vertical="center"/>
    </xf>
    <xf numFmtId="0" fontId="18" fillId="6" borderId="70" xfId="0" applyFont="1" applyFill="1" applyBorder="1" applyAlignment="1">
      <alignment vertical="center"/>
    </xf>
    <xf numFmtId="0" fontId="18" fillId="5" borderId="70" xfId="0" applyFont="1" applyFill="1" applyBorder="1" applyAlignment="1">
      <alignment vertical="center"/>
    </xf>
    <xf numFmtId="0" fontId="18" fillId="6" borderId="71" xfId="0" applyFont="1" applyFill="1" applyBorder="1" applyAlignment="1">
      <alignment vertical="center"/>
    </xf>
    <xf numFmtId="0" fontId="10" fillId="4" borderId="69" xfId="0" applyFont="1" applyFill="1" applyBorder="1" applyAlignment="1">
      <alignment vertical="center"/>
    </xf>
    <xf numFmtId="0" fontId="18" fillId="5" borderId="71" xfId="0" applyFont="1" applyFill="1" applyBorder="1" applyAlignment="1">
      <alignment vertical="center"/>
    </xf>
    <xf numFmtId="0" fontId="10" fillId="4" borderId="70" xfId="0" applyFont="1" applyFill="1" applyBorder="1" applyAlignment="1">
      <alignment vertical="center"/>
    </xf>
    <xf numFmtId="0" fontId="18" fillId="5" borderId="70" xfId="0" applyFont="1" applyFill="1" applyBorder="1" applyAlignment="1">
      <alignment vertical="top"/>
    </xf>
    <xf numFmtId="0" fontId="18" fillId="6" borderId="70" xfId="0" applyFont="1" applyFill="1" applyBorder="1" applyAlignment="1">
      <alignment vertical="top"/>
    </xf>
    <xf numFmtId="0" fontId="18" fillId="6" borderId="3" xfId="0" applyFont="1" applyFill="1" applyBorder="1" applyAlignment="1">
      <alignment horizontal="left"/>
    </xf>
    <xf numFmtId="0" fontId="4" fillId="13" borderId="4" xfId="0" applyFont="1" applyFill="1" applyBorder="1"/>
    <xf numFmtId="0" fontId="22" fillId="3" borderId="4" xfId="0" applyFont="1" applyFill="1" applyBorder="1"/>
    <xf numFmtId="0" fontId="0" fillId="0" borderId="0" xfId="0" applyAlignment="1">
      <alignment wrapText="1"/>
    </xf>
    <xf numFmtId="0" fontId="41" fillId="0" borderId="0" xfId="0" applyFont="1" applyAlignment="1">
      <alignment vertical="center" wrapText="1"/>
    </xf>
    <xf numFmtId="0" fontId="99" fillId="48" borderId="1" xfId="0" applyFont="1" applyFill="1" applyBorder="1" applyAlignment="1">
      <alignment horizontal="left" vertical="center" wrapText="1"/>
    </xf>
    <xf numFmtId="0" fontId="96" fillId="49" borderId="72" xfId="0" applyFont="1" applyFill="1" applyBorder="1" applyAlignment="1">
      <alignment horizontal="left" vertical="center" wrapText="1" indent="1"/>
    </xf>
    <xf numFmtId="0" fontId="97" fillId="48" borderId="62" xfId="0" applyFont="1" applyFill="1" applyBorder="1" applyAlignment="1">
      <alignment horizontal="left" vertical="center" wrapText="1" indent="1"/>
    </xf>
    <xf numFmtId="0" fontId="96" fillId="0" borderId="1" xfId="0" applyFont="1" applyBorder="1" applyAlignment="1">
      <alignment horizontal="left" vertical="center" wrapText="1" indent="1"/>
    </xf>
    <xf numFmtId="0" fontId="97" fillId="0" borderId="1" xfId="0" applyFont="1" applyBorder="1" applyAlignment="1">
      <alignment horizontal="left" vertical="center" wrapText="1" indent="1"/>
    </xf>
    <xf numFmtId="0" fontId="3" fillId="0" borderId="5" xfId="0" applyFont="1" applyBorder="1"/>
    <xf numFmtId="0" fontId="15" fillId="0" borderId="0" xfId="0" applyFont="1"/>
    <xf numFmtId="0" fontId="112" fillId="22" borderId="0" xfId="0" applyFont="1" applyFill="1"/>
    <xf numFmtId="0" fontId="0" fillId="22" borderId="0" xfId="0" applyFill="1"/>
    <xf numFmtId="0" fontId="4" fillId="22" borderId="0" xfId="0" applyFont="1" applyFill="1"/>
    <xf numFmtId="0" fontId="4" fillId="22" borderId="1" xfId="0" applyFont="1" applyFill="1" applyBorder="1"/>
    <xf numFmtId="0" fontId="69" fillId="0" borderId="1" xfId="2" applyBorder="1" applyAlignment="1">
      <alignment horizontal="left" wrapText="1"/>
    </xf>
    <xf numFmtId="0" fontId="69" fillId="0" borderId="0" xfId="2" applyAlignment="1">
      <alignment horizontal="left" vertical="center" wrapText="1"/>
    </xf>
    <xf numFmtId="0" fontId="0" fillId="0" borderId="0" xfId="0" applyAlignment="1">
      <alignment horizontal="left" vertical="center" wrapText="1" indent="1"/>
    </xf>
    <xf numFmtId="0" fontId="93" fillId="48" borderId="1" xfId="0" applyFont="1" applyFill="1" applyBorder="1" applyAlignment="1">
      <alignment horizontal="left" vertical="top" wrapText="1" indent="1"/>
    </xf>
    <xf numFmtId="0" fontId="94" fillId="48" borderId="1" xfId="0" applyFont="1" applyFill="1" applyBorder="1" applyAlignment="1">
      <alignment horizontal="left" vertical="top" wrapText="1" indent="1"/>
    </xf>
    <xf numFmtId="0" fontId="94" fillId="48" borderId="1" xfId="0" applyFont="1" applyFill="1" applyBorder="1" applyAlignment="1">
      <alignment horizontal="left" vertical="center" wrapText="1" indent="1"/>
    </xf>
    <xf numFmtId="0" fontId="97" fillId="48" borderId="68" xfId="0" applyFont="1" applyFill="1" applyBorder="1" applyAlignment="1">
      <alignment horizontal="left" vertical="center" wrapText="1" indent="1"/>
    </xf>
    <xf numFmtId="0" fontId="0" fillId="22" borderId="0" xfId="0" applyFill="1" applyAlignment="1">
      <alignment wrapText="1"/>
    </xf>
    <xf numFmtId="0" fontId="17" fillId="54" borderId="3" xfId="0" applyFont="1" applyFill="1" applyBorder="1" applyAlignment="1">
      <alignment horizontal="left" vertical="center"/>
    </xf>
    <xf numFmtId="0" fontId="113" fillId="48" borderId="61" xfId="2" applyFont="1" applyFill="1" applyBorder="1" applyAlignment="1">
      <alignment horizontal="left" vertical="center" wrapText="1" indent="1"/>
    </xf>
    <xf numFmtId="0" fontId="115" fillId="48" borderId="61" xfId="0" applyFont="1" applyFill="1" applyBorder="1" applyAlignment="1">
      <alignment horizontal="left" vertical="center" wrapText="1" indent="1"/>
    </xf>
    <xf numFmtId="0" fontId="113" fillId="48" borderId="61" xfId="2" applyFont="1" applyFill="1" applyBorder="1" applyAlignment="1">
      <alignment horizontal="left" vertical="top" wrapText="1" indent="1"/>
    </xf>
    <xf numFmtId="0" fontId="17" fillId="23" borderId="3" xfId="0" applyFont="1" applyFill="1" applyBorder="1" applyAlignment="1">
      <alignment horizontal="center" vertical="center"/>
    </xf>
    <xf numFmtId="0" fontId="30" fillId="0" borderId="1" xfId="0" applyFont="1" applyBorder="1" applyAlignment="1">
      <alignment horizontal="left" vertical="center"/>
    </xf>
    <xf numFmtId="0" fontId="10" fillId="0" borderId="1" xfId="0" applyFont="1" applyBorder="1" applyAlignment="1">
      <alignment horizontal="center" vertical="center" wrapText="1"/>
    </xf>
    <xf numFmtId="0" fontId="15" fillId="4" borderId="6" xfId="0" applyFont="1" applyFill="1" applyBorder="1" applyAlignment="1">
      <alignment vertical="center"/>
    </xf>
    <xf numFmtId="0" fontId="18" fillId="4" borderId="6" xfId="0" applyFont="1" applyFill="1" applyBorder="1" applyAlignment="1">
      <alignment horizontal="center" vertical="center" wrapText="1"/>
    </xf>
    <xf numFmtId="0" fontId="17" fillId="9" borderId="7" xfId="0" applyFont="1" applyFill="1" applyBorder="1" applyAlignment="1">
      <alignment horizontal="right" vertical="center"/>
    </xf>
    <xf numFmtId="0" fontId="18" fillId="5" borderId="4" xfId="0" applyFont="1" applyFill="1" applyBorder="1" applyAlignment="1">
      <alignment horizontal="right" vertical="center"/>
    </xf>
    <xf numFmtId="0" fontId="10" fillId="4" borderId="4" xfId="0" applyFont="1" applyFill="1" applyBorder="1" applyAlignment="1">
      <alignment vertical="center"/>
    </xf>
    <xf numFmtId="0" fontId="20" fillId="3" borderId="7" xfId="0" applyFont="1" applyFill="1" applyBorder="1" applyAlignment="1">
      <alignment horizontal="center" vertical="top"/>
    </xf>
    <xf numFmtId="0" fontId="22" fillId="3" borderId="7" xfId="0" applyFont="1" applyFill="1" applyBorder="1"/>
    <xf numFmtId="0" fontId="4" fillId="10" borderId="6" xfId="0" applyFont="1" applyFill="1" applyBorder="1" applyAlignment="1">
      <alignment horizontal="center" vertical="top"/>
    </xf>
    <xf numFmtId="0" fontId="4" fillId="0" borderId="9" xfId="0" applyFont="1" applyBorder="1" applyAlignment="1">
      <alignment horizontal="right"/>
    </xf>
    <xf numFmtId="0" fontId="18" fillId="5" borderId="13" xfId="0" applyFont="1" applyFill="1" applyBorder="1" applyAlignment="1">
      <alignment vertical="center"/>
    </xf>
    <xf numFmtId="0" fontId="23" fillId="5" borderId="13" xfId="0" applyFont="1" applyFill="1" applyBorder="1" applyAlignment="1">
      <alignment vertical="center"/>
    </xf>
    <xf numFmtId="0" fontId="10" fillId="4" borderId="13" xfId="0" applyFont="1" applyFill="1" applyBorder="1" applyAlignment="1">
      <alignment vertical="center"/>
    </xf>
    <xf numFmtId="0" fontId="17" fillId="5" borderId="7" xfId="0" applyFont="1" applyFill="1" applyBorder="1" applyAlignment="1">
      <alignment horizontal="right" vertical="center"/>
    </xf>
    <xf numFmtId="0" fontId="20" fillId="3" borderId="7" xfId="0" applyFont="1" applyFill="1" applyBorder="1" applyAlignment="1">
      <alignment horizontal="left" vertical="top"/>
    </xf>
    <xf numFmtId="0" fontId="17" fillId="4" borderId="6" xfId="0" applyFont="1" applyFill="1" applyBorder="1" applyAlignment="1">
      <alignment vertical="center"/>
    </xf>
    <xf numFmtId="0" fontId="2" fillId="2" borderId="13" xfId="0" applyFont="1" applyFill="1" applyBorder="1" applyAlignment="1">
      <alignment vertical="center"/>
    </xf>
    <xf numFmtId="0" fontId="6" fillId="3" borderId="11" xfId="0" applyFont="1" applyFill="1" applyBorder="1" applyAlignment="1">
      <alignment horizontal="right" vertical="center"/>
    </xf>
    <xf numFmtId="0" fontId="10" fillId="4" borderId="11" xfId="0" applyFont="1" applyFill="1" applyBorder="1" applyAlignment="1">
      <alignment vertical="center"/>
    </xf>
    <xf numFmtId="0" fontId="20" fillId="3" borderId="7" xfId="0" applyFont="1" applyFill="1" applyBorder="1" applyAlignment="1">
      <alignment vertical="top"/>
    </xf>
    <xf numFmtId="0" fontId="20" fillId="15" borderId="7" xfId="0" applyFont="1" applyFill="1" applyBorder="1" applyAlignment="1">
      <alignment horizontal="center" vertical="top" wrapText="1"/>
    </xf>
    <xf numFmtId="0" fontId="20" fillId="2" borderId="7" xfId="0" applyFont="1" applyFill="1" applyBorder="1" applyAlignment="1">
      <alignment horizontal="center" vertical="top" wrapText="1"/>
    </xf>
    <xf numFmtId="0" fontId="20" fillId="16" borderId="7" xfId="0" applyFont="1" applyFill="1" applyBorder="1" applyAlignment="1">
      <alignment horizontal="center" vertical="top" wrapText="1"/>
    </xf>
    <xf numFmtId="0" fontId="4" fillId="0" borderId="26" xfId="0" applyFont="1" applyBorder="1" applyAlignment="1">
      <alignment horizontal="left"/>
    </xf>
    <xf numFmtId="0" fontId="3" fillId="38" borderId="1" xfId="0" applyFont="1" applyFill="1" applyBorder="1"/>
    <xf numFmtId="0" fontId="23" fillId="0" borderId="0" xfId="0" applyFont="1"/>
    <xf numFmtId="0" fontId="4" fillId="5" borderId="7" xfId="0" applyFont="1" applyFill="1" applyBorder="1" applyAlignment="1">
      <alignment vertical="center" wrapText="1"/>
    </xf>
    <xf numFmtId="0" fontId="18" fillId="10" borderId="1" xfId="0" applyFont="1" applyFill="1" applyBorder="1"/>
    <xf numFmtId="0" fontId="18" fillId="10" borderId="1" xfId="0" applyFont="1" applyFill="1" applyBorder="1" applyAlignment="1">
      <alignment horizontal="left"/>
    </xf>
    <xf numFmtId="0" fontId="17" fillId="30" borderId="34" xfId="0" applyFont="1" applyFill="1" applyBorder="1" applyAlignment="1">
      <alignment horizontal="center" vertical="center" wrapText="1"/>
    </xf>
    <xf numFmtId="0" fontId="21" fillId="30" borderId="35" xfId="0" applyFont="1" applyFill="1" applyBorder="1" applyAlignment="1">
      <alignment vertical="center"/>
    </xf>
    <xf numFmtId="0" fontId="21" fillId="30" borderId="36" xfId="0" applyFont="1" applyFill="1" applyBorder="1" applyAlignment="1">
      <alignment vertical="center"/>
    </xf>
    <xf numFmtId="0" fontId="2" fillId="2" borderId="1" xfId="0" applyFont="1" applyFill="1" applyBorder="1" applyAlignment="1">
      <alignment vertical="center"/>
    </xf>
    <xf numFmtId="0" fontId="3" fillId="0" borderId="1" xfId="0" applyFont="1" applyBorder="1"/>
    <xf numFmtId="0" fontId="10" fillId="0" borderId="0" xfId="0" applyFont="1" applyAlignment="1">
      <alignment horizontal="center" wrapText="1"/>
    </xf>
    <xf numFmtId="0" fontId="10" fillId="4" borderId="1" xfId="0" applyFont="1" applyFill="1" applyBorder="1" applyAlignment="1">
      <alignment vertical="center"/>
    </xf>
    <xf numFmtId="0" fontId="15" fillId="4" borderId="19" xfId="0" applyFont="1" applyFill="1" applyBorder="1" applyAlignment="1">
      <alignment vertical="center"/>
    </xf>
    <xf numFmtId="0" fontId="3" fillId="0" borderId="2" xfId="0" applyFont="1" applyBorder="1"/>
    <xf numFmtId="0" fontId="18" fillId="23" borderId="4" xfId="0" applyFont="1" applyFill="1" applyBorder="1" applyAlignment="1">
      <alignment vertical="center"/>
    </xf>
    <xf numFmtId="0" fontId="3" fillId="22" borderId="5" xfId="0" applyFont="1" applyFill="1" applyBorder="1"/>
    <xf numFmtId="0" fontId="18" fillId="24" borderId="4" xfId="0" applyFont="1" applyFill="1" applyBorder="1" applyAlignment="1">
      <alignment vertical="center"/>
    </xf>
    <xf numFmtId="0" fontId="18" fillId="5" borderId="4" xfId="0" applyFont="1" applyFill="1" applyBorder="1" applyAlignment="1">
      <alignment vertical="center"/>
    </xf>
    <xf numFmtId="0" fontId="3" fillId="0" borderId="5" xfId="0" applyFont="1" applyBorder="1"/>
    <xf numFmtId="0" fontId="18" fillId="6" borderId="4" xfId="0" applyFont="1" applyFill="1" applyBorder="1" applyAlignment="1">
      <alignment vertical="center"/>
    </xf>
    <xf numFmtId="0" fontId="5" fillId="0" borderId="57" xfId="0" applyFont="1" applyBorder="1" applyAlignment="1">
      <alignment vertical="center" wrapText="1"/>
    </xf>
    <xf numFmtId="0" fontId="18" fillId="6" borderId="4" xfId="0" applyFont="1" applyFill="1" applyBorder="1" applyAlignment="1">
      <alignment vertical="center" wrapText="1"/>
    </xf>
    <xf numFmtId="0" fontId="4" fillId="6" borderId="4" xfId="0" applyFont="1" applyFill="1" applyBorder="1" applyAlignment="1">
      <alignment vertical="center"/>
    </xf>
    <xf numFmtId="0" fontId="10" fillId="4" borderId="4" xfId="0" applyFont="1" applyFill="1" applyBorder="1" applyAlignment="1">
      <alignment vertical="center"/>
    </xf>
    <xf numFmtId="0" fontId="3" fillId="0" borderId="6" xfId="0" applyFont="1" applyBorder="1"/>
    <xf numFmtId="0" fontId="18" fillId="54" borderId="4" xfId="0" applyFont="1" applyFill="1" applyBorder="1" applyAlignment="1">
      <alignment vertical="center"/>
    </xf>
    <xf numFmtId="0" fontId="3" fillId="55" borderId="5" xfId="0" applyFont="1" applyFill="1" applyBorder="1"/>
    <xf numFmtId="0" fontId="17" fillId="4" borderId="4" xfId="0" applyFont="1" applyFill="1" applyBorder="1" applyAlignment="1">
      <alignment vertical="top"/>
    </xf>
    <xf numFmtId="0" fontId="18" fillId="32" borderId="4" xfId="0" applyFont="1" applyFill="1" applyBorder="1" applyAlignment="1">
      <alignment vertical="center"/>
    </xf>
    <xf numFmtId="0" fontId="3" fillId="34" borderId="5" xfId="0" applyFont="1" applyFill="1" applyBorder="1"/>
    <xf numFmtId="0" fontId="18" fillId="35" borderId="4" xfId="0" applyFont="1" applyFill="1" applyBorder="1" applyAlignment="1">
      <alignment vertical="center"/>
    </xf>
    <xf numFmtId="0" fontId="18" fillId="32" borderId="4" xfId="0" applyFont="1" applyFill="1" applyBorder="1" applyAlignment="1">
      <alignment vertical="top" wrapText="1"/>
    </xf>
    <xf numFmtId="0" fontId="18" fillId="32" borderId="5" xfId="0" applyFont="1" applyFill="1" applyBorder="1" applyAlignment="1">
      <alignment vertical="top"/>
    </xf>
    <xf numFmtId="0" fontId="18" fillId="32" borderId="5" xfId="0" applyFont="1" applyFill="1" applyBorder="1" applyAlignment="1">
      <alignment vertical="center"/>
    </xf>
    <xf numFmtId="0" fontId="18" fillId="5" borderId="5" xfId="0" applyFont="1" applyFill="1" applyBorder="1" applyAlignment="1">
      <alignment vertical="center"/>
    </xf>
    <xf numFmtId="0" fontId="4" fillId="5" borderId="4" xfId="0" applyFont="1" applyFill="1" applyBorder="1" applyAlignment="1">
      <alignment vertical="center"/>
    </xf>
    <xf numFmtId="0" fontId="4" fillId="6" borderId="4" xfId="0" quotePrefix="1" applyFont="1" applyFill="1" applyBorder="1" applyAlignment="1">
      <alignment horizontal="left"/>
    </xf>
    <xf numFmtId="0" fontId="10" fillId="4" borderId="6" xfId="0" applyFont="1" applyFill="1" applyBorder="1" applyAlignment="1">
      <alignment vertical="center"/>
    </xf>
    <xf numFmtId="0" fontId="15" fillId="4" borderId="4" xfId="0" applyFont="1" applyFill="1" applyBorder="1" applyAlignment="1">
      <alignment vertical="center"/>
    </xf>
    <xf numFmtId="0" fontId="18" fillId="52" borderId="4" xfId="0" applyFont="1" applyFill="1" applyBorder="1" applyAlignment="1">
      <alignment vertical="center"/>
    </xf>
    <xf numFmtId="0" fontId="3" fillId="51" borderId="5" xfId="0" applyFont="1" applyFill="1" applyBorder="1"/>
    <xf numFmtId="0" fontId="18" fillId="53" borderId="4" xfId="0" applyFont="1" applyFill="1" applyBorder="1" applyAlignment="1">
      <alignment vertical="center"/>
    </xf>
    <xf numFmtId="0" fontId="3" fillId="38" borderId="5" xfId="0" applyFont="1" applyFill="1" applyBorder="1"/>
    <xf numFmtId="0" fontId="35" fillId="32" borderId="4" xfId="0" applyFont="1" applyFill="1" applyBorder="1" applyAlignment="1">
      <alignment horizontal="center" vertical="center"/>
    </xf>
    <xf numFmtId="0" fontId="35" fillId="32" borderId="6" xfId="0" applyFont="1" applyFill="1" applyBorder="1" applyAlignment="1">
      <alignment horizontal="center" vertical="center"/>
    </xf>
    <xf numFmtId="0" fontId="4" fillId="0" borderId="0" xfId="0" applyFont="1"/>
    <xf numFmtId="0" fontId="0" fillId="0" borderId="0" xfId="0"/>
    <xf numFmtId="0" fontId="18" fillId="54" borderId="4" xfId="0" applyFont="1" applyFill="1" applyBorder="1" applyAlignment="1">
      <alignment vertical="center" wrapText="1"/>
    </xf>
    <xf numFmtId="0" fontId="3" fillId="55" borderId="5" xfId="0" applyFont="1" applyFill="1" applyBorder="1" applyAlignment="1">
      <alignment wrapText="1"/>
    </xf>
    <xf numFmtId="0" fontId="17" fillId="0" borderId="0" xfId="0" applyFont="1" applyAlignment="1">
      <alignment horizontal="left"/>
    </xf>
    <xf numFmtId="0" fontId="20" fillId="3" borderId="8" xfId="0" applyFont="1" applyFill="1" applyBorder="1" applyAlignment="1">
      <alignment horizontal="center" vertical="top"/>
    </xf>
    <xf numFmtId="0" fontId="20" fillId="3" borderId="4" xfId="0" applyFont="1" applyFill="1" applyBorder="1" applyAlignment="1">
      <alignment horizontal="center" vertical="top"/>
    </xf>
    <xf numFmtId="0" fontId="18" fillId="23" borderId="5" xfId="0" applyFont="1" applyFill="1" applyBorder="1" applyAlignment="1">
      <alignment vertical="center"/>
    </xf>
    <xf numFmtId="0" fontId="18" fillId="23" borderId="4" xfId="0" applyFont="1" applyFill="1" applyBorder="1"/>
    <xf numFmtId="0" fontId="4" fillId="14" borderId="4" xfId="0" applyFont="1" applyFill="1" applyBorder="1"/>
    <xf numFmtId="0" fontId="4" fillId="5" borderId="4" xfId="0" applyFont="1" applyFill="1" applyBorder="1"/>
    <xf numFmtId="0" fontId="18" fillId="5" borderId="4" xfId="0" applyFont="1" applyFill="1" applyBorder="1"/>
    <xf numFmtId="0" fontId="17" fillId="4" borderId="6" xfId="0" applyFont="1" applyFill="1" applyBorder="1" applyAlignment="1">
      <alignment vertical="center"/>
    </xf>
    <xf numFmtId="0" fontId="10" fillId="4" borderId="13" xfId="0" applyFont="1" applyFill="1" applyBorder="1" applyAlignment="1">
      <alignment vertical="center"/>
    </xf>
    <xf numFmtId="0" fontId="3" fillId="0" borderId="13" xfId="0" applyFont="1" applyBorder="1"/>
    <xf numFmtId="0" fontId="17" fillId="4" borderId="13" xfId="0" applyFont="1" applyFill="1" applyBorder="1" applyAlignment="1">
      <alignment vertical="center"/>
    </xf>
    <xf numFmtId="0" fontId="18" fillId="40" borderId="4" xfId="0" applyFont="1" applyFill="1" applyBorder="1" applyAlignment="1">
      <alignment vertical="center"/>
    </xf>
    <xf numFmtId="0" fontId="18" fillId="40" borderId="6" xfId="0" applyFont="1" applyFill="1" applyBorder="1" applyAlignment="1">
      <alignment vertical="center"/>
    </xf>
    <xf numFmtId="0" fontId="72" fillId="23" borderId="4" xfId="0" applyFont="1" applyFill="1" applyBorder="1" applyAlignment="1">
      <alignment vertical="center"/>
    </xf>
    <xf numFmtId="0" fontId="2" fillId="2" borderId="27" xfId="0" applyFont="1" applyFill="1" applyBorder="1" applyAlignment="1">
      <alignment vertical="center"/>
    </xf>
    <xf numFmtId="0" fontId="6" fillId="3" borderId="10" xfId="0" applyFont="1" applyFill="1" applyBorder="1" applyAlignment="1">
      <alignment horizontal="right" vertical="center"/>
    </xf>
    <xf numFmtId="0" fontId="10" fillId="4" borderId="10" xfId="0" applyFont="1" applyFill="1" applyBorder="1" applyAlignment="1">
      <alignment vertical="center"/>
    </xf>
    <xf numFmtId="0" fontId="26" fillId="0" borderId="10" xfId="0" applyFont="1" applyBorder="1" applyAlignment="1">
      <alignment horizontal="center" wrapText="1"/>
    </xf>
    <xf numFmtId="0" fontId="3" fillId="0" borderId="11" xfId="0" applyFont="1" applyBorder="1"/>
    <xf numFmtId="0" fontId="15" fillId="0" borderId="0" xfId="0" applyFont="1" applyAlignment="1">
      <alignment horizontal="center"/>
    </xf>
    <xf numFmtId="0" fontId="78" fillId="0" borderId="1" xfId="0" applyFont="1" applyBorder="1" applyAlignment="1">
      <alignment horizontal="left" textRotation="90" wrapText="1"/>
    </xf>
    <xf numFmtId="0" fontId="78" fillId="0" borderId="1" xfId="0" applyFont="1" applyBorder="1" applyAlignment="1">
      <alignment horizontal="center" textRotation="90"/>
    </xf>
    <xf numFmtId="0" fontId="4" fillId="0" borderId="0" xfId="0" applyFont="1" applyAlignment="1">
      <alignment vertical="top" wrapText="1"/>
    </xf>
    <xf numFmtId="0" fontId="6" fillId="3" borderId="1" xfId="0" applyFont="1" applyFill="1" applyBorder="1" applyAlignment="1">
      <alignment horizontal="right" vertical="center"/>
    </xf>
    <xf numFmtId="0" fontId="4" fillId="0" borderId="0" xfId="0" applyFont="1" applyAlignment="1">
      <alignment vertical="center" wrapText="1"/>
    </xf>
    <xf numFmtId="0" fontId="4" fillId="0" borderId="0" xfId="0" applyFont="1" applyAlignment="1">
      <alignment vertical="center"/>
    </xf>
    <xf numFmtId="0" fontId="4" fillId="0" borderId="51" xfId="0" applyFont="1" applyBorder="1" applyAlignment="1">
      <alignment vertical="center" wrapText="1"/>
    </xf>
    <xf numFmtId="0" fontId="77" fillId="39" borderId="51" xfId="0" applyFont="1" applyFill="1" applyBorder="1" applyAlignment="1">
      <alignment horizontal="center"/>
    </xf>
    <xf numFmtId="0" fontId="73" fillId="37" borderId="53" xfId="0" applyFont="1" applyFill="1" applyBorder="1" applyAlignment="1">
      <alignment vertical="center" wrapText="1"/>
    </xf>
    <xf numFmtId="0" fontId="73" fillId="37" borderId="54" xfId="0" applyFont="1" applyFill="1" applyBorder="1" applyAlignment="1">
      <alignment vertical="center" wrapText="1"/>
    </xf>
    <xf numFmtId="0" fontId="69" fillId="0" borderId="0" xfId="2" applyAlignment="1">
      <alignment wrapText="1"/>
    </xf>
    <xf numFmtId="0" fontId="69" fillId="0" borderId="0" xfId="2" applyAlignment="1"/>
    <xf numFmtId="0" fontId="76" fillId="37" borderId="53" xfId="0" applyFont="1" applyFill="1" applyBorder="1" applyAlignment="1">
      <alignment horizontal="center" vertical="center" wrapText="1"/>
    </xf>
    <xf numFmtId="0" fontId="76" fillId="37" borderId="54" xfId="0" applyFont="1" applyFill="1" applyBorder="1" applyAlignment="1">
      <alignment horizontal="center" vertical="center" wrapText="1"/>
    </xf>
    <xf numFmtId="0" fontId="15" fillId="17" borderId="58" xfId="0" applyFont="1" applyFill="1" applyBorder="1" applyAlignment="1">
      <alignment vertical="center"/>
    </xf>
    <xf numFmtId="0" fontId="15" fillId="17" borderId="59" xfId="0" applyFont="1" applyFill="1" applyBorder="1" applyAlignment="1">
      <alignment vertical="center"/>
    </xf>
    <xf numFmtId="0" fontId="15" fillId="17" borderId="60" xfId="0" applyFont="1" applyFill="1" applyBorder="1" applyAlignment="1">
      <alignment vertical="center"/>
    </xf>
    <xf numFmtId="0" fontId="4" fillId="0" borderId="52" xfId="0" applyFont="1" applyBorder="1" applyAlignment="1">
      <alignment horizontal="center" vertical="center" wrapText="1"/>
    </xf>
    <xf numFmtId="0" fontId="70" fillId="37" borderId="53" xfId="0" applyFont="1" applyFill="1" applyBorder="1" applyAlignment="1">
      <alignment vertical="center" wrapText="1"/>
    </xf>
    <xf numFmtId="0" fontId="70" fillId="37" borderId="54" xfId="0" applyFont="1" applyFill="1" applyBorder="1" applyAlignment="1">
      <alignment vertical="center" wrapText="1"/>
    </xf>
    <xf numFmtId="0" fontId="74" fillId="37" borderId="53" xfId="0" applyFont="1" applyFill="1" applyBorder="1" applyAlignment="1">
      <alignment vertical="center" wrapText="1"/>
    </xf>
    <xf numFmtId="0" fontId="74" fillId="37" borderId="54" xfId="0" applyFont="1" applyFill="1" applyBorder="1" applyAlignment="1">
      <alignment vertical="center" wrapText="1"/>
    </xf>
    <xf numFmtId="0" fontId="33" fillId="0" borderId="0" xfId="0" applyFont="1" applyAlignment="1">
      <alignment horizontal="center"/>
    </xf>
    <xf numFmtId="0" fontId="32" fillId="2" borderId="1" xfId="0" applyFont="1" applyFill="1" applyBorder="1" applyAlignment="1">
      <alignment vertical="center"/>
    </xf>
    <xf numFmtId="0" fontId="69" fillId="47" borderId="1" xfId="2" applyFill="1" applyBorder="1" applyAlignment="1">
      <alignment vertical="top" wrapText="1"/>
    </xf>
    <xf numFmtId="0" fontId="26" fillId="38" borderId="0" xfId="0" applyFont="1" applyFill="1" applyAlignment="1">
      <alignment vertical="top" wrapText="1"/>
    </xf>
    <xf numFmtId="0" fontId="81" fillId="0" borderId="0" xfId="0" applyFont="1" applyAlignment="1">
      <alignment horizontal="left" vertical="center" wrapText="1" indent="3"/>
    </xf>
    <xf numFmtId="0" fontId="99" fillId="48" borderId="68" xfId="0" applyFont="1" applyFill="1" applyBorder="1" applyAlignment="1">
      <alignment horizontal="left" vertical="center" wrapText="1" indent="1"/>
    </xf>
    <xf numFmtId="0" fontId="99" fillId="48" borderId="67" xfId="0" applyFont="1" applyFill="1" applyBorder="1" applyAlignment="1">
      <alignment horizontal="left" vertical="center" wrapText="1" indent="1"/>
    </xf>
    <xf numFmtId="0" fontId="97" fillId="48" borderId="68" xfId="0" applyFont="1" applyFill="1" applyBorder="1" applyAlignment="1">
      <alignment horizontal="left" vertical="center" wrapText="1" indent="1"/>
    </xf>
    <xf numFmtId="0" fontId="97" fillId="48" borderId="67" xfId="0" applyFont="1" applyFill="1" applyBorder="1" applyAlignment="1">
      <alignment horizontal="left" vertical="center" wrapText="1" indent="1"/>
    </xf>
    <xf numFmtId="0" fontId="93" fillId="48" borderId="68" xfId="0" applyFont="1" applyFill="1" applyBorder="1" applyAlignment="1">
      <alignment horizontal="left" vertical="top" wrapText="1" indent="1"/>
    </xf>
    <xf numFmtId="0" fontId="93" fillId="48" borderId="66" xfId="0" applyFont="1" applyFill="1" applyBorder="1" applyAlignment="1">
      <alignment horizontal="left" vertical="top" wrapText="1" indent="1"/>
    </xf>
    <xf numFmtId="0" fontId="93" fillId="48" borderId="67" xfId="0" applyFont="1" applyFill="1" applyBorder="1" applyAlignment="1">
      <alignment horizontal="left" vertical="top" wrapText="1" indent="1"/>
    </xf>
    <xf numFmtId="0" fontId="94" fillId="48" borderId="68" xfId="0" applyFont="1" applyFill="1" applyBorder="1" applyAlignment="1">
      <alignment horizontal="left" vertical="top" wrapText="1" indent="1"/>
    </xf>
    <xf numFmtId="0" fontId="94" fillId="48" borderId="66" xfId="0" applyFont="1" applyFill="1" applyBorder="1" applyAlignment="1">
      <alignment horizontal="left" vertical="top" wrapText="1" indent="1"/>
    </xf>
    <xf numFmtId="0" fontId="94" fillId="48" borderId="67" xfId="0" applyFont="1" applyFill="1" applyBorder="1" applyAlignment="1">
      <alignment horizontal="left" vertical="top" wrapText="1" indent="1"/>
    </xf>
    <xf numFmtId="0" fontId="94" fillId="48" borderId="68" xfId="0" applyFont="1" applyFill="1" applyBorder="1" applyAlignment="1">
      <alignment horizontal="left" vertical="center" wrapText="1" indent="1"/>
    </xf>
    <xf numFmtId="0" fontId="94" fillId="48" borderId="66" xfId="0" applyFont="1" applyFill="1" applyBorder="1" applyAlignment="1">
      <alignment horizontal="left" vertical="center" wrapText="1" indent="1"/>
    </xf>
    <xf numFmtId="0" fontId="94" fillId="48" borderId="67" xfId="0" applyFont="1" applyFill="1" applyBorder="1" applyAlignment="1">
      <alignment horizontal="left" vertical="center" wrapText="1" indent="1"/>
    </xf>
    <xf numFmtId="0" fontId="4" fillId="47" borderId="1" xfId="0" applyFont="1" applyFill="1" applyBorder="1"/>
    <xf numFmtId="0" fontId="99" fillId="48" borderId="66" xfId="0" applyFont="1" applyFill="1" applyBorder="1" applyAlignment="1">
      <alignment horizontal="left" vertical="center" wrapText="1" indent="1"/>
    </xf>
    <xf numFmtId="0" fontId="97" fillId="48" borderId="68" xfId="0" applyFont="1" applyFill="1" applyBorder="1" applyAlignment="1">
      <alignment horizontal="left" vertical="top" wrapText="1" indent="1"/>
    </xf>
    <xf numFmtId="0" fontId="97" fillId="48" borderId="66" xfId="0" applyFont="1" applyFill="1" applyBorder="1" applyAlignment="1">
      <alignment horizontal="left" vertical="top" wrapText="1" indent="1"/>
    </xf>
    <xf numFmtId="0" fontId="97" fillId="48" borderId="67" xfId="0" applyFont="1" applyFill="1" applyBorder="1" applyAlignment="1">
      <alignment horizontal="left" vertical="top" wrapText="1" indent="1"/>
    </xf>
    <xf numFmtId="0" fontId="97" fillId="48" borderId="66" xfId="0" applyFont="1" applyFill="1" applyBorder="1" applyAlignment="1">
      <alignment horizontal="left" vertical="center" wrapText="1" indent="1"/>
    </xf>
    <xf numFmtId="0" fontId="41" fillId="0" borderId="0" xfId="0" applyFont="1" applyAlignment="1">
      <alignment wrapText="1"/>
    </xf>
    <xf numFmtId="0" fontId="97" fillId="48" borderId="68" xfId="0" applyFont="1" applyFill="1" applyBorder="1" applyAlignment="1">
      <alignment horizontal="center" vertical="center" wrapText="1"/>
    </xf>
    <xf numFmtId="0" fontId="97" fillId="48" borderId="66" xfId="0" applyFont="1" applyFill="1" applyBorder="1" applyAlignment="1">
      <alignment horizontal="center" vertical="center" wrapText="1"/>
    </xf>
    <xf numFmtId="0" fontId="97" fillId="48" borderId="67" xfId="0" applyFont="1" applyFill="1" applyBorder="1" applyAlignment="1">
      <alignment horizontal="center" vertical="center" wrapText="1"/>
    </xf>
    <xf numFmtId="0" fontId="41" fillId="0" borderId="0" xfId="0" applyFont="1"/>
    <xf numFmtId="0" fontId="102" fillId="0" borderId="0" xfId="0" applyFont="1"/>
    <xf numFmtId="0" fontId="115" fillId="48" borderId="68" xfId="0" applyFont="1" applyFill="1" applyBorder="1" applyAlignment="1">
      <alignment horizontal="left" vertical="center" wrapText="1"/>
    </xf>
    <xf numFmtId="0" fontId="97" fillId="48" borderId="66" xfId="0" applyFont="1" applyFill="1" applyBorder="1" applyAlignment="1">
      <alignment horizontal="left" vertical="center" wrapText="1"/>
    </xf>
    <xf numFmtId="0" fontId="97" fillId="48" borderId="67" xfId="0" applyFont="1" applyFill="1" applyBorder="1" applyAlignment="1">
      <alignment horizontal="left" vertical="center" wrapText="1"/>
    </xf>
    <xf numFmtId="0" fontId="99" fillId="48" borderId="1" xfId="0" applyFont="1" applyFill="1" applyBorder="1" applyAlignment="1">
      <alignment horizontal="left" vertical="center" wrapText="1"/>
    </xf>
    <xf numFmtId="0" fontId="113" fillId="48" borderId="1" xfId="2" applyFont="1" applyFill="1" applyBorder="1" applyAlignment="1">
      <alignment horizontal="left" vertical="center" wrapText="1" indent="1"/>
    </xf>
    <xf numFmtId="0" fontId="41" fillId="0" borderId="0" xfId="0" applyFont="1" applyAlignment="1">
      <alignment vertical="center" wrapText="1"/>
    </xf>
    <xf numFmtId="0" fontId="4" fillId="0" borderId="21" xfId="0" applyFont="1" applyBorder="1"/>
    <xf numFmtId="0" fontId="3" fillId="0" borderId="28" xfId="0" applyFont="1" applyBorder="1"/>
    <xf numFmtId="0" fontId="3" fillId="0" borderId="22" xfId="0" applyFont="1" applyBorder="1"/>
    <xf numFmtId="0" fontId="4" fillId="0" borderId="29" xfId="0" applyFont="1" applyBorder="1"/>
    <xf numFmtId="0" fontId="3" fillId="0" borderId="30" xfId="0" applyFont="1" applyBorder="1"/>
    <xf numFmtId="0" fontId="4" fillId="0" borderId="31" xfId="0" applyFont="1" applyBorder="1"/>
    <xf numFmtId="0" fontId="3" fillId="0" borderId="32" xfId="0" applyFont="1" applyBorder="1"/>
    <xf numFmtId="0" fontId="3" fillId="0" borderId="33" xfId="0" applyFont="1" applyBorder="1"/>
    <xf numFmtId="0" fontId="60" fillId="31" borderId="37" xfId="0" applyFont="1" applyFill="1" applyBorder="1" applyAlignment="1">
      <alignment horizontal="center" vertical="center" wrapText="1"/>
    </xf>
    <xf numFmtId="0" fontId="60" fillId="31" borderId="38" xfId="0" applyFont="1" applyFill="1" applyBorder="1" applyAlignment="1">
      <alignment horizontal="center" vertical="center" wrapText="1"/>
    </xf>
    <xf numFmtId="20" fontId="41" fillId="0" borderId="37" xfId="0" applyNumberFormat="1" applyFont="1" applyBorder="1" applyAlignment="1">
      <alignment horizontal="right" vertical="center" wrapText="1"/>
    </xf>
    <xf numFmtId="20" fontId="41" fillId="0" borderId="43" xfId="0" applyNumberFormat="1" applyFont="1" applyBorder="1" applyAlignment="1">
      <alignment horizontal="right" vertical="center" wrapText="1"/>
    </xf>
    <xf numFmtId="20" fontId="41" fillId="0" borderId="38" xfId="0" applyNumberFormat="1" applyFont="1" applyBorder="1" applyAlignment="1">
      <alignment horizontal="right" vertical="center" wrapText="1"/>
    </xf>
    <xf numFmtId="0" fontId="41" fillId="0" borderId="37" xfId="0" applyFont="1" applyBorder="1" applyAlignment="1">
      <alignment horizontal="right" vertical="center" wrapText="1"/>
    </xf>
    <xf numFmtId="0" fontId="41" fillId="0" borderId="43" xfId="0" applyFont="1" applyBorder="1" applyAlignment="1">
      <alignment horizontal="right" vertical="center" wrapText="1"/>
    </xf>
    <xf numFmtId="0" fontId="41" fillId="0" borderId="38" xfId="0" applyFont="1" applyBorder="1" applyAlignment="1">
      <alignment horizontal="right" vertical="center" wrapText="1"/>
    </xf>
    <xf numFmtId="0" fontId="41" fillId="0" borderId="44" xfId="0" applyFont="1" applyBorder="1" applyAlignment="1">
      <alignment horizontal="center" vertical="center" wrapText="1"/>
    </xf>
    <xf numFmtId="0" fontId="41" fillId="0" borderId="45" xfId="0" applyFont="1" applyBorder="1" applyAlignment="1">
      <alignment horizontal="center" vertical="center" wrapText="1"/>
    </xf>
    <xf numFmtId="0" fontId="41" fillId="0" borderId="46" xfId="0" applyFont="1" applyBorder="1" applyAlignment="1">
      <alignment horizontal="center" vertical="center" wrapText="1"/>
    </xf>
    <xf numFmtId="0" fontId="40" fillId="0" borderId="1" xfId="1" applyFont="1" applyAlignment="1">
      <alignment vertical="center"/>
    </xf>
    <xf numFmtId="0" fontId="40" fillId="0" borderId="1" xfId="1" applyFont="1" applyAlignment="1">
      <alignment vertical="top" wrapText="1"/>
    </xf>
    <xf numFmtId="0" fontId="40" fillId="0" borderId="1" xfId="1" applyFont="1" applyAlignment="1">
      <alignment vertical="top"/>
    </xf>
    <xf numFmtId="0" fontId="67" fillId="0" borderId="1" xfId="1" applyFont="1" applyAlignment="1">
      <alignment vertical="center" wrapText="1"/>
    </xf>
    <xf numFmtId="0" fontId="32" fillId="2" borderId="1" xfId="1" applyFont="1" applyFill="1" applyAlignment="1">
      <alignment vertical="center"/>
    </xf>
    <xf numFmtId="0" fontId="3" fillId="0" borderId="1" xfId="1" applyFont="1"/>
    <xf numFmtId="0" fontId="37" fillId="0" borderId="1" xfId="1" applyFont="1" applyAlignment="1">
      <alignment vertical="center" wrapText="1"/>
    </xf>
    <xf numFmtId="0" fontId="21" fillId="0" borderId="1" xfId="1" applyAlignment="1">
      <alignment vertical="center"/>
    </xf>
    <xf numFmtId="0" fontId="64" fillId="0" borderId="1" xfId="1" applyFont="1" applyAlignment="1">
      <alignment wrapText="1"/>
    </xf>
    <xf numFmtId="0" fontId="65" fillId="0" borderId="1" xfId="1" applyFont="1"/>
    <xf numFmtId="0" fontId="10" fillId="4" borderId="1" xfId="1" applyFont="1" applyFill="1" applyAlignment="1">
      <alignment vertical="center"/>
    </xf>
    <xf numFmtId="0" fontId="40" fillId="0" borderId="1" xfId="1" applyFont="1" applyAlignment="1">
      <alignment vertical="center" wrapText="1"/>
    </xf>
    <xf numFmtId="0" fontId="26" fillId="0" borderId="0" xfId="0" applyFont="1" applyAlignment="1">
      <alignment vertical="center" wrapText="1"/>
    </xf>
    <xf numFmtId="0" fontId="41" fillId="0" borderId="20" xfId="0" applyFont="1" applyBorder="1" applyAlignment="1">
      <alignment horizontal="center" vertical="center" wrapText="1"/>
    </xf>
    <xf numFmtId="0" fontId="3" fillId="0" borderId="25" xfId="0" applyFont="1" applyBorder="1"/>
    <xf numFmtId="0" fontId="3" fillId="0" borderId="23" xfId="0" applyFont="1" applyBorder="1"/>
    <xf numFmtId="0" fontId="41" fillId="0" borderId="20" xfId="0" applyFont="1" applyBorder="1" applyAlignment="1">
      <alignment vertical="center" wrapText="1"/>
    </xf>
    <xf numFmtId="0" fontId="41" fillId="0" borderId="21" xfId="0" applyFont="1" applyBorder="1" applyAlignment="1">
      <alignment horizontal="center" vertical="center" wrapText="1"/>
    </xf>
    <xf numFmtId="0" fontId="3" fillId="0" borderId="19" xfId="0" applyFont="1" applyBorder="1"/>
    <xf numFmtId="0" fontId="17" fillId="17" borderId="73" xfId="0" applyFont="1" applyFill="1" applyBorder="1" applyAlignment="1">
      <alignment wrapText="1"/>
    </xf>
    <xf numFmtId="0" fontId="0" fillId="0" borderId="73" xfId="0" applyBorder="1"/>
    <xf numFmtId="0" fontId="21" fillId="0" borderId="73" xfId="0" applyFont="1" applyBorder="1"/>
    <xf numFmtId="49" fontId="21" fillId="0" borderId="73" xfId="0" applyNumberFormat="1" applyFont="1" applyBorder="1"/>
    <xf numFmtId="0" fontId="0" fillId="43" borderId="73" xfId="0" applyFill="1" applyBorder="1"/>
    <xf numFmtId="0" fontId="44" fillId="0" borderId="73" xfId="0" applyFont="1" applyBorder="1" applyAlignment="1">
      <alignment vertical="center"/>
    </xf>
    <xf numFmtId="0" fontId="4" fillId="0" borderId="73" xfId="0" applyFont="1" applyBorder="1"/>
    <xf numFmtId="0" fontId="69" fillId="0" borderId="73" xfId="2" applyBorder="1"/>
    <xf numFmtId="0" fontId="17" fillId="17" borderId="73" xfId="0" applyFont="1" applyFill="1" applyBorder="1" applyAlignment="1">
      <alignment horizontal="left" vertical="center"/>
    </xf>
    <xf numFmtId="0" fontId="17" fillId="10" borderId="73" xfId="0" applyFont="1" applyFill="1" applyBorder="1" applyAlignment="1">
      <alignment horizontal="left" vertical="center"/>
    </xf>
    <xf numFmtId="0" fontId="4" fillId="0" borderId="73" xfId="0" applyFont="1" applyBorder="1" applyAlignment="1">
      <alignment wrapText="1"/>
    </xf>
    <xf numFmtId="0" fontId="17" fillId="21" borderId="73" xfId="0" applyFont="1" applyFill="1" applyBorder="1" applyAlignment="1">
      <alignment horizontal="left" vertical="center"/>
    </xf>
    <xf numFmtId="0" fontId="4" fillId="21" borderId="73" xfId="0" applyFont="1" applyFill="1" applyBorder="1" applyAlignment="1">
      <alignment wrapText="1"/>
    </xf>
    <xf numFmtId="0" fontId="17" fillId="17" borderId="73" xfId="0" applyFont="1" applyFill="1" applyBorder="1" applyAlignment="1">
      <alignment horizontal="left" vertical="top"/>
    </xf>
    <xf numFmtId="0" fontId="17" fillId="0" borderId="73" xfId="0" applyFont="1" applyBorder="1" applyAlignment="1">
      <alignment vertical="top" wrapText="1"/>
    </xf>
    <xf numFmtId="0" fontId="4" fillId="0" borderId="73" xfId="0" applyFont="1" applyBorder="1" applyAlignment="1">
      <alignment vertical="top" wrapText="1"/>
    </xf>
  </cellXfs>
  <cellStyles count="4">
    <cellStyle name="Hyperlink" xfId="2" builtinId="8"/>
    <cellStyle name="Normal" xfId="0" builtinId="0"/>
    <cellStyle name="Normal 2" xfId="1" xr:uid="{619804F3-C2B2-4A21-B026-4F7E550BA4D9}"/>
    <cellStyle name="Normal 3" xfId="3" xr:uid="{F7873E4F-B5E0-4894-8D0E-555CCE107594}"/>
  </cellStyles>
  <dxfs count="82">
    <dxf>
      <font>
        <b/>
        <strike val="0"/>
        <outline val="0"/>
        <shadow val="0"/>
        <u val="none"/>
        <vertAlign val="baseline"/>
        <sz val="12"/>
        <color theme="0"/>
        <name val="Calibri"/>
        <family val="2"/>
        <scheme val="none"/>
      </font>
    </dxf>
    <dxf>
      <font>
        <b/>
        <strike val="0"/>
        <outline val="0"/>
        <shadow val="0"/>
        <u val="none"/>
        <vertAlign val="baseline"/>
        <sz val="12"/>
        <color theme="0"/>
        <name val="Calibri"/>
        <family val="2"/>
        <scheme val="none"/>
      </font>
    </dxf>
    <dxf>
      <font>
        <b/>
        <strike val="0"/>
        <outline val="0"/>
        <shadow val="0"/>
        <u val="none"/>
        <vertAlign val="baseline"/>
        <sz val="12"/>
        <color theme="0"/>
        <name val="Calibri"/>
        <family val="2"/>
        <scheme val="none"/>
      </font>
    </dxf>
    <dxf>
      <font>
        <b/>
        <strike val="0"/>
        <outline val="0"/>
        <shadow val="0"/>
        <u val="none"/>
        <vertAlign val="baseline"/>
        <sz val="12"/>
        <color theme="0"/>
        <name val="Calibri"/>
        <family val="2"/>
        <scheme val="none"/>
      </font>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8D8D8"/>
          <bgColor rgb="FFD8D8D8"/>
        </patternFill>
      </fill>
    </dxf>
    <dxf>
      <fill>
        <patternFill patternType="solid">
          <fgColor theme="1"/>
          <bgColor theme="1"/>
        </patternFill>
      </fill>
    </dxf>
    <dxf>
      <fill>
        <patternFill patternType="solid">
          <fgColor rgb="FFD9E2F3"/>
          <bgColor rgb="FFD9E2F3"/>
        </patternFill>
      </fill>
    </dxf>
    <dxf>
      <fill>
        <patternFill patternType="solid">
          <fgColor rgb="FFD8D8D8"/>
          <bgColor rgb="FFD8D8D8"/>
        </patternFill>
      </fill>
    </dxf>
    <dxf>
      <fill>
        <patternFill patternType="solid">
          <fgColor theme="1"/>
          <bgColor theme="1"/>
        </patternFill>
      </fill>
    </dxf>
    <dxf>
      <fill>
        <patternFill patternType="solid">
          <fgColor rgb="FFD9E2F3"/>
          <bgColor rgb="FFD9E2F3"/>
        </patternFill>
      </fill>
    </dxf>
    <dxf>
      <fill>
        <patternFill patternType="solid">
          <fgColor rgb="FFD8D8D8"/>
          <bgColor rgb="FFD8D8D8"/>
        </patternFill>
      </fill>
    </dxf>
    <dxf>
      <fill>
        <patternFill patternType="solid">
          <fgColor theme="1"/>
          <bgColor theme="1"/>
        </patternFill>
      </fill>
    </dxf>
    <dxf>
      <fill>
        <patternFill patternType="solid">
          <fgColor rgb="FFD9E2F3"/>
          <bgColor rgb="FFD9E2F3"/>
        </patternFill>
      </fill>
    </dxf>
    <dxf>
      <fill>
        <patternFill patternType="solid">
          <fgColor rgb="FFD8D8D8"/>
          <bgColor rgb="FFD8D8D8"/>
        </patternFill>
      </fill>
    </dxf>
    <dxf>
      <fill>
        <patternFill patternType="solid">
          <fgColor theme="1"/>
          <bgColor theme="1"/>
        </patternFill>
      </fill>
    </dxf>
  </dxfs>
  <tableStyles count="26">
    <tableStyle name="PreInstall_Checklist-style" pivot="0" count="3" xr9:uid="{00000000-0011-0000-FFFF-FFFF00000000}">
      <tableStyleElement type="headerRow" dxfId="81"/>
      <tableStyleElement type="firstRowStripe" dxfId="80"/>
      <tableStyleElement type="secondRowStripe" dxfId="79"/>
    </tableStyle>
    <tableStyle name="Addl_VLANs-style" pivot="0" count="3" xr9:uid="{00000000-0011-0000-FFFF-FFFF01000000}">
      <tableStyleElement type="headerRow" dxfId="78"/>
      <tableStyleElement type="firstRowStripe" dxfId="77"/>
      <tableStyleElement type="secondRowStripe" dxfId="76"/>
    </tableStyle>
    <tableStyle name="3-Virtual Edition (VE)-style" pivot="0" count="3" xr9:uid="{00000000-0011-0000-FFFF-FFFF02000000}">
      <tableStyleElement type="headerRow" dxfId="75"/>
      <tableStyleElement type="firstRowStripe" dxfId="74"/>
      <tableStyleElement type="secondRowStripe" dxfId="73"/>
    </tableStyle>
    <tableStyle name="Rev_History-style" pivot="0" count="3" xr9:uid="{00000000-0011-0000-FFFF-FFFF03000000}">
      <tableStyleElement type="headerRow" dxfId="72"/>
      <tableStyleElement type="firstRowStripe" dxfId="71"/>
      <tableStyleElement type="secondRowStripe" dxfId="70"/>
    </tableStyle>
    <tableStyle name="Model_DB-style" pivot="0" count="3" xr9:uid="{00000000-0011-0000-FFFF-FFFF04000000}">
      <tableStyleElement type="headerRow" dxfId="69"/>
      <tableStyleElement type="firstRowStripe" dxfId="68"/>
      <tableStyleElement type="secondRowStripe" dxfId="67"/>
    </tableStyle>
    <tableStyle name="Model_DB-style 2" pivot="0" count="3" xr9:uid="{00000000-0011-0000-FFFF-FFFF05000000}">
      <tableStyleElement type="headerRow" dxfId="66"/>
      <tableStyleElement type="firstRowStripe" dxfId="65"/>
      <tableStyleElement type="secondRowStripe" dxfId="64"/>
    </tableStyle>
    <tableStyle name="Model_DB-style 3" pivot="0" count="3" xr9:uid="{00000000-0011-0000-FFFF-FFFF06000000}">
      <tableStyleElement type="headerRow" dxfId="63"/>
      <tableStyleElement type="firstRowStripe" dxfId="62"/>
      <tableStyleElement type="secondRowStripe" dxfId="61"/>
    </tableStyle>
    <tableStyle name="Model_DB-style 4" pivot="0" count="3" xr9:uid="{00000000-0011-0000-FFFF-FFFF07000000}">
      <tableStyleElement type="headerRow" dxfId="60"/>
      <tableStyleElement type="firstRowStripe" dxfId="59"/>
      <tableStyleElement type="secondRowStripe" dxfId="58"/>
    </tableStyle>
    <tableStyle name="Model_DB-style 5" pivot="0" count="3" xr9:uid="{00000000-0011-0000-FFFF-FFFF08000000}">
      <tableStyleElement type="headerRow" dxfId="57"/>
      <tableStyleElement type="firstRowStripe" dxfId="56"/>
      <tableStyleElement type="secondRowStripe" dxfId="55"/>
    </tableStyle>
    <tableStyle name="Model_DB-style 6" pivot="0" count="3" xr9:uid="{00000000-0011-0000-FFFF-FFFF09000000}">
      <tableStyleElement type="headerRow" dxfId="54"/>
      <tableStyleElement type="firstRowStripe" dxfId="53"/>
      <tableStyleElement type="secondRowStripe" dxfId="52"/>
    </tableStyle>
    <tableStyle name="Model_DB-style 7" pivot="0" count="3" xr9:uid="{00000000-0011-0000-FFFF-FFFF0A000000}">
      <tableStyleElement type="headerRow" dxfId="51"/>
      <tableStyleElement type="firstRowStripe" dxfId="50"/>
      <tableStyleElement type="secondRowStripe" dxfId="49"/>
    </tableStyle>
    <tableStyle name="Model_DB-style 8" pivot="0" count="3" xr9:uid="{00000000-0011-0000-FFFF-FFFF0B000000}">
      <tableStyleElement type="headerRow" dxfId="48"/>
      <tableStyleElement type="firstRowStripe" dxfId="47"/>
      <tableStyleElement type="secondRowStripe" dxfId="46"/>
    </tableStyle>
    <tableStyle name="Model_DB-style 9" pivot="0" count="3" xr9:uid="{00000000-0011-0000-FFFF-FFFF0C000000}">
      <tableStyleElement type="headerRow" dxfId="45"/>
      <tableStyleElement type="firstRowStripe" dxfId="44"/>
      <tableStyleElement type="secondRowStripe" dxfId="43"/>
    </tableStyle>
    <tableStyle name="Model_DB-style 10" pivot="0" count="3" xr9:uid="{00000000-0011-0000-FFFF-FFFF0D000000}">
      <tableStyleElement type="headerRow" dxfId="42"/>
      <tableStyleElement type="firstRowStripe" dxfId="41"/>
      <tableStyleElement type="secondRowStripe" dxfId="40"/>
    </tableStyle>
    <tableStyle name="Model_DB-style 11" pivot="0" count="3" xr9:uid="{00000000-0011-0000-FFFF-FFFF0E000000}">
      <tableStyleElement type="headerRow" dxfId="39"/>
      <tableStyleElement type="firstRowStripe" dxfId="38"/>
      <tableStyleElement type="secondRowStripe" dxfId="37"/>
    </tableStyle>
    <tableStyle name="Model_DB-style 12" pivot="0" count="3" xr9:uid="{00000000-0011-0000-FFFF-FFFF0F000000}">
      <tableStyleElement type="headerRow" dxfId="36"/>
      <tableStyleElement type="firstRowStripe" dxfId="35"/>
      <tableStyleElement type="secondRowStripe" dxfId="34"/>
    </tableStyle>
    <tableStyle name="Model_DB-style 13" pivot="0" count="3" xr9:uid="{00000000-0011-0000-FFFF-FFFF10000000}">
      <tableStyleElement type="headerRow" dxfId="33"/>
      <tableStyleElement type="firstRowStripe" dxfId="32"/>
      <tableStyleElement type="secondRowStripe" dxfId="31"/>
    </tableStyle>
    <tableStyle name="Model_DB-style 14" pivot="0" count="3" xr9:uid="{00000000-0011-0000-FFFF-FFFF11000000}">
      <tableStyleElement type="headerRow" dxfId="30"/>
      <tableStyleElement type="firstRowStripe" dxfId="29"/>
      <tableStyleElement type="secondRowStripe" dxfId="28"/>
    </tableStyle>
    <tableStyle name="Model_DB-style 15" pivot="0" count="3" xr9:uid="{00000000-0011-0000-FFFF-FFFF12000000}">
      <tableStyleElement type="headerRow" dxfId="27"/>
      <tableStyleElement type="firstRowStripe" dxfId="26"/>
      <tableStyleElement type="secondRowStripe" dxfId="25"/>
    </tableStyle>
    <tableStyle name="Model_DB-style 16" pivot="0" count="3" xr9:uid="{00000000-0011-0000-FFFF-FFFF13000000}">
      <tableStyleElement type="headerRow" dxfId="24"/>
      <tableStyleElement type="firstRowStripe" dxfId="23"/>
      <tableStyleElement type="secondRowStripe" dxfId="22"/>
    </tableStyle>
    <tableStyle name="Model_DB-style 17" pivot="0" count="3" xr9:uid="{00000000-0011-0000-FFFF-FFFF14000000}">
      <tableStyleElement type="headerRow" dxfId="21"/>
      <tableStyleElement type="firstRowStripe" dxfId="20"/>
      <tableStyleElement type="secondRowStripe" dxfId="19"/>
    </tableStyle>
    <tableStyle name="Model_DB-style 18" pivot="0" count="3" xr9:uid="{00000000-0011-0000-FFFF-FFFF15000000}">
      <tableStyleElement type="headerRow" dxfId="18"/>
      <tableStyleElement type="firstRowStripe" dxfId="17"/>
      <tableStyleElement type="secondRowStripe" dxfId="16"/>
    </tableStyle>
    <tableStyle name="Model_DB-style 19" pivot="0" count="3" xr9:uid="{00000000-0011-0000-FFFF-FFFF16000000}">
      <tableStyleElement type="headerRow" dxfId="15"/>
      <tableStyleElement type="firstRowStripe" dxfId="14"/>
      <tableStyleElement type="secondRowStripe" dxfId="13"/>
    </tableStyle>
    <tableStyle name="Model_DB-style 20" pivot="0" count="3" xr9:uid="{00000000-0011-0000-FFFF-FFFF17000000}">
      <tableStyleElement type="headerRow" dxfId="12"/>
      <tableStyleElement type="firstRowStripe" dxfId="11"/>
      <tableStyleElement type="secondRowStripe" dxfId="10"/>
    </tableStyle>
    <tableStyle name="Model_DB-style 21" pivot="0" count="3" xr9:uid="{00000000-0011-0000-FFFF-FFFF18000000}">
      <tableStyleElement type="headerRow" dxfId="9"/>
      <tableStyleElement type="firstRowStripe" dxfId="8"/>
      <tableStyleElement type="secondRowStripe" dxfId="7"/>
    </tableStyle>
    <tableStyle name="Model_DB-style 22" pivot="0" count="3" xr9:uid="{00000000-0011-0000-FFFF-FFFF19000000}">
      <tableStyleElement type="headerRow" dxfId="6"/>
      <tableStyleElement type="firstRowStripe" dxfId="5"/>
      <tableStyleElement type="secondRowStripe" dxfId="4"/>
    </tableStyle>
  </tableStyles>
  <colors>
    <mruColors>
      <color rgb="FFFF6699"/>
      <color rgb="FF0047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4"/></Relationships>
</file>

<file path=xl/_rels/comments5.xml.rels><?xml version="1.0" encoding="UTF-8" standalone="yes"?>
<Relationships xmlns="http://schemas.openxmlformats.org/package/2006/relationships"><Relationship Id="rId1" Type="http://customschemas.google.com/relationships/workbookmetadata" Target="commentsmeta2"/></Relationships>
</file>

<file path=xl/_rels/comments6.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30" Type="http://customschemas.google.com/relationships/workbookmetadata" Target="metadata"/><Relationship Id="rId35"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3" Type="http://schemas.openxmlformats.org/officeDocument/2006/relationships/image" Target="../media/image15.jpeg"/><Relationship Id="rId2" Type="http://schemas.openxmlformats.org/officeDocument/2006/relationships/image" Target="../media/image14.jpeg"/><Relationship Id="rId1" Type="http://schemas.openxmlformats.org/officeDocument/2006/relationships/image" Target="../media/image13.jpeg"/><Relationship Id="rId4" Type="http://schemas.openxmlformats.org/officeDocument/2006/relationships/image" Target="../media/image16.jpeg"/></Relationships>
</file>

<file path=xl/drawings/_rels/drawing9.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244475</xdr:colOff>
      <xdr:row>4</xdr:row>
      <xdr:rowOff>209549</xdr:rowOff>
    </xdr:from>
    <xdr:ext cx="12868275" cy="1638301"/>
    <xdr:sp macro="" textlink="">
      <xdr:nvSpPr>
        <xdr:cNvPr id="3" name="Shape 3">
          <a:extLst>
            <a:ext uri="{FF2B5EF4-FFF2-40B4-BE49-F238E27FC236}">
              <a16:creationId xmlns:a16="http://schemas.microsoft.com/office/drawing/2014/main" id="{00000000-0008-0000-0000-000003000000}"/>
            </a:ext>
          </a:extLst>
        </xdr:cNvPr>
        <xdr:cNvSpPr txBox="1"/>
      </xdr:nvSpPr>
      <xdr:spPr>
        <a:xfrm>
          <a:off x="244475" y="2085974"/>
          <a:ext cx="12868275" cy="1638301"/>
        </a:xfrm>
        <a:prstGeom prst="rect">
          <a:avLst/>
        </a:prstGeom>
        <a:solidFill>
          <a:srgbClr val="FFC000"/>
        </a:solidFill>
        <a:ln w="9525" cap="flat" cmpd="sng">
          <a:solidFill>
            <a:srgbClr val="595959"/>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600" b="1" u="sng">
              <a:solidFill>
                <a:srgbClr val="FF0000"/>
              </a:solidFill>
              <a:latin typeface="Calibri"/>
              <a:ea typeface="Calibri"/>
              <a:cs typeface="Calibri"/>
              <a:sym typeface="Calibri"/>
            </a:rPr>
            <a:t>How To Use This Spreadsheet</a:t>
          </a:r>
          <a:endParaRPr sz="1600"/>
        </a:p>
        <a:p>
          <a:pPr marL="0" lvl="0" indent="0" algn="l" rtl="0">
            <a:spcBef>
              <a:spcPts val="0"/>
            </a:spcBef>
            <a:spcAft>
              <a:spcPts val="0"/>
            </a:spcAft>
            <a:buNone/>
          </a:pPr>
          <a:r>
            <a:rPr lang="en-US" sz="1400" b="1">
              <a:solidFill>
                <a:schemeClr val="dk1"/>
              </a:solidFill>
              <a:latin typeface="Calibri"/>
              <a:ea typeface="Calibri"/>
              <a:cs typeface="Calibri"/>
              <a:sym typeface="Calibri"/>
            </a:rPr>
            <a:t>* The purpose of this spreadsheet is to collect the information and resources necessary to deploy a Cohesity Cluster.</a:t>
          </a:r>
          <a:endParaRPr sz="1600"/>
        </a:p>
        <a:p>
          <a:pPr marL="0" lvl="0" indent="0" algn="l" rtl="0">
            <a:spcBef>
              <a:spcPts val="0"/>
            </a:spcBef>
            <a:spcAft>
              <a:spcPts val="0"/>
            </a:spcAft>
            <a:buNone/>
          </a:pPr>
          <a:r>
            <a:rPr lang="en-US" sz="1400" b="1">
              <a:solidFill>
                <a:schemeClr val="dk1"/>
              </a:solidFill>
              <a:latin typeface="Calibri"/>
              <a:ea typeface="Calibri"/>
              <a:cs typeface="Calibri"/>
              <a:sym typeface="Calibri"/>
            </a:rPr>
            <a:t>* If you are unsure about what is being asked, hover your mouse over an item to learn more.</a:t>
          </a:r>
          <a:endParaRPr sz="1600"/>
        </a:p>
        <a:p>
          <a:pPr marL="0" lvl="0" indent="0" algn="l" rtl="0">
            <a:spcBef>
              <a:spcPts val="0"/>
            </a:spcBef>
            <a:spcAft>
              <a:spcPts val="0"/>
            </a:spcAft>
            <a:buNone/>
          </a:pPr>
          <a:r>
            <a:rPr lang="en-US" sz="1400" b="1">
              <a:solidFill>
                <a:schemeClr val="dk1"/>
              </a:solidFill>
              <a:latin typeface="Calibri"/>
              <a:ea typeface="Calibri"/>
              <a:cs typeface="Calibri"/>
              <a:sym typeface="Calibri"/>
            </a:rPr>
            <a:t>* You </a:t>
          </a:r>
          <a:r>
            <a:rPr lang="en-US" sz="1400" b="1" u="sng">
              <a:solidFill>
                <a:schemeClr val="dk1"/>
              </a:solidFill>
              <a:latin typeface="Calibri"/>
              <a:ea typeface="Calibri"/>
              <a:cs typeface="Calibri"/>
              <a:sym typeface="Calibri"/>
            </a:rPr>
            <a:t>MUST</a:t>
          </a:r>
          <a:r>
            <a:rPr lang="en-US" sz="1400" b="1">
              <a:solidFill>
                <a:schemeClr val="dk1"/>
              </a:solidFill>
              <a:latin typeface="Calibri"/>
              <a:ea typeface="Calibri"/>
              <a:cs typeface="Calibri"/>
              <a:sym typeface="Calibri"/>
            </a:rPr>
            <a:t> Populate</a:t>
          </a:r>
          <a:r>
            <a:rPr lang="en-US" sz="1400" b="1" baseline="0">
              <a:solidFill>
                <a:schemeClr val="dk1"/>
              </a:solidFill>
              <a:latin typeface="Calibri"/>
              <a:ea typeface="Calibri"/>
              <a:cs typeface="Calibri"/>
              <a:sym typeface="Calibri"/>
            </a:rPr>
            <a:t> the YELLOW HIGHLIGHTED fields and RETURN this workbook to your coordinator BEFORE we can schedule your installation.  Do your best to complete the remaining fields as well making note of any questions you have.</a:t>
          </a:r>
        </a:p>
        <a:p>
          <a:pPr marL="0" lvl="0" indent="0" algn="l" rtl="0">
            <a:spcBef>
              <a:spcPts val="0"/>
            </a:spcBef>
            <a:spcAft>
              <a:spcPts val="0"/>
            </a:spcAft>
            <a:buNone/>
          </a:pPr>
          <a:r>
            <a:rPr lang="en-US" sz="1400" b="1" baseline="0">
              <a:solidFill>
                <a:schemeClr val="dk1"/>
              </a:solidFill>
              <a:latin typeface="Calibri"/>
              <a:ea typeface="Calibri"/>
              <a:cs typeface="Calibri"/>
              <a:sym typeface="Calibri"/>
            </a:rPr>
            <a:t>* </a:t>
          </a:r>
          <a:r>
            <a:rPr lang="en-US" sz="1400" b="1">
              <a:solidFill>
                <a:schemeClr val="dk1"/>
              </a:solidFill>
              <a:latin typeface="Calibri"/>
              <a:ea typeface="Calibri"/>
              <a:cs typeface="Calibri"/>
              <a:sym typeface="Calibri"/>
            </a:rPr>
            <a:t>Your Cohesity installation professional will contact you prior to the installation to assist with questions and ensure that they have everything needed to perform the installation.</a:t>
          </a:r>
          <a:endParaRPr sz="1200"/>
        </a:p>
      </xdr:txBody>
    </xdr:sp>
    <xdr:clientData fLocksWithSheet="0"/>
  </xdr:oneCellAnchor>
  <xdr:oneCellAnchor>
    <xdr:from>
      <xdr:col>0</xdr:col>
      <xdr:colOff>171450</xdr:colOff>
      <xdr:row>1</xdr:row>
      <xdr:rowOff>228600</xdr:rowOff>
    </xdr:from>
    <xdr:ext cx="2686050" cy="3810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1057275</xdr:colOff>
      <xdr:row>65</xdr:row>
      <xdr:rowOff>0</xdr:rowOff>
    </xdr:from>
    <xdr:ext cx="190500" cy="266700"/>
    <xdr:sp macro="" textlink="">
      <xdr:nvSpPr>
        <xdr:cNvPr id="4" name="Shape 4">
          <a:extLst>
            <a:ext uri="{FF2B5EF4-FFF2-40B4-BE49-F238E27FC236}">
              <a16:creationId xmlns:a16="http://schemas.microsoft.com/office/drawing/2014/main" id="{00000000-0008-0000-0100-000004000000}"/>
            </a:ext>
          </a:extLst>
        </xdr:cNvPr>
        <xdr:cNvSpPr txBox="1"/>
      </xdr:nvSpPr>
      <xdr:spPr>
        <a:xfrm>
          <a:off x="5253635" y="3647720"/>
          <a:ext cx="184731"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xdr:col>
      <xdr:colOff>0</xdr:colOff>
      <xdr:row>33</xdr:row>
      <xdr:rowOff>190500</xdr:rowOff>
    </xdr:from>
    <xdr:ext cx="13058775" cy="6296025"/>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180975</xdr:colOff>
      <xdr:row>1</xdr:row>
      <xdr:rowOff>228600</xdr:rowOff>
    </xdr:from>
    <xdr:ext cx="2667000" cy="390525"/>
    <xdr:pic>
      <xdr:nvPicPr>
        <xdr:cNvPr id="3" name="image1.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1057275</xdr:colOff>
      <xdr:row>2</xdr:row>
      <xdr:rowOff>0</xdr:rowOff>
    </xdr:from>
    <xdr:ext cx="190500" cy="266700"/>
    <xdr:sp macro="" textlink="">
      <xdr:nvSpPr>
        <xdr:cNvPr id="4" name="Shape 4">
          <a:extLst>
            <a:ext uri="{FF2B5EF4-FFF2-40B4-BE49-F238E27FC236}">
              <a16:creationId xmlns:a16="http://schemas.microsoft.com/office/drawing/2014/main" id="{00000000-0008-0000-0200-000004000000}"/>
            </a:ext>
          </a:extLst>
        </xdr:cNvPr>
        <xdr:cNvSpPr txBox="1"/>
      </xdr:nvSpPr>
      <xdr:spPr>
        <a:xfrm>
          <a:off x="5253635" y="3647720"/>
          <a:ext cx="184731"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0</xdr:col>
      <xdr:colOff>171450</xdr:colOff>
      <xdr:row>1</xdr:row>
      <xdr:rowOff>219075</xdr:rowOff>
    </xdr:from>
    <xdr:ext cx="2676525" cy="39052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28</xdr:row>
      <xdr:rowOff>28575</xdr:rowOff>
    </xdr:from>
    <xdr:ext cx="190500" cy="266700"/>
    <xdr:sp macro="" textlink="">
      <xdr:nvSpPr>
        <xdr:cNvPr id="4" name="Shape 4">
          <a:extLst>
            <a:ext uri="{FF2B5EF4-FFF2-40B4-BE49-F238E27FC236}">
              <a16:creationId xmlns:a16="http://schemas.microsoft.com/office/drawing/2014/main" id="{00000000-0008-0000-0300-000004000000}"/>
            </a:ext>
          </a:extLst>
        </xdr:cNvPr>
        <xdr:cNvSpPr txBox="1"/>
      </xdr:nvSpPr>
      <xdr:spPr>
        <a:xfrm>
          <a:off x="5253635" y="3647720"/>
          <a:ext cx="184731"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xdr:col>
      <xdr:colOff>1057275</xdr:colOff>
      <xdr:row>4</xdr:row>
      <xdr:rowOff>28575</xdr:rowOff>
    </xdr:from>
    <xdr:ext cx="190500" cy="266700"/>
    <xdr:sp macro="" textlink="">
      <xdr:nvSpPr>
        <xdr:cNvPr id="2" name="Shape 4">
          <a:extLst>
            <a:ext uri="{FF2B5EF4-FFF2-40B4-BE49-F238E27FC236}">
              <a16:creationId xmlns:a16="http://schemas.microsoft.com/office/drawing/2014/main" id="{00000000-0008-0000-0300-000002000000}"/>
            </a:ext>
          </a:extLst>
        </xdr:cNvPr>
        <xdr:cNvSpPr txBox="1"/>
      </xdr:nvSpPr>
      <xdr:spPr>
        <a:xfrm>
          <a:off x="5253635" y="3647720"/>
          <a:ext cx="184731"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xdr:col>
      <xdr:colOff>1057275</xdr:colOff>
      <xdr:row>2</xdr:row>
      <xdr:rowOff>0</xdr:rowOff>
    </xdr:from>
    <xdr:ext cx="190500" cy="266700"/>
    <xdr:sp macro="" textlink="">
      <xdr:nvSpPr>
        <xdr:cNvPr id="3" name="Shape 4">
          <a:extLst>
            <a:ext uri="{FF2B5EF4-FFF2-40B4-BE49-F238E27FC236}">
              <a16:creationId xmlns:a16="http://schemas.microsoft.com/office/drawing/2014/main" id="{00000000-0008-0000-0300-000003000000}"/>
            </a:ext>
          </a:extLst>
        </xdr:cNvPr>
        <xdr:cNvSpPr txBox="1"/>
      </xdr:nvSpPr>
      <xdr:spPr>
        <a:xfrm>
          <a:off x="5253635" y="3647720"/>
          <a:ext cx="184731"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0</xdr:col>
      <xdr:colOff>171450</xdr:colOff>
      <xdr:row>1</xdr:row>
      <xdr:rowOff>219075</xdr:rowOff>
    </xdr:from>
    <xdr:ext cx="2847975" cy="390525"/>
    <xdr:pic>
      <xdr:nvPicPr>
        <xdr:cNvPr id="5" name="image1.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1057275</xdr:colOff>
      <xdr:row>2</xdr:row>
      <xdr:rowOff>0</xdr:rowOff>
    </xdr:from>
    <xdr:ext cx="190500" cy="266700"/>
    <xdr:sp macro="" textlink="">
      <xdr:nvSpPr>
        <xdr:cNvPr id="4" name="Shape 4">
          <a:extLst>
            <a:ext uri="{FF2B5EF4-FFF2-40B4-BE49-F238E27FC236}">
              <a16:creationId xmlns:a16="http://schemas.microsoft.com/office/drawing/2014/main" id="{00000000-0008-0000-0400-000004000000}"/>
            </a:ext>
          </a:extLst>
        </xdr:cNvPr>
        <xdr:cNvSpPr txBox="1"/>
      </xdr:nvSpPr>
      <xdr:spPr>
        <a:xfrm>
          <a:off x="5253635" y="3647720"/>
          <a:ext cx="184731"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0</xdr:col>
      <xdr:colOff>133350</xdr:colOff>
      <xdr:row>1</xdr:row>
      <xdr:rowOff>158750</xdr:rowOff>
    </xdr:from>
    <xdr:ext cx="2468880" cy="324437"/>
    <xdr:pic>
      <xdr:nvPicPr>
        <xdr:cNvPr id="2" name="image1.png">
          <a:extLst>
            <a:ext uri="{FF2B5EF4-FFF2-40B4-BE49-F238E27FC236}">
              <a16:creationId xmlns:a16="http://schemas.microsoft.com/office/drawing/2014/main" id="{00000000-0008-0000-0400-000002000000}"/>
            </a:ext>
          </a:extLst>
        </xdr:cNvPr>
        <xdr:cNvPicPr preferRelativeResize="0">
          <a:picLocks noChangeAspect="1"/>
        </xdr:cNvPicPr>
      </xdr:nvPicPr>
      <xdr:blipFill>
        <a:blip xmlns:r="http://schemas.openxmlformats.org/officeDocument/2006/relationships" r:embed="rId1" cstate="print"/>
        <a:stretch>
          <a:fillRect/>
        </a:stretch>
      </xdr:blipFill>
      <xdr:spPr>
        <a:xfrm>
          <a:off x="133350" y="473075"/>
          <a:ext cx="2468880" cy="324437"/>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86</xdr:row>
      <xdr:rowOff>57150</xdr:rowOff>
    </xdr:from>
    <xdr:ext cx="9934575" cy="2914650"/>
    <xdr:sp macro="" textlink="">
      <xdr:nvSpPr>
        <xdr:cNvPr id="5" name="Shape 5">
          <a:extLst>
            <a:ext uri="{FF2B5EF4-FFF2-40B4-BE49-F238E27FC236}">
              <a16:creationId xmlns:a16="http://schemas.microsoft.com/office/drawing/2014/main" id="{00000000-0008-0000-0500-000005000000}"/>
            </a:ext>
          </a:extLst>
        </xdr:cNvPr>
        <xdr:cNvSpPr txBox="1"/>
      </xdr:nvSpPr>
      <xdr:spPr>
        <a:xfrm>
          <a:off x="383475" y="2327438"/>
          <a:ext cx="9925050" cy="2905125"/>
        </a:xfrm>
        <a:prstGeom prst="rect">
          <a:avLst/>
        </a:prstGeom>
        <a:solidFill>
          <a:schemeClr val="lt1"/>
        </a:solidFill>
        <a:ln w="9525" cap="flat" cmpd="sng">
          <a:solidFill>
            <a:srgbClr val="0047BB"/>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b="1">
              <a:solidFill>
                <a:schemeClr val="dk1"/>
              </a:solidFill>
              <a:latin typeface="Calibri"/>
              <a:ea typeface="Calibri"/>
              <a:cs typeface="Calibri"/>
              <a:sym typeface="Calibri"/>
            </a:rPr>
            <a:t>Multicast Enablement</a:t>
          </a:r>
          <a:endParaRPr sz="1400"/>
        </a:p>
        <a:p>
          <a:pPr marL="0" lvl="0" indent="0" algn="l" rtl="0">
            <a:spcBef>
              <a:spcPts val="0"/>
            </a:spcBef>
            <a:spcAft>
              <a:spcPts val="0"/>
            </a:spcAft>
            <a:buNone/>
          </a:pPr>
          <a:r>
            <a:rPr lang="en-US" sz="1400">
              <a:solidFill>
                <a:schemeClr val="dk1"/>
              </a:solidFill>
              <a:latin typeface="Calibri"/>
              <a:ea typeface="Calibri"/>
              <a:cs typeface="Calibri"/>
              <a:sym typeface="Calibri"/>
            </a:rPr>
            <a:t>The node discovery process of the Cohesity Cluster requires the nodes to be able to communicate via multicast. By default switches treat multicast traffic the same way as they do broadcast traffic in that all ports within the same VLAN will receive multicast traffic, so no special configuration is necessary on the switch since all Cohesity data interfaces are on the same VLAN. However, enabling IGMP snoop will make the delivery of multicast traffic more efficient as only ports that request receiving multicast traffic will receive it. Most switches have IGMP snoop enabled by default. </a:t>
          </a:r>
          <a:endParaRPr sz="1400"/>
        </a:p>
        <a:p>
          <a:pPr marL="0" lvl="0" indent="0" algn="l" rtl="0">
            <a:spcBef>
              <a:spcPts val="0"/>
            </a:spcBef>
            <a:spcAft>
              <a:spcPts val="0"/>
            </a:spcAft>
            <a:buNone/>
          </a:pPr>
          <a:endParaRPr sz="1400"/>
        </a:p>
        <a:p>
          <a:pPr marL="0" lvl="0" indent="0" algn="l" rtl="0">
            <a:spcBef>
              <a:spcPts val="0"/>
            </a:spcBef>
            <a:spcAft>
              <a:spcPts val="0"/>
            </a:spcAft>
            <a:buNone/>
          </a:pPr>
          <a:r>
            <a:rPr lang="en-US" sz="1400">
              <a:solidFill>
                <a:schemeClr val="dk1"/>
              </a:solidFill>
              <a:latin typeface="Calibri"/>
              <a:ea typeface="Calibri"/>
              <a:cs typeface="Calibri"/>
              <a:sym typeface="Calibri"/>
            </a:rPr>
            <a:t>You can also enable IGMP snoop with the following.</a:t>
          </a:r>
          <a:endParaRPr sz="1400"/>
        </a:p>
        <a:p>
          <a:pPr marL="0" lvl="0" indent="0" algn="l" rtl="0">
            <a:spcBef>
              <a:spcPts val="0"/>
            </a:spcBef>
            <a:spcAft>
              <a:spcPts val="0"/>
            </a:spcAft>
            <a:buNone/>
          </a:pPr>
          <a:r>
            <a:rPr lang="en-US" sz="1400">
              <a:solidFill>
                <a:schemeClr val="dk1"/>
              </a:solidFill>
              <a:latin typeface="Courier"/>
              <a:ea typeface="Courier"/>
              <a:cs typeface="Courier"/>
              <a:sym typeface="Courier"/>
            </a:rPr>
            <a:t> </a:t>
          </a:r>
          <a:endParaRPr sz="1400"/>
        </a:p>
        <a:p>
          <a:pPr marL="0" lvl="0" indent="0" algn="l" rtl="0">
            <a:spcBef>
              <a:spcPts val="0"/>
            </a:spcBef>
            <a:spcAft>
              <a:spcPts val="0"/>
            </a:spcAft>
            <a:buNone/>
          </a:pPr>
          <a:r>
            <a:rPr lang="en-US" sz="1400">
              <a:solidFill>
                <a:schemeClr val="dk1"/>
              </a:solidFill>
              <a:latin typeface="Courier"/>
              <a:ea typeface="Courier"/>
              <a:cs typeface="Courier"/>
              <a:sym typeface="Courier"/>
            </a:rPr>
            <a:t>switch# </a:t>
          </a:r>
          <a:r>
            <a:rPr lang="en-US" sz="1400" b="1">
              <a:solidFill>
                <a:schemeClr val="dk1"/>
              </a:solidFill>
              <a:latin typeface="Courier"/>
              <a:ea typeface="Courier"/>
              <a:cs typeface="Courier"/>
              <a:sym typeface="Courier"/>
            </a:rPr>
            <a:t>configure terminal </a:t>
          </a:r>
          <a:endParaRPr sz="1400"/>
        </a:p>
        <a:p>
          <a:pPr marL="0" lvl="0" indent="0" algn="l" rtl="0">
            <a:spcBef>
              <a:spcPts val="0"/>
            </a:spcBef>
            <a:spcAft>
              <a:spcPts val="0"/>
            </a:spcAft>
            <a:buNone/>
          </a:pPr>
          <a:r>
            <a:rPr lang="en-US" sz="1400">
              <a:solidFill>
                <a:schemeClr val="dk1"/>
              </a:solidFill>
              <a:latin typeface="Courier"/>
              <a:ea typeface="Courier"/>
              <a:cs typeface="Courier"/>
              <a:sym typeface="Courier"/>
            </a:rPr>
            <a:t>switch(config)# </a:t>
          </a:r>
          <a:r>
            <a:rPr lang="en-US" sz="1400" b="1">
              <a:solidFill>
                <a:schemeClr val="dk1"/>
              </a:solidFill>
              <a:latin typeface="Courier"/>
              <a:ea typeface="Courier"/>
              <a:cs typeface="Courier"/>
              <a:sym typeface="Courier"/>
            </a:rPr>
            <a:t>vlan configuration 200 </a:t>
          </a:r>
          <a:endParaRPr sz="1400"/>
        </a:p>
        <a:p>
          <a:pPr marL="0" lvl="0" indent="0" algn="l" rtl="0">
            <a:spcBef>
              <a:spcPts val="0"/>
            </a:spcBef>
            <a:spcAft>
              <a:spcPts val="0"/>
            </a:spcAft>
            <a:buNone/>
          </a:pPr>
          <a:r>
            <a:rPr lang="en-US" sz="1400">
              <a:solidFill>
                <a:schemeClr val="dk1"/>
              </a:solidFill>
              <a:latin typeface="Courier"/>
              <a:ea typeface="Courier"/>
              <a:cs typeface="Courier"/>
              <a:sym typeface="Courier"/>
            </a:rPr>
            <a:t>switch(config)# </a:t>
          </a:r>
          <a:r>
            <a:rPr lang="en-US" sz="1400" b="1">
              <a:solidFill>
                <a:schemeClr val="dk1"/>
              </a:solidFill>
              <a:latin typeface="Courier"/>
              <a:ea typeface="Courier"/>
              <a:cs typeface="Courier"/>
              <a:sym typeface="Courier"/>
            </a:rPr>
            <a:t>ip igmp snooping  </a:t>
          </a:r>
          <a:r>
            <a:rPr lang="en-US" sz="1400">
              <a:solidFill>
                <a:schemeClr val="dk1"/>
              </a:solidFill>
              <a:latin typeface="Courier"/>
              <a:ea typeface="Courier"/>
              <a:cs typeface="Courier"/>
              <a:sym typeface="Courier"/>
            </a:rPr>
            <a:t> </a:t>
          </a:r>
          <a:endParaRPr sz="1400"/>
        </a:p>
        <a:p>
          <a:pPr marL="0" lvl="0" indent="0" algn="l" rtl="0">
            <a:spcBef>
              <a:spcPts val="0"/>
            </a:spcBef>
            <a:spcAft>
              <a:spcPts val="0"/>
            </a:spcAft>
            <a:buNone/>
          </a:pPr>
          <a:r>
            <a:rPr lang="en-US" sz="1400">
              <a:solidFill>
                <a:schemeClr val="dk1"/>
              </a:solidFill>
              <a:latin typeface="Courier"/>
              <a:ea typeface="Courier"/>
              <a:cs typeface="Courier"/>
              <a:sym typeface="Courier"/>
            </a:rPr>
            <a:t>switch(config)# </a:t>
          </a:r>
          <a:r>
            <a:rPr lang="en-US" sz="1400" b="1">
              <a:solidFill>
                <a:schemeClr val="dk1"/>
              </a:solidFill>
              <a:latin typeface="Courier"/>
              <a:ea typeface="Courier"/>
              <a:cs typeface="Courier"/>
              <a:sym typeface="Courier"/>
            </a:rPr>
            <a:t>end  </a:t>
          </a:r>
          <a:endParaRPr sz="1400"/>
        </a:p>
        <a:p>
          <a:pPr marL="0" lvl="0" indent="0" algn="l" rtl="0">
            <a:spcBef>
              <a:spcPts val="0"/>
            </a:spcBef>
            <a:spcAft>
              <a:spcPts val="0"/>
            </a:spcAft>
            <a:buNone/>
          </a:pPr>
          <a:endParaRPr sz="1200"/>
        </a:p>
        <a:p>
          <a:pPr marL="0" lvl="0" indent="0" algn="l" rtl="0">
            <a:spcBef>
              <a:spcPts val="0"/>
            </a:spcBef>
            <a:spcAft>
              <a:spcPts val="0"/>
            </a:spcAft>
            <a:buNone/>
          </a:pPr>
          <a:endParaRPr sz="1100"/>
        </a:p>
      </xdr:txBody>
    </xdr:sp>
    <xdr:clientData fLocksWithSheet="0"/>
  </xdr:oneCellAnchor>
  <xdr:oneCellAnchor>
    <xdr:from>
      <xdr:col>1</xdr:col>
      <xdr:colOff>762000</xdr:colOff>
      <xdr:row>108</xdr:row>
      <xdr:rowOff>152400</xdr:rowOff>
    </xdr:from>
    <xdr:ext cx="8505825" cy="442912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714375</xdr:colOff>
      <xdr:row>135</xdr:row>
      <xdr:rowOff>85725</xdr:rowOff>
    </xdr:from>
    <xdr:ext cx="8572500" cy="4800600"/>
    <xdr:pic>
      <xdr:nvPicPr>
        <xdr:cNvPr id="3" name="image4.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714375</xdr:colOff>
      <xdr:row>163</xdr:row>
      <xdr:rowOff>95250</xdr:rowOff>
    </xdr:from>
    <xdr:ext cx="8562975" cy="4562475"/>
    <xdr:pic>
      <xdr:nvPicPr>
        <xdr:cNvPr id="4" name="image9.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676275</xdr:colOff>
      <xdr:row>190</xdr:row>
      <xdr:rowOff>123825</xdr:rowOff>
    </xdr:from>
    <xdr:ext cx="8610600" cy="4286250"/>
    <xdr:pic>
      <xdr:nvPicPr>
        <xdr:cNvPr id="6" name="image6.png">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409575</xdr:colOff>
      <xdr:row>65</xdr:row>
      <xdr:rowOff>104775</xdr:rowOff>
    </xdr:from>
    <xdr:ext cx="3857625" cy="971550"/>
    <xdr:pic>
      <xdr:nvPicPr>
        <xdr:cNvPr id="7" name="image5.pn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209550</xdr:colOff>
      <xdr:row>3</xdr:row>
      <xdr:rowOff>47625</xdr:rowOff>
    </xdr:from>
    <xdr:ext cx="9925050" cy="4857750"/>
    <xdr:pic>
      <xdr:nvPicPr>
        <xdr:cNvPr id="8" name="image7.png">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28575</xdr:colOff>
      <xdr:row>31</xdr:row>
      <xdr:rowOff>180975</xdr:rowOff>
    </xdr:from>
    <xdr:ext cx="10239375" cy="4695825"/>
    <xdr:pic>
      <xdr:nvPicPr>
        <xdr:cNvPr id="9" name="image8.png">
          <a:extLst>
            <a:ext uri="{FF2B5EF4-FFF2-40B4-BE49-F238E27FC236}">
              <a16:creationId xmlns:a16="http://schemas.microsoft.com/office/drawing/2014/main" id="{00000000-0008-0000-0500-000009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twoCellAnchor editAs="oneCell">
    <xdr:from>
      <xdr:col>0</xdr:col>
      <xdr:colOff>781049</xdr:colOff>
      <xdr:row>2</xdr:row>
      <xdr:rowOff>0</xdr:rowOff>
    </xdr:from>
    <xdr:to>
      <xdr:col>5</xdr:col>
      <xdr:colOff>1800224</xdr:colOff>
      <xdr:row>4</xdr:row>
      <xdr:rowOff>255674</xdr:rowOff>
    </xdr:to>
    <xdr:pic>
      <xdr:nvPicPr>
        <xdr:cNvPr id="2" name="Picture 1">
          <a:extLst>
            <a:ext uri="{FF2B5EF4-FFF2-40B4-BE49-F238E27FC236}">
              <a16:creationId xmlns:a16="http://schemas.microsoft.com/office/drawing/2014/main" id="{E5492ABA-5AE6-2CE6-0A66-D71D737DC84B}"/>
            </a:ext>
          </a:extLst>
        </xdr:cNvPr>
        <xdr:cNvPicPr>
          <a:picLocks noChangeAspect="1"/>
        </xdr:cNvPicPr>
      </xdr:nvPicPr>
      <xdr:blipFill>
        <a:blip xmlns:r="http://schemas.openxmlformats.org/officeDocument/2006/relationships" r:embed="rId1"/>
        <a:stretch>
          <a:fillRect/>
        </a:stretch>
      </xdr:blipFill>
      <xdr:spPr>
        <a:xfrm>
          <a:off x="781049" y="3905250"/>
          <a:ext cx="8505825" cy="88186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273050</xdr:colOff>
      <xdr:row>8</xdr:row>
      <xdr:rowOff>152400</xdr:rowOff>
    </xdr:from>
    <xdr:to>
      <xdr:col>1</xdr:col>
      <xdr:colOff>654050</xdr:colOff>
      <xdr:row>9</xdr:row>
      <xdr:rowOff>25400</xdr:rowOff>
    </xdr:to>
    <xdr:grpSp>
      <xdr:nvGrpSpPr>
        <xdr:cNvPr id="2" name="docshapegroup161">
          <a:extLst>
            <a:ext uri="{FF2B5EF4-FFF2-40B4-BE49-F238E27FC236}">
              <a16:creationId xmlns:a16="http://schemas.microsoft.com/office/drawing/2014/main" id="{00000000-0008-0000-0800-000002000000}"/>
            </a:ext>
          </a:extLst>
        </xdr:cNvPr>
        <xdr:cNvGrpSpPr>
          <a:grpSpLocks/>
        </xdr:cNvGrpSpPr>
      </xdr:nvGrpSpPr>
      <xdr:grpSpPr bwMode="auto">
        <a:xfrm>
          <a:off x="277812" y="4238625"/>
          <a:ext cx="1609725" cy="715962"/>
          <a:chOff x="1545" y="319"/>
          <a:chExt cx="2520" cy="1125"/>
        </a:xfrm>
      </xdr:grpSpPr>
      <xdr:sp macro="" textlink="">
        <xdr:nvSpPr>
          <xdr:cNvPr id="3" name="docshape162">
            <a:extLst>
              <a:ext uri="{FF2B5EF4-FFF2-40B4-BE49-F238E27FC236}">
                <a16:creationId xmlns:a16="http://schemas.microsoft.com/office/drawing/2014/main" id="{00000000-0008-0000-0800-000003000000}"/>
              </a:ext>
            </a:extLst>
          </xdr:cNvPr>
          <xdr:cNvSpPr txBox="1">
            <a:spLocks noChangeArrowheads="1"/>
          </xdr:cNvSpPr>
        </xdr:nvSpPr>
        <xdr:spPr bwMode="auto">
          <a:xfrm>
            <a:off x="1552" y="881"/>
            <a:ext cx="2505" cy="555"/>
          </a:xfrm>
          <a:prstGeom prst="rect">
            <a:avLst/>
          </a:prstGeom>
          <a:noFill/>
          <a:ln w="9525">
            <a:solidFill>
              <a:srgbClr val="E4E5E6"/>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0" tIns="0" rIns="0" bIns="0" anchor="t" upright="1"/>
          <a:lstStyle/>
          <a:p>
            <a:pPr algn="l" rtl="0">
              <a:defRPr sz="1000"/>
            </a:pPr>
            <a:endParaRPr lang="en-US" sz="700" b="0" i="0" u="none" strike="noStrike" baseline="0">
              <a:solidFill>
                <a:srgbClr val="000000"/>
              </a:solidFill>
              <a:latin typeface="Times New Roman"/>
              <a:cs typeface="Times New Roman"/>
            </a:endParaRPr>
          </a:p>
          <a:p>
            <a:pPr algn="l" rtl="0">
              <a:defRPr sz="1000"/>
            </a:pPr>
            <a:r>
              <a:rPr lang="en-US" sz="800" b="0" i="0" u="none" strike="noStrike" baseline="0">
                <a:solidFill>
                  <a:srgbClr val="231F20"/>
                </a:solidFill>
                <a:latin typeface="Microsoft Sans Serif"/>
                <a:ea typeface="Microsoft Sans Serif"/>
                <a:cs typeface="Microsoft Sans Serif"/>
              </a:rPr>
              <a:t>P4 P3 P2 P1</a:t>
            </a:r>
            <a:endParaRPr lang="en-US" sz="800" b="0" i="0" u="none" strike="noStrike" baseline="0">
              <a:solidFill>
                <a:srgbClr val="000000"/>
              </a:solidFill>
              <a:latin typeface="Times New Roman"/>
              <a:ea typeface="Microsoft Sans Serif"/>
              <a:cs typeface="Times New Roman"/>
            </a:endParaRPr>
          </a:p>
          <a:p>
            <a:pPr algn="l" rtl="0">
              <a:defRPr sz="1000"/>
            </a:pPr>
            <a:endParaRPr lang="en-US" sz="800" b="0" i="0" u="none" strike="noStrike" baseline="0">
              <a:solidFill>
                <a:srgbClr val="000000"/>
              </a:solidFill>
              <a:latin typeface="Times New Roman"/>
              <a:cs typeface="Times New Roman"/>
            </a:endParaRPr>
          </a:p>
        </xdr:txBody>
      </xdr:sp>
      <xdr:sp macro="" textlink="">
        <xdr:nvSpPr>
          <xdr:cNvPr id="4" name="docshape163">
            <a:extLst>
              <a:ext uri="{FF2B5EF4-FFF2-40B4-BE49-F238E27FC236}">
                <a16:creationId xmlns:a16="http://schemas.microsoft.com/office/drawing/2014/main" id="{00000000-0008-0000-0800-000004000000}"/>
              </a:ext>
            </a:extLst>
          </xdr:cNvPr>
          <xdr:cNvSpPr txBox="1">
            <a:spLocks noChangeArrowheads="1"/>
          </xdr:cNvSpPr>
        </xdr:nvSpPr>
        <xdr:spPr bwMode="auto">
          <a:xfrm>
            <a:off x="1552" y="326"/>
            <a:ext cx="2505" cy="555"/>
          </a:xfrm>
          <a:prstGeom prst="rect">
            <a:avLst/>
          </a:prstGeom>
          <a:solidFill>
            <a:srgbClr val="B1D487"/>
          </a:solidFill>
          <a:ln w="9525">
            <a:solidFill>
              <a:srgbClr val="E4E5E6"/>
            </a:solidFill>
            <a:miter lim="800000"/>
            <a:headEnd/>
            <a:tailEnd/>
          </a:ln>
        </xdr:spPr>
        <xdr:txBody>
          <a:bodyPr vertOverflow="clip" wrap="square" lIns="0" tIns="0" rIns="0" bIns="0" anchor="t" upright="1"/>
          <a:lstStyle/>
          <a:p>
            <a:pPr algn="l" rtl="0">
              <a:defRPr sz="1000"/>
            </a:pPr>
            <a:endParaRPr lang="en-US" sz="700" b="0" i="0" u="none" strike="noStrike" baseline="0">
              <a:solidFill>
                <a:srgbClr val="000000"/>
              </a:solidFill>
              <a:latin typeface="Times New Roman"/>
              <a:cs typeface="Times New Roman"/>
            </a:endParaRPr>
          </a:p>
          <a:p>
            <a:pPr algn="l" rtl="0">
              <a:defRPr sz="1000"/>
            </a:pPr>
            <a:r>
              <a:rPr lang="en-US" sz="800" b="1" i="0" u="none" strike="noStrike" baseline="0">
                <a:solidFill>
                  <a:srgbClr val="231F20"/>
                </a:solidFill>
                <a:latin typeface="Microsoft Sans Serif"/>
                <a:ea typeface="Microsoft Sans Serif"/>
                <a:cs typeface="Microsoft Sans Serif"/>
              </a:rPr>
              <a:t>Port Numbering (Right to Left)</a:t>
            </a:r>
            <a:endParaRPr lang="en-US" sz="800" b="1" i="0" u="none" strike="noStrike" baseline="0">
              <a:solidFill>
                <a:srgbClr val="000000"/>
              </a:solidFill>
              <a:latin typeface="Times New Roman"/>
              <a:ea typeface="Microsoft Sans Serif"/>
              <a:cs typeface="Times New Roman"/>
            </a:endParaRPr>
          </a:p>
          <a:p>
            <a:pPr algn="l" rtl="0">
              <a:defRPr sz="1000"/>
            </a:pPr>
            <a:endParaRPr lang="en-US" sz="800" b="1" i="0" u="none" strike="noStrike" baseline="0">
              <a:solidFill>
                <a:srgbClr val="000000"/>
              </a:solidFill>
              <a:latin typeface="Times New Roman"/>
              <a:cs typeface="Times New Roman"/>
            </a:endParaRPr>
          </a:p>
        </xdr:txBody>
      </xdr:sp>
    </xdr:grpSp>
    <xdr:clientData/>
  </xdr:twoCellAnchor>
  <xdr:twoCellAnchor>
    <xdr:from>
      <xdr:col>2</xdr:col>
      <xdr:colOff>501650</xdr:colOff>
      <xdr:row>6</xdr:row>
      <xdr:rowOff>476250</xdr:rowOff>
    </xdr:from>
    <xdr:to>
      <xdr:col>2</xdr:col>
      <xdr:colOff>9007475</xdr:colOff>
      <xdr:row>47</xdr:row>
      <xdr:rowOff>98425</xdr:rowOff>
    </xdr:to>
    <xdr:pic>
      <xdr:nvPicPr>
        <xdr:cNvPr id="5" name="docshape159">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401175" y="2505075"/>
          <a:ext cx="8502650" cy="1405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14</xdr:row>
      <xdr:rowOff>0</xdr:rowOff>
    </xdr:from>
    <xdr:to>
      <xdr:col>2</xdr:col>
      <xdr:colOff>964196</xdr:colOff>
      <xdr:row>36</xdr:row>
      <xdr:rowOff>168275</xdr:rowOff>
    </xdr:to>
    <xdr:pic>
      <xdr:nvPicPr>
        <xdr:cNvPr id="6" name="Picture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2"/>
        <a:stretch>
          <a:fillRect/>
        </a:stretch>
      </xdr:blipFill>
      <xdr:spPr>
        <a:xfrm>
          <a:off x="0" y="8915400"/>
          <a:ext cx="9860546" cy="4359275"/>
        </a:xfrm>
        <a:prstGeom prst="rect">
          <a:avLst/>
        </a:prstGeom>
      </xdr:spPr>
    </xdr:pic>
    <xdr:clientData/>
  </xdr:twoCellAnchor>
  <xdr:twoCellAnchor editAs="oneCell">
    <xdr:from>
      <xdr:col>0</xdr:col>
      <xdr:colOff>0</xdr:colOff>
      <xdr:row>33</xdr:row>
      <xdr:rowOff>0</xdr:rowOff>
    </xdr:from>
    <xdr:to>
      <xdr:col>2</xdr:col>
      <xdr:colOff>942579</xdr:colOff>
      <xdr:row>51</xdr:row>
      <xdr:rowOff>111125</xdr:rowOff>
    </xdr:to>
    <xdr:pic>
      <xdr:nvPicPr>
        <xdr:cNvPr id="7" name="Picture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3"/>
        <a:stretch>
          <a:fillRect/>
        </a:stretch>
      </xdr:blipFill>
      <xdr:spPr>
        <a:xfrm>
          <a:off x="0" y="13782675"/>
          <a:ext cx="9838929" cy="3543300"/>
        </a:xfrm>
        <a:prstGeom prst="rect">
          <a:avLst/>
        </a:prstGeom>
      </xdr:spPr>
    </xdr:pic>
    <xdr:clientData/>
  </xdr:twoCellAnchor>
  <xdr:twoCellAnchor editAs="oneCell">
    <xdr:from>
      <xdr:col>0</xdr:col>
      <xdr:colOff>0</xdr:colOff>
      <xdr:row>53</xdr:row>
      <xdr:rowOff>200024</xdr:rowOff>
    </xdr:from>
    <xdr:to>
      <xdr:col>2</xdr:col>
      <xdr:colOff>950119</xdr:colOff>
      <xdr:row>72</xdr:row>
      <xdr:rowOff>142874</xdr:rowOff>
    </xdr:to>
    <xdr:pic>
      <xdr:nvPicPr>
        <xdr:cNvPr id="8" name="Picture 7">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4"/>
        <a:stretch>
          <a:fillRect/>
        </a:stretch>
      </xdr:blipFill>
      <xdr:spPr>
        <a:xfrm>
          <a:off x="0" y="17862549"/>
          <a:ext cx="9846469" cy="3568700"/>
        </a:xfrm>
        <a:prstGeom prst="rect">
          <a:avLst/>
        </a:prstGeom>
        <a:solidFill>
          <a:schemeClr val="tx1"/>
        </a:solidFill>
      </xdr:spPr>
    </xdr:pic>
    <xdr:clientData/>
  </xdr:twoCellAnchor>
</xdr:wsDr>
</file>

<file path=xl/drawings/drawing9.xml><?xml version="1.0" encoding="utf-8"?>
<xdr:wsDr xmlns:xdr="http://schemas.openxmlformats.org/drawingml/2006/spreadsheetDrawing" xmlns:a="http://schemas.openxmlformats.org/drawingml/2006/main">
  <xdr:oneCellAnchor>
    <xdr:from>
      <xdr:col>1</xdr:col>
      <xdr:colOff>0</xdr:colOff>
      <xdr:row>6</xdr:row>
      <xdr:rowOff>0</xdr:rowOff>
    </xdr:from>
    <xdr:ext cx="5391150" cy="790575"/>
    <xdr:pic>
      <xdr:nvPicPr>
        <xdr:cNvPr id="2" name="image14.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800100</xdr:colOff>
      <xdr:row>13</xdr:row>
      <xdr:rowOff>257175</xdr:rowOff>
    </xdr:from>
    <xdr:ext cx="5181600" cy="1019175"/>
    <xdr:pic>
      <xdr:nvPicPr>
        <xdr:cNvPr id="3" name="image12.png">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23</xdr:row>
      <xdr:rowOff>0</xdr:rowOff>
    </xdr:from>
    <xdr:ext cx="8067675" cy="4829175"/>
    <xdr:pic>
      <xdr:nvPicPr>
        <xdr:cNvPr id="4" name="image13.png">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1057275</xdr:colOff>
      <xdr:row>45</xdr:row>
      <xdr:rowOff>0</xdr:rowOff>
    </xdr:from>
    <xdr:ext cx="190500" cy="266700"/>
    <xdr:sp macro="" textlink="">
      <xdr:nvSpPr>
        <xdr:cNvPr id="4" name="Shape 4">
          <a:extLst>
            <a:ext uri="{FF2B5EF4-FFF2-40B4-BE49-F238E27FC236}">
              <a16:creationId xmlns:a16="http://schemas.microsoft.com/office/drawing/2014/main" id="{00000000-0008-0000-1000-000004000000}"/>
            </a:ext>
          </a:extLst>
        </xdr:cNvPr>
        <xdr:cNvSpPr txBox="1"/>
      </xdr:nvSpPr>
      <xdr:spPr>
        <a:xfrm>
          <a:off x="5253635" y="3647720"/>
          <a:ext cx="184731"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xdr:col>
      <xdr:colOff>1057275</xdr:colOff>
      <xdr:row>64</xdr:row>
      <xdr:rowOff>0</xdr:rowOff>
    </xdr:from>
    <xdr:ext cx="190500" cy="266700"/>
    <xdr:sp macro="" textlink="">
      <xdr:nvSpPr>
        <xdr:cNvPr id="2" name="Shape 4">
          <a:extLst>
            <a:ext uri="{FF2B5EF4-FFF2-40B4-BE49-F238E27FC236}">
              <a16:creationId xmlns:a16="http://schemas.microsoft.com/office/drawing/2014/main" id="{00000000-0008-0000-1000-000002000000}"/>
            </a:ext>
          </a:extLst>
        </xdr:cNvPr>
        <xdr:cNvSpPr txBox="1"/>
      </xdr:nvSpPr>
      <xdr:spPr>
        <a:xfrm>
          <a:off x="5253635" y="3647720"/>
          <a:ext cx="184731"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xdr:col>
      <xdr:colOff>1057275</xdr:colOff>
      <xdr:row>70</xdr:row>
      <xdr:rowOff>0</xdr:rowOff>
    </xdr:from>
    <xdr:ext cx="190500" cy="266700"/>
    <xdr:sp macro="" textlink="">
      <xdr:nvSpPr>
        <xdr:cNvPr id="3" name="Shape 4">
          <a:extLst>
            <a:ext uri="{FF2B5EF4-FFF2-40B4-BE49-F238E27FC236}">
              <a16:creationId xmlns:a16="http://schemas.microsoft.com/office/drawing/2014/main" id="{00000000-0008-0000-1000-000003000000}"/>
            </a:ext>
          </a:extLst>
        </xdr:cNvPr>
        <xdr:cNvSpPr txBox="1"/>
      </xdr:nvSpPr>
      <xdr:spPr>
        <a:xfrm>
          <a:off x="5253635" y="3647720"/>
          <a:ext cx="184731"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182562</xdr:colOff>
      <xdr:row>0</xdr:row>
      <xdr:rowOff>190500</xdr:rowOff>
    </xdr:from>
    <xdr:ext cx="2667000" cy="390525"/>
    <xdr:pic>
      <xdr:nvPicPr>
        <xdr:cNvPr id="3" name="image1.png">
          <a:extLst>
            <a:ext uri="{FF2B5EF4-FFF2-40B4-BE49-F238E27FC236}">
              <a16:creationId xmlns:a16="http://schemas.microsoft.com/office/drawing/2014/main" id="{B914CDB8-D3BC-408B-82AC-6178CA190348}"/>
            </a:ext>
          </a:extLst>
        </xdr:cNvPr>
        <xdr:cNvPicPr preferRelativeResize="0"/>
      </xdr:nvPicPr>
      <xdr:blipFill>
        <a:blip xmlns:r="http://schemas.openxmlformats.org/officeDocument/2006/relationships" r:embed="rId1" cstate="print"/>
        <a:stretch>
          <a:fillRect/>
        </a:stretch>
      </xdr:blipFill>
      <xdr:spPr>
        <a:xfrm>
          <a:off x="182562" y="190500"/>
          <a:ext cx="2667000" cy="3905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stavropoulos\Documents\Templates\PreInstall%20Checklists\Cohesity%20Pre%20Install%20Checklist%20for%20PS%20SKU%20V14.5%20DRAFT.xlsx" TargetMode="External"/><Relationship Id="rId1" Type="http://schemas.openxmlformats.org/officeDocument/2006/relationships/externalLinkPath" Target="file:///C:\Users\Astavropoulos\Documents\Templates\PreInstall%20Checklists\Cohesity%20Pre%20Install%20Checklist%20for%20PS%20SKU%20V14.5%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PreInstall_Checklist"/>
      <sheetName val="Cluster_Config"/>
      <sheetName val="Model_DB"/>
      <sheetName val="Addl_VLANs"/>
      <sheetName val="Completion_Form"/>
      <sheetName val="Networking Examples"/>
      <sheetName val="Firewalls"/>
      <sheetName val="Cabling"/>
      <sheetName val="DNS Config"/>
      <sheetName val="Check_NTP"/>
      <sheetName val="EC Settings"/>
      <sheetName val="2 - Cloud Edition"/>
      <sheetName val="2a-AWS"/>
      <sheetName val="2b-Azure"/>
      <sheetName val="2c-GCP"/>
      <sheetName val="3-Virtual Edition (VE)"/>
      <sheetName val="Rev_History"/>
      <sheetName val="Glossary"/>
      <sheetName val="Cohesity Pre Install Checklis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persons/person.xml><?xml version="1.0" encoding="utf-8"?>
<personList xmlns="http://schemas.microsoft.com/office/spreadsheetml/2018/threadedcomments" xmlns:x="http://schemas.openxmlformats.org/spreadsheetml/2006/main">
  <person displayName="Chris Girard" id="{88BB8EE9-3B95-4166-946A-F6F9ECDA528A}" userId="S::chris.girard@cohesity.com::75b0b8f5-b075-44b6-ba4b-36babdef431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67:E85">
  <tableColumns count="4">
    <tableColumn id="1" xr3:uid="{00000000-0010-0000-0000-000001000000}" name="Node #"/>
    <tableColumn id="2" xr3:uid="{00000000-0010-0000-0000-000002000000}" name="Node IP"/>
    <tableColumn id="3" xr3:uid="{00000000-0010-0000-0000-000003000000}" name="IPMI IP"/>
    <tableColumn id="4" xr3:uid="{00000000-0010-0000-0000-000004000000}" name="Virtual IP (VIP)"/>
  </tableColumns>
  <tableStyleInfo name="PreInstall_Checklis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7:O58">
  <tableColumns count="13">
    <tableColumn id="1" xr3:uid="{00000000-0010-0000-0100-000001000000}" name="Node #"/>
    <tableColumn id="2" xr3:uid="{00000000-0010-0000-0100-000002000000}" name="VLAN 2 ID or Additional Interface Group "/>
    <tableColumn id="3" xr3:uid="{00000000-0010-0000-0100-000003000000}" name="VLAN 2 or Additional Interface Group  VIPs"/>
    <tableColumn id="4" xr3:uid="{00000000-0010-0000-0100-000004000000}" name="VLAN 2 or Additional Interface Group Gateway / Subnet Mask / Prefix"/>
    <tableColumn id="5" xr3:uid="{00000000-0010-0000-0100-000005000000}" name="VLAN 2 or Additional Interface Group FQDN "/>
    <tableColumn id="6" xr3:uid="{00000000-0010-0000-0100-000006000000}" name="VLAN 3 or Additional Interface Group  ID"/>
    <tableColumn id="7" xr3:uid="{00000000-0010-0000-0100-000007000000}" name="VLAN 3 or Additional Interface Group VIPs"/>
    <tableColumn id="8" xr3:uid="{00000000-0010-0000-0100-000008000000}" name="VLAN 3 or Additional Interface Group Gateway / Subnet Mask / Prefix"/>
    <tableColumn id="9" xr3:uid="{00000000-0010-0000-0100-000009000000}" name="VLAN 3 or Additional Interface Group FQDN"/>
    <tableColumn id="10" xr3:uid="{00000000-0010-0000-0100-00000A000000}" name="VLAN 4  or Additional Interface Group"/>
    <tableColumn id="11" xr3:uid="{00000000-0010-0000-0100-00000B000000}" name="VLAN 4  or Additional Interface Group VIPs"/>
    <tableColumn id="12" xr3:uid="{00000000-0010-0000-0100-00000C000000}" name="VLAN 4  or Additional Interface Group Gateway / Subnet Mask / Prefix"/>
    <tableColumn id="13" xr3:uid="{00000000-0010-0000-0100-00000D000000}" name="VLAN 4  or Additional Interface Group FQDN"/>
  </tableColumns>
  <tableStyleInfo name="Addl_VLAN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W1:W3">
  <tableColumns count="1">
    <tableColumn id="1" xr3:uid="{00000000-0010-0000-0400-000001000000}" name="Other"/>
  </tableColumns>
  <tableStyleInfo name="Model_DB-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V1:V5">
  <tableColumns count="1">
    <tableColumn id="1" xr3:uid="{00000000-0010-0000-0500-000001000000}" name="FileLevelBackup"/>
  </tableColumns>
  <tableStyleInfo name="Model_DB-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Q13:Q15" headerRowDxfId="3">
  <tableColumns count="1">
    <tableColumn id="1" xr3:uid="{00000000-0010-0000-0600-000001000000}" name="Method"/>
  </tableColumns>
  <tableStyleInfo name="Model_DB-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R13:R16" headerRowDxfId="2">
  <tableColumns count="1">
    <tableColumn id="1" xr3:uid="{00000000-0010-0000-0700-000001000000}" name="Replication_Factor"/>
  </tableColumns>
  <tableStyleInfo name="Model_DB-style 4"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I1:AI3">
  <tableColumns count="1">
    <tableColumn id="1" xr3:uid="{00000000-0010-0000-0800-000001000000}" name="AgentProtection"/>
  </tableColumns>
  <tableStyleInfo name="Model_DB-style 5"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H1:AH3">
  <tableColumns count="1">
    <tableColumn id="1" xr3:uid="{00000000-0010-0000-0900-000001000000}" name="HyperProtection"/>
  </tableColumns>
  <tableStyleInfo name="Model_DB-style 6"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E1:AE5">
  <tableColumns count="1">
    <tableColumn id="1" xr3:uid="{00000000-0010-0000-0A00-000001000000}" name="HyperPolicy"/>
  </tableColumns>
  <tableStyleInfo name="Model_DB-style 7"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AD1:AD4">
  <tableColumns count="1">
    <tableColumn id="1" xr3:uid="{00000000-0010-0000-0B00-000001000000}" name="Methodology "/>
  </tableColumns>
  <tableStyleInfo name="Model_DB-style 8"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M1:AM2">
  <tableColumns count="1">
    <tableColumn id="1" xr3:uid="{00000000-0010-0000-0C00-000001000000}" name="NativeScheduling"/>
  </tableColumns>
  <tableStyleInfo name="Model_DB-style 9"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AK1:AK7">
  <tableColumns count="1">
    <tableColumn id="1" xr3:uid="{00000000-0010-0000-0D00-000001000000}" name="HyperScheduling"/>
  </tableColumns>
  <tableStyleInfo name="Model_DB-style 10"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AL1:AL7">
  <tableColumns count="1">
    <tableColumn id="1" xr3:uid="{00000000-0010-0000-0E00-000001000000}" name="AgentScheduling"/>
  </tableColumns>
  <tableStyleInfo name="Model_DB-style 11"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AG1:AG2">
  <tableColumns count="1">
    <tableColumn id="1" xr3:uid="{00000000-0010-0000-0F00-000001000000}" name="NativePolicy"/>
  </tableColumns>
  <tableStyleInfo name="Model_DB-style 1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AJ1:AJ2">
  <tableColumns count="1">
    <tableColumn id="1" xr3:uid="{00000000-0010-0000-1000-000001000000}" name="Native Protection"/>
  </tableColumns>
  <tableStyleInfo name="Model_DB-style 13"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AF1:AF5">
  <tableColumns count="1">
    <tableColumn id="1" xr3:uid="{00000000-0010-0000-1100-000001000000}" name="AgentPolicy"/>
  </tableColumns>
  <tableStyleInfo name="Model_DB-style 14"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S13:S27" headerRowDxfId="1">
  <tableColumns count="1">
    <tableColumn id="1" xr3:uid="{00000000-0010-0000-1200-000001000000}" name="Erasure_Coding"/>
  </tableColumns>
  <tableStyleInfo name="Model_DB-style 15"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U1:U3">
  <tableColumns count="1">
    <tableColumn id="1" xr3:uid="{00000000-0010-0000-1300-000001000000}" name="NetAppLIF"/>
  </tableColumns>
  <tableStyleInfo name="Model_DB-style 16"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Q1:Q9">
  <tableColumns count="1">
    <tableColumn id="1" xr3:uid="{00000000-0010-0000-1400-000001000000}" name="ServerType"/>
  </tableColumns>
  <tableStyleInfo name="Model_DB-style 17"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S1:S7">
  <tableColumns count="1">
    <tableColumn id="1" xr3:uid="{00000000-0010-0000-1500-000001000000}" name="SQLVersion"/>
  </tableColumns>
  <tableStyleInfo name="Model_DB-style 18"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T1:T5">
  <tableColumns count="1">
    <tableColumn id="1" xr3:uid="{00000000-0010-0000-1600-000001000000}" name="vCenterVersion"/>
  </tableColumns>
  <tableStyleInfo name="Model_DB-style 19"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R1:R5">
  <tableColumns count="1">
    <tableColumn id="1" xr3:uid="{00000000-0010-0000-1700-000001000000}" name="OracleType"/>
  </tableColumns>
  <tableStyleInfo name="Model_DB-style 20"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5" displayName="Table_25" ref="B1:N56" headerRowDxfId="0">
  <sortState xmlns:xlrd2="http://schemas.microsoft.com/office/spreadsheetml/2017/richdata2" ref="B2:N55">
    <sortCondition ref="B2:B55"/>
  </sortState>
  <tableColumns count="13">
    <tableColumn id="1" xr3:uid="{00000000-0010-0000-1800-000001000000}" name="Model_Num"/>
    <tableColumn id="2" xr3:uid="{00000000-0010-0000-1800-000002000000}" name="Nodes / Block"/>
    <tableColumn id="3" xr3:uid="{00000000-0010-0000-1800-000003000000}" name="Block RU"/>
    <tableColumn id="4" xr3:uid="{00000000-0010-0000-1800-000004000000}" name="Peak watts per node"/>
    <tableColumn id="5" xr3:uid="{00000000-0010-0000-1800-000005000000}" name="Power Cables/blk"/>
    <tableColumn id="6" xr3:uid="{00000000-0010-0000-1800-000006000000}" name="Node 40Gb"/>
    <tableColumn id="7" xr3:uid="{00000000-0010-0000-1800-000007000000}" name="Node 25Gb"/>
    <tableColumn id="8" xr3:uid="{00000000-0010-0000-1800-000008000000}" name="Node 10Gb"/>
    <tableColumn id="9" xr3:uid="{00000000-0010-0000-1800-000009000000}" name="Node 1Gb"/>
    <tableColumn id="10" xr3:uid="{00000000-0010-0000-1800-00000A000000}" name="Node IPMI"/>
    <tableColumn id="11" xr3:uid="{00000000-0010-0000-1800-00000B000000}" name="100Gb"/>
    <tableColumn id="12" xr3:uid="{00000000-0010-0000-1800-00000C000000}" name="16G/32G FC PCIe "/>
    <tableColumn id="14" xr3:uid="{00000000-0010-0000-1800-00000E000000}" name="Connector Type"/>
  </tableColumns>
  <tableStyleInfo name="Model_DB-style 21"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6" displayName="Table_26" ref="X1:X4">
  <tableColumns count="1">
    <tableColumn id="1" xr3:uid="{00000000-0010-0000-1900-000001000000}" name="DiskType"/>
  </tableColumns>
  <tableStyleInfo name="Model_DB-style 2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43" dT="2023-02-01T00:20:50.37" personId="{88BB8EE9-3B95-4166-946A-F6F9ECDA528A}" id="{A05A715A-942B-4810-B5EF-90BA58AF66F6}">
    <text>also available in four port</text>
  </threadedComment>
  <threadedComment ref="H44" dT="2023-02-01T00:20:50.37" personId="{88BB8EE9-3B95-4166-946A-F6F9ECDA528A}" id="{90F1B509-F322-44FA-94EF-A776DA3013A2}">
    <text>also available in four port</text>
  </threadedComment>
  <threadedComment ref="I44" dT="2023-02-01T00:21:00.87" personId="{88BB8EE9-3B95-4166-946A-F6F9ECDA528A}" id="{835ADC28-649F-4B37-82C1-9C0E5C1A6467}">
    <text>also available in four port</text>
  </threadedComment>
  <threadedComment ref="I45" dT="2023-02-01T00:21:00.87" personId="{88BB8EE9-3B95-4166-946A-F6F9ECDA528A}" id="{13471728-A0F8-49E8-8CF2-1EC9840D8CB7}">
    <text>also available in four port</text>
  </threadedComment>
  <threadedComment ref="H46" dT="2023-02-01T00:20:50.37" personId="{88BB8EE9-3B95-4166-946A-F6F9ECDA528A}" id="{2621243F-B38A-4A43-8945-2C8C412E27EA}">
    <text>also available in four port</text>
  </threadedComment>
  <threadedComment ref="I46" dT="2023-02-01T00:21:00.87" personId="{88BB8EE9-3B95-4166-946A-F6F9ECDA528A}" id="{0CEE7128-C81A-478E-9BA4-21DED808432A}">
    <text>also available in four port</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ocs.cohesity.com/HomePage/PDFs/Cohesity-Best-Practice-Security-Hardening-Guide.pdf" TargetMode="Externa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support.cohesity.com/s/article/Enabling-Apps-Management-returns-Error-subnet-is-not-in-the-private-subnet-address-space-RFC1918"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3" Type="http://schemas.openxmlformats.org/officeDocument/2006/relationships/hyperlink" Target="https://docs.cohesity.com/7_0/Web/UserGuide/Content/Dashboard/Admin/support-user.htm?tocpath=Administration%7CAccess%20Management%7C_____4" TargetMode="External"/><Relationship Id="rId18" Type="http://schemas.openxmlformats.org/officeDocument/2006/relationships/hyperlink" Target="https://docs.cohesity.com/7_1_2/Web/UserGuide/Content/CLI/ConfigureWithCLI.htm?Highlight=Using%20the%20Cohesity%20CLI" TargetMode="External"/><Relationship Id="rId26" Type="http://schemas.openxmlformats.org/officeDocument/2006/relationships/hyperlink" Target="https://docs.cohesity.com/7_1_2/Web/UserGuide/Content/CLI/NTP.htm?Highlight=Verify%20NTP%20Setup%20and%20Detect%20Issues" TargetMode="External"/><Relationship Id="rId39" Type="http://schemas.openxmlformats.org/officeDocument/2006/relationships/hyperlink" Target="https://docs.cohesity.com/7_2_2/Web/UserGuide/Content/Dashboard/Protection/datalock.htm?Highlight=Datalock" TargetMode="External"/><Relationship Id="rId21" Type="http://schemas.openxmlformats.org/officeDocument/2006/relationships/hyperlink" Target="https://docs.cohesity.com/7_1_2/Web/UserGuide/Content/Dashboard/Admin/mfa-support-user.htm?Highlight=Multi-factor%20Authentication%20for%20the%20Support%20User%20Account" TargetMode="External"/><Relationship Id="rId34" Type="http://schemas.openxmlformats.org/officeDocument/2006/relationships/hyperlink" Target="https://docs.cohesity.com/7_2_2/Web/UserGuide/Content/Dashboard/Admin/mfa-local-user.htm?Highlight=Multi-factor%20Authentication%20for%20Local%20and%20Active%20Directory%20Users" TargetMode="External"/><Relationship Id="rId42" Type="http://schemas.openxmlformats.org/officeDocument/2006/relationships/hyperlink" Target="https://docs.cohesity.com/7_2_2/Web/UserGuide/Content/CLI/AddLogServerCLI.htm?Highlight=Add%20a%20Syslog%20Server" TargetMode="External"/><Relationship Id="rId47" Type="http://schemas.openxmlformats.org/officeDocument/2006/relationships/comments" Target="../comments3.xml"/><Relationship Id="rId7" Type="http://schemas.openxmlformats.org/officeDocument/2006/relationships/hyperlink" Target="https://docs.cohesity.com/7_0/Web/UserGuide/Content/Dashboard/Protection/datalock.htm" TargetMode="External"/><Relationship Id="rId2" Type="http://schemas.openxmlformats.org/officeDocument/2006/relationships/hyperlink" Target="https://docs.cohesity.com/7_0/Web/UserGuide/Content/Dashboard/Admin/mfa-local-user.htm?tocpath=Administration%7CAccess%20Management%7C_____5" TargetMode="External"/><Relationship Id="rId16" Type="http://schemas.openxmlformats.org/officeDocument/2006/relationships/hyperlink" Target="https://docs.cohesity.com/7_1_2/Web/UserGuide/Content/Dashboard/Admin/UsersAddEdit.htm?Highlight=Add%20or%20Edit%20a%20User%20or%20Group" TargetMode="External"/><Relationship Id="rId29" Type="http://schemas.openxmlformats.org/officeDocument/2006/relationships/hyperlink" Target="https://docs.cohesity.com/7_1_2/Web/UserGuide/Content/Dashboard/Admin/ManageSSO.htm?Highlight=Manage%20Single%20Sign-On" TargetMode="External"/><Relationship Id="rId1" Type="http://schemas.openxmlformats.org/officeDocument/2006/relationships/hyperlink" Target="https://docs.cohesity.com/7_0/Web/UserGuide/Content/Dashboard/Admin/UsersAddEdit.htm?tocpath=Administration%7CAccess%20Management%7C_____1&amp;ChangeLocalUserPassword" TargetMode="External"/><Relationship Id="rId6" Type="http://schemas.openxmlformats.org/officeDocument/2006/relationships/hyperlink" Target="https://docs.cohesity.com/7_0/Web/UserGuide/Content/CLI/UpdateSSLCLI.htm" TargetMode="External"/><Relationship Id="rId11" Type="http://schemas.openxmlformats.org/officeDocument/2006/relationships/hyperlink" Target="https://docs.cohesity.com/7_0/Web/UserGuide/Content/Dashboard/Admin/ManageSSO.htm?Highlight=enable%20sso" TargetMode="External"/><Relationship Id="rId24" Type="http://schemas.openxmlformats.org/officeDocument/2006/relationships/hyperlink" Target="https://docs.cohesity.com/7_1_2/Web/UserGuide/Content/CLI/UpdateSSLCLI.htm?Highlight=Update%20SSL%20Certificates" TargetMode="External"/><Relationship Id="rId32" Type="http://schemas.openxmlformats.org/officeDocument/2006/relationships/hyperlink" Target="https://docs.cohesity.com/7_2_2/Web/UserGuide/Content/CLI/ConfigureWithCLI.htm?Highlight=Using%20the%20Cohesity%20CLI" TargetMode="External"/><Relationship Id="rId37" Type="http://schemas.openxmlformats.org/officeDocument/2006/relationships/hyperlink" Target="https://docs.cohesity.com/7_2_2/Web/UserGuide/Content/Dashboard/Admin/quorum-protected-operations.htm?Highlight=Quorum%20Protected%20Operations" TargetMode="External"/><Relationship Id="rId40" Type="http://schemas.openxmlformats.org/officeDocument/2006/relationships/hyperlink" Target="https://docs.cohesity.com/7_2_2/Web/UserGuide/Content/CLI/NTP.htm?Highlight=Verify%20NTP%20Setup%20and%20Detect%20Issues" TargetMode="External"/><Relationship Id="rId45" Type="http://schemas.openxmlformats.org/officeDocument/2006/relationships/drawing" Target="../drawings/drawing5.xml"/><Relationship Id="rId5" Type="http://schemas.openxmlformats.org/officeDocument/2006/relationships/hyperlink" Target="https://docs.cohesity.com/7_0/Web/UserGuide/Content/Dashboard/Admin/quorum-protected-operations.htm?Highlight=quorums" TargetMode="External"/><Relationship Id="rId15" Type="http://schemas.openxmlformats.org/officeDocument/2006/relationships/hyperlink" Target="https://docs.cohesity.com/7_0/Web/UserGuide/Content/CLI/IPMI.htm?" TargetMode="External"/><Relationship Id="rId23" Type="http://schemas.openxmlformats.org/officeDocument/2006/relationships/hyperlink" Target="https://docs.cohesity.com/7_1_2/Web/UserGuide/Content/Dashboard/Admin/quorum-protected-operations.htm?Highlight=Quorum%20Protected%20Operations" TargetMode="External"/><Relationship Id="rId28" Type="http://schemas.openxmlformats.org/officeDocument/2006/relationships/hyperlink" Target="https://docs.cohesity.com/7_1_2/Web/UserGuide/Content/CLI/AddLogServerCLI.htm?Highlight=Add%20a%20Syslog%20Server" TargetMode="External"/><Relationship Id="rId36" Type="http://schemas.openxmlformats.org/officeDocument/2006/relationships/hyperlink" Target="https://docs.cohesity.com/7_2_2/Web/UserGuide/Content/Dashboard/Admin/RoleManage.htm?Highlight=Manage%20Roles" TargetMode="External"/><Relationship Id="rId10" Type="http://schemas.openxmlformats.org/officeDocument/2006/relationships/hyperlink" Target="https://docs.cohesity.com/7_0/Web/UserGuide/Content/CLI/AddLogServerCLI.htm" TargetMode="External"/><Relationship Id="rId19" Type="http://schemas.openxmlformats.org/officeDocument/2006/relationships/hyperlink" Target="https://docs.cohesity.com/7_1_2/Web/UserGuide/Content/CLI/IPMI.htm?Highlight=Configure%20IPMI" TargetMode="External"/><Relationship Id="rId31" Type="http://schemas.openxmlformats.org/officeDocument/2006/relationships/hyperlink" Target="https://docs.cohesity.com/7_2_2/Web/UserGuide/Content/Dashboard/Admin/support-user.htm?Highlight=Manage%20Support%20User" TargetMode="External"/><Relationship Id="rId44" Type="http://schemas.openxmlformats.org/officeDocument/2006/relationships/printerSettings" Target="../printerSettings/printerSettings5.bin"/><Relationship Id="rId4" Type="http://schemas.openxmlformats.org/officeDocument/2006/relationships/hyperlink" Target="https://docs.cohesity.com/7_0/Web/UserGuide/Content/Dashboard/Admin/RoleManage.htm" TargetMode="External"/><Relationship Id="rId9" Type="http://schemas.openxmlformats.org/officeDocument/2006/relationships/hyperlink" Target="https://docs.cohesity.com/7_0/Web/UserGuide/Content/Dashboard/Admin/inter-node-encryption.htm?tocpath=Administration%7C_____9" TargetMode="External"/><Relationship Id="rId14" Type="http://schemas.openxmlformats.org/officeDocument/2006/relationships/hyperlink" Target="https://docs.cohesity.com/7_0/Web/UserGuide/Content/CLI/ConfigureWithCLI.htm?" TargetMode="External"/><Relationship Id="rId22" Type="http://schemas.openxmlformats.org/officeDocument/2006/relationships/hyperlink" Target="https://docs.cohesity.com/7_1_2/Web/UserGuide/Content/Dashboard/Admin/RoleManage.htm?Highlight=manage%20roles" TargetMode="External"/><Relationship Id="rId27" Type="http://schemas.openxmlformats.org/officeDocument/2006/relationships/hyperlink" Target="https://docs.cohesity.com/7_1_2/Web/UserGuide/Content/Dashboard/Admin/inter-node-encryption.htm?Highlight=%20%20Enabled%20node-to-node%20encryption" TargetMode="External"/><Relationship Id="rId30" Type="http://schemas.openxmlformats.org/officeDocument/2006/relationships/hyperlink" Target="https://docs.cohesity.com/7_2_2/Web/UserGuide/Content/Dashboard/Admin/UsersAddEdit.htm?Highlight=Add%20or%20Edit%20a%20User%20or%20Group" TargetMode="External"/><Relationship Id="rId35" Type="http://schemas.openxmlformats.org/officeDocument/2006/relationships/hyperlink" Target="https://docs.cohesity.com/7_2_2/Web/UserGuide/Content/Dashboard/Admin/mfa-support-user.htm?Highlight=Multi-factor%20Authentication%20for%20the%20Support%20User%20Account" TargetMode="External"/><Relationship Id="rId43" Type="http://schemas.openxmlformats.org/officeDocument/2006/relationships/hyperlink" Target="https://docs.cohesity.com/7_2_2/Web/UserGuide/Content/Dashboard/Admin/ManageSSO.htm?Highlight=Manage%20Single%20Sign-On" TargetMode="External"/><Relationship Id="rId8" Type="http://schemas.openxmlformats.org/officeDocument/2006/relationships/hyperlink" Target="https://docs.cohesity.com/7_0/Web/UserGuide/Content/CLI/NTP.htm" TargetMode="External"/><Relationship Id="rId3" Type="http://schemas.openxmlformats.org/officeDocument/2006/relationships/hyperlink" Target="https://docs.cohesity.com/7_0/Web/UserGuide/Content/Dashboard/Admin/mfa-support-user.htm" TargetMode="External"/><Relationship Id="rId12" Type="http://schemas.openxmlformats.org/officeDocument/2006/relationships/hyperlink" Target="https://docs.cohesity.com/HomePage/PDFs/Cohesity-Best-Practice-Security-Hardening-Guide.pdf" TargetMode="External"/><Relationship Id="rId17" Type="http://schemas.openxmlformats.org/officeDocument/2006/relationships/hyperlink" Target="https://docs.cohesity.com/7_1_2/Web/UserGuide/Content/Dashboard/Admin/support-user.htm?Highlight=manage%20support%20user" TargetMode="External"/><Relationship Id="rId25" Type="http://schemas.openxmlformats.org/officeDocument/2006/relationships/hyperlink" Target="https://docs.cohesity.com/7_1_2/Web/UserGuide/Content/Dashboard/Protection/datalock.htm?Highlight=datalock" TargetMode="External"/><Relationship Id="rId33" Type="http://schemas.openxmlformats.org/officeDocument/2006/relationships/hyperlink" Target="https://docs.cohesity.com/7_2_2/Web/UserGuide/Content/CLI/IPMI.htm?Highlight=Manage%20IPMI%20Configuration" TargetMode="External"/><Relationship Id="rId38" Type="http://schemas.openxmlformats.org/officeDocument/2006/relationships/hyperlink" Target="https://docs.cohesity.com/7_2_2/Web/UserGuide/Content/CLI/UpdateSSLCLI.htm?Highlight=Update%20SSL%20Certificates%20Using%20Cohesity%20CA%20or%20Customer%20CA%20certificate" TargetMode="External"/><Relationship Id="rId46" Type="http://schemas.openxmlformats.org/officeDocument/2006/relationships/vmlDrawing" Target="../drawings/vmlDrawing4.vml"/><Relationship Id="rId20" Type="http://schemas.openxmlformats.org/officeDocument/2006/relationships/hyperlink" Target="https://docs.cohesity.com/7_1_2/Web/UserGuide/Content/Dashboard/Admin/mfa-local-user.htm?Highlight=Multi-factor%20Authentication%20for%20Local%20and%20Active%20Directory%20Users" TargetMode="External"/><Relationship Id="rId41" Type="http://schemas.openxmlformats.org/officeDocument/2006/relationships/hyperlink" Target="https://docs.cohesity.com/7_2_2/Web/UserGuide/Content/Dashboard/Admin/inter-node-encryption.htm?Highlight=About%20Node-to-Node%20Encryption"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docs.cohesity.com/7_2_2/Web/UserGuide/Content/Setup/OpenPorts.htm?Highlight=firewall" TargetMode="External"/><Relationship Id="rId13" Type="http://schemas.openxmlformats.org/officeDocument/2006/relationships/hyperlink" Target="https://docs.cohesity.com/7_2_2/Web/UserGuide/Content/Dashboard/Admin/SupportChannel.htm" TargetMode="External"/><Relationship Id="rId3" Type="http://schemas.openxmlformats.org/officeDocument/2006/relationships/hyperlink" Target="https://docs.cohesity.com/6_8_1/Web/UserGuide/Content/KMS/External_KMS.htm" TargetMode="External"/><Relationship Id="rId7" Type="http://schemas.openxmlformats.org/officeDocument/2006/relationships/hyperlink" Target="http://dipowd173xxgy.cloudfront.net/" TargetMode="External"/><Relationship Id="rId12" Type="http://schemas.openxmlformats.org/officeDocument/2006/relationships/hyperlink" Target="https://docs.cohesity.com/7_2_2/Web/UserGuide/Content/Setup/OpenPorts.htm?Highlight=manage%20firewall" TargetMode="External"/><Relationship Id="rId2" Type="http://schemas.openxmlformats.org/officeDocument/2006/relationships/hyperlink" Target="https://docs.cohesity.com/7_1_1/Web/UserGuide/Content/CLI/StaticRoute.htm" TargetMode="External"/><Relationship Id="rId1" Type="http://schemas.openxmlformats.org/officeDocument/2006/relationships/hyperlink" Target="https://docs.cohesity.com/6_8_1/Web/UserGuide/Content/Setup/ManageRules.htm" TargetMode="External"/><Relationship Id="rId6" Type="http://schemas.openxmlformats.org/officeDocument/2006/relationships/hyperlink" Target="http://s3-us-west-2.amazonaws.com/" TargetMode="External"/><Relationship Id="rId11" Type="http://schemas.openxmlformats.org/officeDocument/2006/relationships/hyperlink" Target="https://docs.cohesity.com/7_2_2/Web/UserGuide/Content/Setup/OpenPorts.htm?Highlight=manage%20firewall" TargetMode="External"/><Relationship Id="rId5" Type="http://schemas.openxmlformats.org/officeDocument/2006/relationships/hyperlink" Target="http://downloads.cohesity.com/oauth2/login" TargetMode="External"/><Relationship Id="rId15" Type="http://schemas.openxmlformats.org/officeDocument/2006/relationships/drawing" Target="../drawings/drawing7.xml"/><Relationship Id="rId10" Type="http://schemas.openxmlformats.org/officeDocument/2006/relationships/hyperlink" Target="https://docs.cohesity.com/7_2_2/Web/UserGuide/Content/Setup/OpenPorts.htm?Highlight=manage%20firewall" TargetMode="External"/><Relationship Id="rId4" Type="http://schemas.openxmlformats.org/officeDocument/2006/relationships/hyperlink" Target="https://docs.cohesity.com/7_1_1/Web/UserGuide/Content/CLI/secureshell.htm" TargetMode="External"/><Relationship Id="rId9" Type="http://schemas.openxmlformats.org/officeDocument/2006/relationships/hyperlink" Target="https://docs.cohesity.com/7_2_2/Web/UserGuide/Content/Container/plan-prepare.htm" TargetMode="External"/><Relationship Id="rId1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26" Type="http://schemas.microsoft.com/office/2017/10/relationships/threadedComment" Target="../threadedComments/threadedComment1.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comments" Target="../comments4.xml"/><Relationship Id="rId2" Type="http://schemas.openxmlformats.org/officeDocument/2006/relationships/vmlDrawing" Target="../drawings/vmlDrawing5.v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printerSettings" Target="../printerSettings/printerSettings8.bin"/><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9.bin"/><Relationship Id="rId1" Type="http://schemas.openxmlformats.org/officeDocument/2006/relationships/hyperlink" Target="https://docs.cohesity.com/Setup/Welcome/InitialClusterSetup.htm"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jira.cohesity.com/browse/ENG-173081" TargetMode="Externa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0.xml"/><Relationship Id="rId1" Type="http://schemas.openxmlformats.org/officeDocument/2006/relationships/printerSettings" Target="../printerSettings/printerSettings17.bin"/><Relationship Id="rId4" Type="http://schemas.openxmlformats.org/officeDocument/2006/relationships/comments" Target="../comments6.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8.bin"/><Relationship Id="rId1" Type="http://schemas.openxmlformats.org/officeDocument/2006/relationships/hyperlink" Target="https://docs.cohesity.com/7_4/Web/UserGuide/Content/Doc/glossary.h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I30"/>
  <sheetViews>
    <sheetView showGridLines="0" zoomScaleNormal="100" workbookViewId="0">
      <selection activeCell="C16" sqref="C16"/>
    </sheetView>
  </sheetViews>
  <sheetFormatPr defaultColWidth="11.25" defaultRowHeight="15" customHeight="1"/>
  <cols>
    <col min="1" max="1" width="4.375" customWidth="1"/>
    <col min="2" max="5" width="55.625" customWidth="1"/>
    <col min="6" max="6" width="20.375" customWidth="1"/>
    <col min="7" max="26" width="8.625" customWidth="1"/>
  </cols>
  <sheetData>
    <row r="1" spans="1:9" ht="24.75" customHeight="1">
      <c r="A1" s="396" t="s">
        <v>0</v>
      </c>
      <c r="B1" s="397"/>
      <c r="C1" s="397"/>
      <c r="D1" s="397"/>
      <c r="E1" s="397"/>
      <c r="F1" s="397"/>
      <c r="G1" s="397"/>
      <c r="H1" s="397"/>
      <c r="I1" s="397"/>
    </row>
    <row r="2" spans="1:9" ht="63" customHeight="1">
      <c r="A2" s="2"/>
      <c r="B2" s="2"/>
      <c r="C2" s="2"/>
      <c r="D2" s="2" t="s">
        <v>1488</v>
      </c>
      <c r="E2" s="2"/>
      <c r="F2" s="3"/>
      <c r="G2" s="3"/>
      <c r="H2" s="4"/>
      <c r="I2" s="4"/>
    </row>
    <row r="3" spans="1:9" ht="30.75" customHeight="1">
      <c r="A3" s="1"/>
      <c r="B3" s="245" t="s">
        <v>1</v>
      </c>
      <c r="C3" s="245"/>
      <c r="D3" s="245"/>
      <c r="E3" s="1"/>
      <c r="F3" s="1"/>
      <c r="G3" s="1"/>
      <c r="H3" s="1"/>
      <c r="I3" s="1"/>
    </row>
    <row r="4" spans="1:9" ht="29.25" customHeight="1">
      <c r="A4" s="1"/>
      <c r="B4" s="398" t="s">
        <v>2</v>
      </c>
      <c r="C4" s="398"/>
      <c r="D4" s="398"/>
      <c r="E4" s="5"/>
      <c r="F4" s="6"/>
      <c r="G4" s="6"/>
      <c r="H4" s="6"/>
      <c r="I4" s="1"/>
    </row>
    <row r="5" spans="1:9" ht="151.5" customHeight="1">
      <c r="A5" s="1"/>
      <c r="B5" s="7"/>
      <c r="C5" s="7"/>
      <c r="D5" s="7"/>
      <c r="E5" s="7"/>
      <c r="F5" s="8"/>
      <c r="G5" s="1"/>
      <c r="H5" s="1"/>
      <c r="I5" s="1"/>
    </row>
    <row r="6" spans="1:9" ht="41.1" customHeight="1">
      <c r="A6" s="1"/>
      <c r="B6" s="393" t="s">
        <v>3</v>
      </c>
      <c r="C6" s="394"/>
      <c r="D6" s="395"/>
      <c r="E6" s="1"/>
      <c r="F6" s="1"/>
      <c r="G6" s="1"/>
      <c r="H6" s="1"/>
      <c r="I6" s="1"/>
    </row>
    <row r="7" spans="1:9" ht="14.45" customHeight="1">
      <c r="A7" s="1"/>
      <c r="B7" s="364"/>
      <c r="C7" s="142"/>
      <c r="D7" s="142"/>
      <c r="E7" s="1"/>
      <c r="F7" s="1"/>
      <c r="G7" s="1"/>
      <c r="H7" s="1"/>
      <c r="I7" s="1"/>
    </row>
    <row r="8" spans="1:9" ht="36" customHeight="1">
      <c r="A8" s="399" t="s">
        <v>4</v>
      </c>
      <c r="B8" s="397"/>
      <c r="C8" s="365"/>
      <c r="D8" s="400"/>
      <c r="E8" s="401"/>
      <c r="F8" s="9"/>
      <c r="G8" s="9"/>
      <c r="H8" s="9"/>
      <c r="I8" s="9"/>
    </row>
    <row r="9" spans="1:9" ht="18" customHeight="1">
      <c r="A9" s="10" t="s">
        <v>5</v>
      </c>
      <c r="B9" s="143" t="s">
        <v>6</v>
      </c>
      <c r="C9" s="144"/>
      <c r="D9" s="402"/>
      <c r="E9" s="403"/>
      <c r="F9" s="1"/>
      <c r="G9" s="1"/>
      <c r="H9" s="13"/>
      <c r="I9" s="1"/>
    </row>
    <row r="10" spans="1:9" ht="18" customHeight="1">
      <c r="A10" s="14" t="s">
        <v>7</v>
      </c>
      <c r="B10" s="145" t="s">
        <v>8</v>
      </c>
      <c r="C10" s="146"/>
      <c r="D10" s="404"/>
      <c r="E10" s="403"/>
      <c r="F10" s="1"/>
      <c r="G10" s="1"/>
      <c r="H10" s="13"/>
      <c r="I10" s="1"/>
    </row>
    <row r="11" spans="1:9" ht="18" customHeight="1">
      <c r="A11" s="10" t="s">
        <v>9</v>
      </c>
      <c r="B11" s="143" t="s">
        <v>10</v>
      </c>
      <c r="C11" s="147" t="s">
        <v>11</v>
      </c>
      <c r="D11" s="402" t="s">
        <v>12</v>
      </c>
      <c r="E11" s="403"/>
      <c r="F11" s="1"/>
      <c r="G11" s="1"/>
      <c r="H11" s="13"/>
      <c r="I11" s="1"/>
    </row>
    <row r="12" spans="1:9" ht="18" customHeight="1">
      <c r="A12" s="14" t="s">
        <v>13</v>
      </c>
      <c r="B12" s="145" t="s">
        <v>14</v>
      </c>
      <c r="C12" s="148" t="s">
        <v>11</v>
      </c>
      <c r="D12" s="404" t="s">
        <v>12</v>
      </c>
      <c r="E12" s="403"/>
      <c r="F12" s="1"/>
      <c r="G12" s="1"/>
      <c r="H12" s="13"/>
      <c r="I12" s="1"/>
    </row>
    <row r="13" spans="1:9" ht="18" customHeight="1">
      <c r="A13" s="10" t="s">
        <v>15</v>
      </c>
      <c r="B13" s="12" t="s">
        <v>16</v>
      </c>
      <c r="C13" s="17" t="s">
        <v>17</v>
      </c>
      <c r="D13" s="405" t="s">
        <v>12</v>
      </c>
      <c r="E13" s="406"/>
      <c r="F13" s="1"/>
      <c r="G13" s="1"/>
      <c r="H13" s="13"/>
      <c r="I13" s="1"/>
    </row>
    <row r="14" spans="1:9" ht="18" customHeight="1">
      <c r="A14" s="14" t="s">
        <v>18</v>
      </c>
      <c r="B14" s="19" t="s">
        <v>19</v>
      </c>
      <c r="C14" s="18" t="s">
        <v>20</v>
      </c>
      <c r="D14" s="407" t="s">
        <v>12</v>
      </c>
      <c r="E14" s="406"/>
      <c r="F14" s="1"/>
      <c r="G14" s="1"/>
      <c r="H14" s="13"/>
      <c r="I14" s="1"/>
    </row>
    <row r="15" spans="1:9" ht="18" customHeight="1">
      <c r="A15" s="10" t="s">
        <v>21</v>
      </c>
      <c r="B15" s="12" t="s">
        <v>22</v>
      </c>
      <c r="C15" s="17" t="s">
        <v>20</v>
      </c>
      <c r="D15" s="405" t="s">
        <v>12</v>
      </c>
      <c r="E15" s="406"/>
      <c r="F15" s="1"/>
      <c r="G15" s="1"/>
      <c r="H15" s="247"/>
      <c r="I15" s="1"/>
    </row>
    <row r="17" spans="1:5" ht="36" customHeight="1">
      <c r="A17" s="399" t="s">
        <v>23</v>
      </c>
      <c r="B17" s="397"/>
      <c r="C17" s="365" t="s">
        <v>24</v>
      </c>
      <c r="D17" s="400"/>
      <c r="E17" s="401"/>
    </row>
    <row r="18" spans="1:5" ht="15.75">
      <c r="A18" s="10" t="s">
        <v>5</v>
      </c>
      <c r="B18" s="11" t="s">
        <v>25</v>
      </c>
      <c r="C18" s="12" t="s">
        <v>26</v>
      </c>
      <c r="D18" s="405"/>
      <c r="E18" s="406"/>
    </row>
    <row r="19" spans="1:5" ht="15.75">
      <c r="A19" s="14" t="s">
        <v>7</v>
      </c>
      <c r="B19" s="15" t="s">
        <v>27</v>
      </c>
      <c r="C19" s="16" t="s">
        <v>28</v>
      </c>
      <c r="D19" s="407"/>
      <c r="E19" s="406"/>
    </row>
    <row r="20" spans="1:5" ht="15.75">
      <c r="A20" s="10" t="s">
        <v>9</v>
      </c>
      <c r="B20" s="11" t="s">
        <v>29</v>
      </c>
      <c r="C20" s="12" t="s">
        <v>30</v>
      </c>
      <c r="D20" s="405"/>
      <c r="E20" s="406"/>
    </row>
    <row r="21" spans="1:5" ht="15.75">
      <c r="A21" s="14" t="s">
        <v>13</v>
      </c>
      <c r="B21" s="15" t="s">
        <v>31</v>
      </c>
      <c r="C21" s="16" t="s">
        <v>32</v>
      </c>
      <c r="D21" s="407"/>
      <c r="E21" s="406"/>
    </row>
    <row r="22" spans="1:5" ht="16.149999999999999" thickBot="1">
      <c r="A22" s="10" t="s">
        <v>15</v>
      </c>
      <c r="B22" s="11" t="s">
        <v>33</v>
      </c>
      <c r="C22" s="12" t="s">
        <v>30</v>
      </c>
      <c r="D22" s="405"/>
      <c r="E22" s="406"/>
    </row>
    <row r="23" spans="1:5" ht="29.1" customHeight="1">
      <c r="A23" s="235" t="s">
        <v>18</v>
      </c>
      <c r="B23" s="234" t="s">
        <v>34</v>
      </c>
      <c r="C23" s="224" t="s">
        <v>35</v>
      </c>
      <c r="D23" s="408" t="s">
        <v>36</v>
      </c>
      <c r="E23" s="408"/>
    </row>
    <row r="24" spans="1:5" ht="18" customHeight="1">
      <c r="A24" s="33"/>
      <c r="B24" s="225"/>
      <c r="C24" s="223"/>
      <c r="D24" s="226"/>
      <c r="E24" s="226"/>
    </row>
    <row r="25" spans="1:5" ht="15.75">
      <c r="A25" s="1"/>
      <c r="B25" s="240" t="s">
        <v>37</v>
      </c>
      <c r="C25" s="1"/>
      <c r="D25" s="1"/>
      <c r="E25" s="1"/>
    </row>
    <row r="26" spans="1:5" ht="15.75">
      <c r="A26" s="1"/>
      <c r="B26" s="202" t="s">
        <v>38</v>
      </c>
      <c r="C26" s="1"/>
      <c r="D26" s="1"/>
      <c r="E26" s="1"/>
    </row>
    <row r="27" spans="1:5" ht="15.75">
      <c r="A27" s="1"/>
      <c r="B27" s="204" t="s">
        <v>39</v>
      </c>
      <c r="C27" s="1"/>
      <c r="D27" s="1"/>
      <c r="E27" s="1"/>
    </row>
    <row r="28" spans="1:5" ht="15.75">
      <c r="A28" s="1"/>
      <c r="B28" s="203" t="s">
        <v>40</v>
      </c>
      <c r="C28" s="1"/>
      <c r="D28" s="1"/>
      <c r="E28" s="1"/>
    </row>
    <row r="29" spans="1:5" ht="15.75">
      <c r="A29" s="1"/>
      <c r="B29" s="239" t="s">
        <v>41</v>
      </c>
      <c r="C29" s="1"/>
      <c r="D29" s="1"/>
      <c r="E29" s="1"/>
    </row>
    <row r="30" spans="1:5" ht="15" customHeight="1">
      <c r="B30" s="358" t="s">
        <v>42</v>
      </c>
    </row>
  </sheetData>
  <mergeCells count="20">
    <mergeCell ref="D23:E23"/>
    <mergeCell ref="A17:B17"/>
    <mergeCell ref="D17:E17"/>
    <mergeCell ref="D19:E19"/>
    <mergeCell ref="D20:E20"/>
    <mergeCell ref="D21:E21"/>
    <mergeCell ref="D22:E22"/>
    <mergeCell ref="D9:E9"/>
    <mergeCell ref="D10:E10"/>
    <mergeCell ref="D11:E11"/>
    <mergeCell ref="D12:E12"/>
    <mergeCell ref="D18:E18"/>
    <mergeCell ref="D13:E13"/>
    <mergeCell ref="D14:E14"/>
    <mergeCell ref="D15:E15"/>
    <mergeCell ref="B6:D6"/>
    <mergeCell ref="A1:I1"/>
    <mergeCell ref="B4:D4"/>
    <mergeCell ref="A8:B8"/>
    <mergeCell ref="D8:E8"/>
  </mergeCells>
  <hyperlinks>
    <hyperlink ref="C23" r:id="rId1" xr:uid="{D227E451-D5C8-4797-B423-25104D0C3731}"/>
  </hyperlinks>
  <pageMargins left="0.7" right="0.7" top="0.75" bottom="0.75" header="0" footer="0"/>
  <pageSetup scale="65" orientation="portrait" r:id="rId2"/>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135"/>
    <pageSetUpPr fitToPage="1"/>
  </sheetPr>
  <dimension ref="A1:M91"/>
  <sheetViews>
    <sheetView showGridLines="0" workbookViewId="0">
      <pane ySplit="1" topLeftCell="A8" activePane="bottomLeft" state="frozen"/>
      <selection pane="bottomLeft" activeCell="B6" sqref="B6"/>
    </sheetView>
  </sheetViews>
  <sheetFormatPr defaultColWidth="11.25" defaultRowHeight="15" customHeight="1"/>
  <cols>
    <col min="1" max="1" width="3.625" customWidth="1"/>
    <col min="2" max="2" width="73.125" customWidth="1"/>
    <col min="3" max="5" width="55.625" customWidth="1"/>
    <col min="6" max="6" width="8.875" customWidth="1"/>
    <col min="7" max="7" width="18.625" customWidth="1"/>
    <col min="8" max="8" width="35.375" customWidth="1"/>
    <col min="9" max="9" width="30.375" customWidth="1"/>
    <col min="10" max="10" width="18.625" customWidth="1"/>
    <col min="11" max="11" width="40.125" customWidth="1"/>
    <col min="12" max="12" width="8.375" customWidth="1"/>
    <col min="13" max="13" width="37.125" customWidth="1"/>
    <col min="14" max="14" width="37.75" customWidth="1"/>
    <col min="15" max="15" width="32.375" customWidth="1"/>
    <col min="16" max="16" width="2.625" customWidth="1"/>
    <col min="17" max="17" width="54.375" customWidth="1"/>
    <col min="18" max="18" width="33.625" customWidth="1"/>
    <col min="19" max="19" width="18.375" customWidth="1"/>
    <col min="20" max="20" width="14.375" customWidth="1"/>
    <col min="21" max="26" width="10.625" customWidth="1"/>
  </cols>
  <sheetData>
    <row r="1" spans="1:5" ht="24.75" customHeight="1">
      <c r="A1" s="396" t="s">
        <v>43</v>
      </c>
      <c r="B1" s="397"/>
      <c r="C1" s="21" t="s">
        <v>44</v>
      </c>
      <c r="D1" s="21" t="s">
        <v>45</v>
      </c>
      <c r="E1" s="21"/>
    </row>
    <row r="2" spans="1:5" ht="63" customHeight="1">
      <c r="A2" s="2"/>
      <c r="B2" s="2"/>
      <c r="C2" s="2"/>
      <c r="D2" s="2"/>
      <c r="E2" s="2"/>
    </row>
    <row r="3" spans="1:5" ht="36" customHeight="1">
      <c r="A3" s="399" t="s">
        <v>46</v>
      </c>
      <c r="B3" s="397"/>
      <c r="C3" s="22"/>
      <c r="D3" s="22"/>
      <c r="E3" s="22"/>
    </row>
    <row r="4" spans="1:5" ht="18" customHeight="1">
      <c r="A4" s="14" t="s">
        <v>5</v>
      </c>
      <c r="B4" s="19" t="s">
        <v>47</v>
      </c>
      <c r="C4" s="23"/>
      <c r="D4" s="24" t="s">
        <v>48</v>
      </c>
      <c r="E4" s="25"/>
    </row>
    <row r="5" spans="1:5" ht="18.75" customHeight="1">
      <c r="A5" s="149" t="s">
        <v>7</v>
      </c>
      <c r="B5" s="144" t="s">
        <v>49</v>
      </c>
      <c r="C5" s="150"/>
      <c r="D5" s="28" t="s">
        <v>50</v>
      </c>
      <c r="E5" s="29"/>
    </row>
    <row r="6" spans="1:5" ht="18.75" customHeight="1">
      <c r="A6" s="30" t="s">
        <v>9</v>
      </c>
      <c r="B6" s="31" t="s">
        <v>51</v>
      </c>
      <c r="C6" s="151"/>
      <c r="D6" s="24" t="s">
        <v>52</v>
      </c>
      <c r="E6" s="25"/>
    </row>
    <row r="7" spans="1:5" ht="18.75" customHeight="1">
      <c r="A7" s="149" t="s">
        <v>13</v>
      </c>
      <c r="B7" s="144" t="s">
        <v>53</v>
      </c>
      <c r="C7" s="150"/>
      <c r="D7" s="32"/>
      <c r="E7" s="29"/>
    </row>
    <row r="8" spans="1:5" ht="18.75" customHeight="1">
      <c r="A8" s="152" t="s">
        <v>15</v>
      </c>
      <c r="B8" s="153" t="s">
        <v>54</v>
      </c>
      <c r="C8" s="151"/>
      <c r="D8" s="24"/>
      <c r="E8" s="25"/>
    </row>
    <row r="9" spans="1:5" ht="18.75" customHeight="1">
      <c r="A9" s="149" t="s">
        <v>18</v>
      </c>
      <c r="B9" s="144" t="s">
        <v>55</v>
      </c>
      <c r="C9" s="150"/>
      <c r="D9" s="32"/>
      <c r="E9" s="29"/>
    </row>
    <row r="10" spans="1:5" ht="18.75" customHeight="1">
      <c r="A10" s="149" t="s">
        <v>21</v>
      </c>
      <c r="B10" s="144" t="s">
        <v>56</v>
      </c>
      <c r="C10" s="150"/>
      <c r="D10" s="32"/>
      <c r="E10" s="29"/>
    </row>
    <row r="11" spans="1:5" ht="18.75" customHeight="1">
      <c r="A11" s="152" t="s">
        <v>57</v>
      </c>
      <c r="B11" s="153" t="s">
        <v>58</v>
      </c>
      <c r="C11" s="151"/>
      <c r="D11" s="24"/>
      <c r="E11" s="25"/>
    </row>
    <row r="12" spans="1:5" ht="18.75" customHeight="1">
      <c r="A12" s="149" t="s">
        <v>59</v>
      </c>
      <c r="B12" s="144" t="s">
        <v>60</v>
      </c>
      <c r="C12" s="150"/>
      <c r="D12" s="32" t="s">
        <v>61</v>
      </c>
      <c r="E12" s="29"/>
    </row>
    <row r="13" spans="1:5" ht="18.75" customHeight="1">
      <c r="A13" s="152" t="s">
        <v>62</v>
      </c>
      <c r="B13" s="153" t="s">
        <v>63</v>
      </c>
      <c r="C13" s="151"/>
      <c r="D13" s="24"/>
      <c r="E13" s="25"/>
    </row>
    <row r="14" spans="1:5" ht="18.75" customHeight="1">
      <c r="A14" s="149" t="s">
        <v>64</v>
      </c>
      <c r="B14" s="144" t="s">
        <v>65</v>
      </c>
      <c r="C14" s="150"/>
      <c r="D14" s="32"/>
      <c r="E14" s="29"/>
    </row>
    <row r="15" spans="1:5" ht="18.75" customHeight="1">
      <c r="A15" s="149" t="s">
        <v>66</v>
      </c>
      <c r="B15" s="144" t="s">
        <v>67</v>
      </c>
      <c r="C15" s="151"/>
      <c r="D15" s="409"/>
      <c r="E15" s="406"/>
    </row>
    <row r="16" spans="1:5" ht="18.75" customHeight="1">
      <c r="A16" s="30" t="s">
        <v>68</v>
      </c>
      <c r="B16" s="31" t="s">
        <v>69</v>
      </c>
      <c r="C16" s="150"/>
      <c r="D16" s="32" t="s">
        <v>70</v>
      </c>
      <c r="E16" s="29"/>
    </row>
    <row r="17" spans="1:13" ht="18.75" customHeight="1">
      <c r="A17" s="152" t="s">
        <v>71</v>
      </c>
      <c r="B17" s="153" t="s">
        <v>72</v>
      </c>
      <c r="C17" s="151"/>
      <c r="D17" s="409"/>
      <c r="E17" s="406"/>
      <c r="F17" s="1"/>
      <c r="G17" s="1"/>
    </row>
    <row r="18" spans="1:13" ht="36" customHeight="1">
      <c r="A18" s="399" t="s">
        <v>73</v>
      </c>
      <c r="B18" s="397"/>
      <c r="C18" s="22"/>
      <c r="D18" s="22"/>
      <c r="E18" s="22"/>
      <c r="F18" s="1"/>
      <c r="G18" s="1"/>
    </row>
    <row r="19" spans="1:13" ht="18" customHeight="1">
      <c r="A19" s="149" t="s">
        <v>5</v>
      </c>
      <c r="B19" s="144" t="s">
        <v>74</v>
      </c>
      <c r="C19" s="150"/>
      <c r="D19" s="423"/>
      <c r="E19" s="406"/>
      <c r="F19" s="1"/>
      <c r="G19" s="1"/>
    </row>
    <row r="20" spans="1:13" ht="18" customHeight="1">
      <c r="A20" s="152" t="s">
        <v>7</v>
      </c>
      <c r="B20" s="153" t="s">
        <v>75</v>
      </c>
      <c r="C20" s="154"/>
      <c r="D20" s="410"/>
      <c r="E20" s="406"/>
      <c r="F20" s="26"/>
      <c r="G20" s="26"/>
    </row>
    <row r="21" spans="1:13" ht="18" customHeight="1">
      <c r="A21" s="149" t="s">
        <v>9</v>
      </c>
      <c r="B21" s="144" t="s">
        <v>76</v>
      </c>
      <c r="C21" s="150"/>
      <c r="D21" s="423"/>
      <c r="E21" s="406"/>
      <c r="F21" s="26"/>
      <c r="G21" s="26"/>
    </row>
    <row r="22" spans="1:13" ht="18" customHeight="1">
      <c r="A22" s="152" t="s">
        <v>13</v>
      </c>
      <c r="B22" s="153" t="s">
        <v>77</v>
      </c>
      <c r="C22" s="154"/>
      <c r="D22" s="410"/>
      <c r="E22" s="406"/>
      <c r="F22" s="26"/>
      <c r="G22" s="26"/>
    </row>
    <row r="23" spans="1:13" ht="18" customHeight="1">
      <c r="A23" s="246" t="s">
        <v>15</v>
      </c>
      <c r="B23" s="153" t="s">
        <v>78</v>
      </c>
      <c r="C23" s="154"/>
      <c r="D23" s="47"/>
      <c r="E23" s="344"/>
      <c r="F23" s="26"/>
      <c r="G23" s="26"/>
    </row>
    <row r="24" spans="1:13" ht="18" customHeight="1">
      <c r="A24" s="149" t="s">
        <v>18</v>
      </c>
      <c r="B24" s="144" t="s">
        <v>79</v>
      </c>
      <c r="C24" s="172"/>
      <c r="D24" s="36" t="s">
        <v>80</v>
      </c>
      <c r="E24" s="37"/>
      <c r="F24" s="26"/>
      <c r="G24" s="26"/>
    </row>
    <row r="25" spans="1:13" ht="18" customHeight="1">
      <c r="A25" s="157" t="s">
        <v>21</v>
      </c>
      <c r="B25" s="158" t="s">
        <v>81</v>
      </c>
      <c r="C25" s="38">
        <f>IF(OR(C19="C2000 Series",C19="C4000 Series",C19="C5000 Series",C19="C5200 Series",C19="Dell PowerEdge C6420", C19="CX8000 Series", C19="HPE Apollo r2200"),ROUNDUP(C20/4,0),C20)</f>
        <v>0</v>
      </c>
      <c r="D25" s="423"/>
      <c r="E25" s="406"/>
      <c r="F25" s="26"/>
      <c r="G25" s="26"/>
    </row>
    <row r="26" spans="1:13" ht="18" customHeight="1">
      <c r="A26" s="155" t="s">
        <v>57</v>
      </c>
      <c r="B26" s="156" t="s">
        <v>82</v>
      </c>
      <c r="C26" s="38" t="b">
        <f>IF(C19="C2000 Series",Model_DB!D2,IF(C19="C3500 Series",Model_DB!D3,IF(C19="C4000 Series",Model_DB!D4,IF(C19="C5000 Series",Model_DB!D5,IF(C19="C5200 Series",Model_DB!D6,IF(C19="C6000 Series",Model_DB!D7,IF(C19="Cisco UCS C220 M5",Model_DB!D8,IF(C19="Cisco UCS 220 M5 All Flash",Model_DB!D9,IF(C19="Cisco UCS C220 M6",Model_DB!D10,IF(C19="Cisco UCS C220 M6 All Flash",Model_DB!D11,IF(C19="Cisco UCS C220 M7 All-Flash",Model_DB!D12,IF(C19="Cisco UCS C220 M6 ROBO",Model_DB!D13,IF(C19="Cisco UCS C225 M8 All-Flash",Model_DB!D14,IF(C19="Cisco UCS C240 M4",Model_DB!D15,IF(C19="Cisco UCS C240 M5",Model_DB!D16,IF(C19="Cisco UCS C240 M6",Model_DB!D17,IF(C19="Cisco UCS C240 M6 All-Flash",Model_DB!D18,IF(C19="Cisco C240 M6 ROBO",Model_DB!D19,IF(C19="Cisco UCS S3260",Model_DB!D20,IF(C19="Cisco UCS X210c M6",Model_DB!D21,IF(C19="CX8000 Series",Model_DB!D22,IF(C19="Dell PowerEdge C6420",Model_DB!D23,IF(C19="Dell PowerEdge R640",Model_DB!D24, IF(C19="Dell PowerEdge R650",Model_DB!D25,IF(C19="Dell PowerEdge R660",Model_DB!D26,IF(C19="Dell PowerEdge R6625",Model_DB!D27,IF(C19="Dell PowerEdge R740xd",Model_DB!D28,IF(C19="Dell PowerEdge R750",Model_DB!D29,IF(C19="Dell PowerEdge R7615",Model_DB!D30,IF(C19="Dell PowerEdge R760",Model_DB!D31,IF(C19="Fujitsu Primergy RX2540 M5",Model_DB!D32,IF(C19="Fujitsu RX2540 M6",Model_DB!D33,IF(C19="Fujitsu RX2540 M7",Model_DB!D34,IF(C19="HPE Alletra Storage Server 4120",Model_DB!D35,IF(C19="HPE Apollo 4200 Gen10",Model_DB!D36,IF(C19="HPE Apollo 4510 Gen10",Model_DB!D37,IF(C19="HPE Apollo r2200",Model_DB!D38,IF(C19="HPE DL320 Gen11",Model_DB!D39,IF(C19="HPE DL325 G11 All Flash",Model_DB!D40,IF(C19="HPE ProLiant DL325 Gen11",Model_DB!D41,IF(C19="HPE ProLiant DL325 Gen11",Model_DB!D41,IF(C19="HPE ProLiant DL345 Gen11",Model_DB!D42,IF(C19="HPE ProLiant DL360 Gen10",Model_DB!D43,IF(C19="HPE ProLiant DL360 Gen10 Plus All-Flash",Model_DB!D44,IF(C19="HPE ProLiant DL380 Gen10",Model_DB!D45,IF(C19="HPE ProLiant DL380 Gen10 Plus",Model_DB!D46,IF(C19="HPE Proliant DL380 Gen11",Model_DB!D47,IF(C19="Intel M50FCP 2U R208 Platform",Model_DB!D48,IF(C19="Intel R1208WF All-Flash",Model_DB!D49,IF(C19="Intel R2208WF All-Flash",Model_DB!D50,IF(C19="Lenovo ThinkSystem SR645 All Flash",Model_DB!D51,IF(C19="Lenovo SR645 ROBO",Model_DB!D52,IF(C19="Lenovo SR650",Model_DB!D53,IF(C19="Lenovo ThinkSystem SR665 v3 All-Flash",Model_DB!D54,IF(C19="SuperMicro 6029-E1CR12L",Model_DB!D55,IF(C19="SuperMicro 1029U-TN12RV",Model_DB!D56))))))))))))))))))))))))))))))))))))))))))))))))))))))))</f>
        <v>0</v>
      </c>
      <c r="D26" s="410"/>
      <c r="E26" s="406"/>
      <c r="F26" s="26"/>
      <c r="G26" s="26"/>
    </row>
    <row r="27" spans="1:13" ht="18" customHeight="1">
      <c r="A27" s="152" t="s">
        <v>59</v>
      </c>
      <c r="B27" s="153" t="s">
        <v>83</v>
      </c>
      <c r="C27" s="154"/>
      <c r="D27" s="410" t="s">
        <v>84</v>
      </c>
      <c r="E27" s="406"/>
      <c r="F27" s="26"/>
      <c r="G27" s="26"/>
    </row>
    <row r="28" spans="1:13" ht="36" customHeight="1">
      <c r="A28" s="399" t="s">
        <v>85</v>
      </c>
      <c r="B28" s="397"/>
      <c r="C28" s="366" t="s">
        <v>86</v>
      </c>
      <c r="D28" s="415"/>
      <c r="E28" s="406"/>
      <c r="F28" s="26"/>
      <c r="G28" s="26"/>
    </row>
    <row r="29" spans="1:13" ht="18.75" customHeight="1">
      <c r="A29" s="155" t="s">
        <v>5</v>
      </c>
      <c r="B29" s="156" t="s">
        <v>87</v>
      </c>
      <c r="C29" s="367" t="str">
        <f>CONCATENATE(C25*C26, "U")</f>
        <v>0U</v>
      </c>
      <c r="D29" s="416" t="s">
        <v>88</v>
      </c>
      <c r="E29" s="417"/>
      <c r="F29" s="39"/>
      <c r="G29" s="1"/>
    </row>
    <row r="30" spans="1:13" ht="18.75" customHeight="1">
      <c r="A30" s="157" t="s">
        <v>7</v>
      </c>
      <c r="B30" s="158" t="s">
        <v>89</v>
      </c>
      <c r="C30" s="40" t="b">
        <f>IF(C19="C2000 Series",(C25*Model_DB!F2),IF(C19="C3500 Series",(C25*Model_DB!F3),IF(C19="C4000 Series",(C25*Model_DB!F4),IF(C19="C5000 Series",(C25*Model_DB!F5),IF(C19="C5200 Series",(C25*Model_DB!F6),IF(C19="C6000 Series",(C25*Model_DB!F7),IF(C19="Cisco UCS C220 M5",(C25*Model_DB!F8),IF(C19="Cisco UCS 220 M5 All Flash",(C25*Model_DB!F9),IF(C19="Cisco UCS C220 M6",(C25*Model_DB!F10),IF(C19="Cisco UCS C220 M6 All Flash",(C25*Model_DB!F11),IF(C19="Cisco UCS C220 M7 All-Flash",(C25*Model_DB!F12),IF(C19="Cisco UCS C220 M6 ROBO",(C25*Model_DB!F13),IF(C19="Cisco UCS C225 M8 All-Flash",(C25*Model_DB!F14),IF(C19="Cisco UCS C240 M4",(C25*Model_DB!F15),IF(C19="Cisco UCS C240 M5",(C25*Model_DB!F16),IF(C19="Cisco UCS C240 M6",(C25*Model_DB!F17),IF(C19="Cisco UCS C240 M6 All-Flash",(C25*Model_DB!F18),IF(C19="Cisco C240 M6 ROBO",(C25*Model_DB!F19),IF(C19="Cisco UCS S3260",(C25*Model_DB!F20),IF(C19="Cisco UCS X210c M6",(C25*Model_DB!F21),IF(C19="CX8000 Series",(C25*Model_DB!F22),IF(C19="Dell PowerEdge C6420",(C25*Model_DB!F23),IF(C19="Dell PowerEdge R640",(C25*Model_DB!F24),IF(C19="Dell PowerEdge R650",(C25*Model_DB!F25),IF(C19="Dell PowerEdge R660",(C25*Model_DB!F26),IF(C19="Dell PowerEdge R6625",(C25*Model_DB!F27),IF(C19="Dell PowerEdge R740xd",(C25*Model_DB!F28),IF(C19="Dell PowerEdge R750",(C25*Model_DB!F29),IF(C19="Dell PowerEdge R7615",(C25*Model_DB!F30),IF(C19="Dell PowerEdge R760",(C25*Model_DB!F31),IF(C19="Fujitsu Primergy RX2540 M5",(C25*Model_DB!F32),IF(C19="Fujitsu RX2540 M6",(C25*Model_DB!F33),IF(C19="Fujitsu RX2540 M7",(C25*Model_DB!F34),IF(C19="HPE Alletra Storage Server 4120",(C25*Model_DB!F35),IF(C19="HPE Apollo 4200 Gen10",(C25*Model_DB!F36),IF(C19="HPE DL320 Gen11",(C25*Model_DB!F37),IF(C19="HPE DL325 G11 All Flash",(C25*Model_DB!F38),IF(C19="HPE Apollo 4510 Gen10",(C25*Model_DB!F39),IF(C19="HPE Apollo r2200",(C25*Model_DB!F40),IF(C19="HPE ProLiant DL325 Gen11",(C25*Model_DB!F41),IF(C19="HPE ProLiant DL345 Gen11",(C25*Model_DB!F42),IF(C19="HPE ProLiant DL360 Gen10",(C25*Model_DB!F43),IF(C19="HPE ProLiant DL360 Gen10 Plus All-Flash",(C25*Model_DB!F44),IF(C19="HPE ProLiant DL380 Gen10",(C25*Model_DB!F45),IF(C19="HPE ProLiant DL380 Gen10 Plus",(C25*Model_DB!F46),IF(C19="HPE Proliant DL380 Gen11",(C25*Model_DB!F47),IF(C19="Intel M50FCP 2U R208 Platform",(C25*Model_DB!F48),IF(C19="Intel R1208WF All-Flash",(C25*Model_DB!F49),IF(C19="Intel R2208WF All-Flash",(C25*Model_DB!F50),IF(C19="Lenovo ThinkSystem SR645 All Flash",(C25*Model_DB!F51),IF(C19="Lenovo SR645 ROBO",(C25*Model_DB!F52),IF(C19="Lenovo SR650",(C25*Model_DB!F53),IF(C19="Lenovo ThinkSystem SR665 v3 All-Flash",(C25*Model_DB!F54),IF(C19="SuperMicro 6029-E1CR12L",(C25*Model_DB!F55),IF(C19="SuperMicro 1029U-TN12RV",(C25*Model_DB!F56))))))))))))))))))))))))))))))))))))))))))))))))))))))))</f>
        <v>0</v>
      </c>
      <c r="D30" s="418" t="s">
        <v>90</v>
      </c>
      <c r="E30" s="417"/>
      <c r="F30" s="39"/>
      <c r="G30" s="346" t="s">
        <v>91</v>
      </c>
      <c r="H30" s="347"/>
      <c r="I30" s="347"/>
      <c r="J30" s="347"/>
      <c r="K30" s="347"/>
      <c r="L30" s="347"/>
      <c r="M30" s="347"/>
    </row>
    <row r="31" spans="1:13" ht="51" customHeight="1">
      <c r="A31" s="155" t="s">
        <v>9</v>
      </c>
      <c r="B31" s="156" t="s">
        <v>92</v>
      </c>
      <c r="C31" s="41" t="b">
        <f>IF(C19="C2000 Series",(C20*Model_DB!E2),IF(C19="C3500 Series",(C20*Model_DB!E3),IF(C19="C4000 Series",(C20*Model_DB!E4),IF(C19="C5000 Series",(C20*Model_DB!E5),IF(C19="C5200 Series",(C20*Model_DB!E6),IF(C19="C6000 Series",(C20*Model_DB!E7),IF(C19="Cisco UCS C220 M5",(C20*Model_DB!E8),IF(C19="Cisco UCS 220 M5 All Flash",(C20*Model_DB!E9),IF(C19="Cisco UCS C220 M6",(C20*Model_DB!E10),IF(C19="Cisco UCS C220 M6 All Flash",(C20*Model_DB!E11),IF(C19="Cisco UCS C220 M7 All-Flash",(C20*Model_DB!E12),IF(C19="Cisco UCS C220 M6 ROBO",(C20*Model_DB!E13),IF(C19="Cisco UCS C225 M8 All-Flash",(C20*Model_DB!E14),IF(C19="Cisco UCS C240 M4",(C20*Model_DB!E15),IF(C19="Cisco UCS C240 M5",(C20*Model_DB!E16),IF(C19="Cisco UCS C240 M6",(C20*Model_DB!E17),IF(C19="Cisco UCS C240 M6 All-Flash",(C20*Model_DB!E18),IF(C19="Cisco C240 M6 ROBO",(C20*Model_DB!E19),IF(C19="Cisco UCS S3260",(C20*Model_DB!E20),IF(C19="Cisco UCS X210c M6",(C20*Model_DB!E21),IF(C19="CX8000 Series",(C20*Model_DB!E22),IF(C19="Dell PowerEdge C6420",(C20*Model_DB!E23),IF(C19="Dell PowerEdge R640",(C20*Model_DB!E24),IF(C19="Dell PowerEdge R650",(C20*Model_DB!E25),IF(C19="Dell PowerEdge R660",(C20*Model_DB!E26),IF(C19="Dell PowerEdge R6625",(C20*Model_DB!E27),IF(C19="Dell PowerEdge R740xd",(C20*Model_DB!E28),IF(C19="Dell PowerEdge R750",(C20*Model_DB!E29),IF(C19="Dell PowerEdge R7615",(C20*Model_DB!E30),IF(C19="Dell PowerEdge R760",(C20*Model_DB!E31),IF(C19="Fujitsu Primergy RX2540 M5",(C20*Model_DB!E32),IF(C19="Fujitsu RX2540 M6",(C20*Model_DB!E33),IF(C19="Fujitsu RX2540 M7",(C20*Model_DB!E34),IF(C19="HPE Alletra Storage Server 4120",(C20*Model_DB!E35),IF(C19="HPE Apollo 4200 Gen10",(C20*Model_DB!E36),IF(C19="HPE DL320 Gen11",(C20*Model_DB!E37),IF(C19="HPE DL325 G11 All Flash",(C20*Model_DB!E38),IF(C19="HPE Apollo 4510 Gen10",(C20*Model_DB!E39),IF(C19="HPE Apollo r2200",(C20*Model_DB!E40),IF(C19="HPE ProLiant DL325 Gen11",(C20*Model_DB!E41),IF(C19="HPE ProLiant DL345 Gen11",(C20*Model_DB!E42),IF(C19="HPE ProLiant DL360 Gen10",(C20*Model_DB!E43),IF(C19="HPE ProLiant DL360 Gen10 Plus All-Flash",(C20*Model_DB!E44),IF(C19="HPE ProLiant DL380 Gen10",(C20*Model_DB!E45),IF(C19="HPE ProLiant DL380 Gen10 Plus",(C20*Model_DB!E46),IF(C19="HPE Proliant DL380 Gen11",(C20*Model_DB!E47),IF(C19="Intel M50FCP 2U R208 Platform",(C20*Model_DB!E48),IF(C19="Intel R1208WF All-Flash",(C20*Model_DB!E49),IF(C19="Intel R2208WF All-Flash",(C20*Model_DB!E50),IF(C19="Lenovo ThinkSystem SR645 All Flash",(C20*Model_DB!E51),IF(C19="Lenovo SR645 ROBO",(C20*Model_DB!E52),IF(C19="Lenovo SR650",(C20*Model_DB!E53),IF(C19="Lenovo ThinkSystem SR665 v3 All-Flash",(C20*Model_DB!E54),IF(C19="SuperMicro 6029-E1CR12L",(C20*Model_DB!E55),IF(C19="SuperMicro 1029U-TN12RV",(C20*Model_DB!E56))))))))))))))))))))))))))))))))))))))))))))))))))))))))</f>
        <v>0</v>
      </c>
      <c r="D31" s="419" t="s">
        <v>93</v>
      </c>
      <c r="E31" s="420"/>
      <c r="F31" s="39"/>
    </row>
    <row r="32" spans="1:13" ht="18.75" customHeight="1">
      <c r="A32" s="157" t="s">
        <v>13</v>
      </c>
      <c r="B32" s="158" t="s">
        <v>94</v>
      </c>
      <c r="C32" s="42">
        <f>SUM(ROUND(C31/120,0))</f>
        <v>0</v>
      </c>
      <c r="D32" s="416" t="s">
        <v>95</v>
      </c>
      <c r="E32" s="421"/>
      <c r="F32" s="39"/>
    </row>
    <row r="33" spans="1:7" ht="18.75" customHeight="1">
      <c r="A33" s="155" t="s">
        <v>15</v>
      </c>
      <c r="B33" s="156" t="s">
        <v>96</v>
      </c>
      <c r="C33" s="42">
        <f>SUM(ROUND(C31/220,0))</f>
        <v>0</v>
      </c>
      <c r="D33" s="405"/>
      <c r="E33" s="422"/>
      <c r="F33" s="39"/>
      <c r="G33" s="345" t="s">
        <v>97</v>
      </c>
    </row>
    <row r="34" spans="1:7" ht="18.75" customHeight="1">
      <c r="A34" s="157" t="s">
        <v>18</v>
      </c>
      <c r="B34" s="158" t="s">
        <v>98</v>
      </c>
      <c r="C34" s="249" t="b">
        <f>IF(C19="C2000 Series",(C20*Model_DB!I2),IF(C19="C3500 Series",(C20*Model_DB!I3),IF(C19="C4000 Series",(C20*Model_DB!I4),IF(C19="C5000 Series",(C20*Model_DB!I5),IF(C19="C5200 Series",(C20*Model_DB!I5),IF(C19="C6000 Series",(C20*Model_DB!I7),IF(C19="Cisco UCS C220 M5",(C20*Model_DB!I8),IF(C19="Cisco UCS 220 M5 All Flash",(C20*Model_DB!I9),IF(C19="Cisco UCS C220 M6",(C20*Model_DB!I10),IF(C19="Cisco UCS C220 M6 All Flash",(C20*Model_DB!I11),IF(C19="Cisco UCS C220 M7 All-Flash",(C20*Model_DB!I12),IF(C19="Cisco UCS C220 M6 ROBO",(C20*Model_DB!I13),IF(C19="Cisco UCS C225 M8 All-Flash",(C20*Model_DB!I14),IF(C19="Cisco UCS C240 M4",(C20*Model_DB!I15),IF(C19="Cisco UCS C240 M5",(C20*Model_DB!I16),IF(C19="Cisco UCS C240 M6",(C20*Model_DB!I17),IF(C19="Cisco UCS C240 M6 All-Flash",(C20*Model_DB!I18),IF(C19="Cisco C240 M6 ROBO",(C20*Model_DB!I19),IF(C19="Cisco UCS S3260",(C20*Model_DB!I20),IF(C19="Cisco UCS X210c M6",(C20*Model_DB!I21),IF(C19="CX8000 Series",(C20*Model_DB!I22),IF(C19="Dell PowerEdge C6420",(C20*Model_DB!I23),IF(C19="Dell PowerEdge R640",(C20*Model_DB!I24),IF(C19="Dell PowerEdge R650",(C20*Model_DB!I25),IF(C19="Dell PowerEdge R660",(C20*Model_DB!I26),IF(C19="Dell PowerEdge R6625",(C20*Model_DB!I27),IF(C19="Dell PowerEdge R740xd",(C20*Model_DB!I28),IF(C19="Dell PowerEdge R750",(C20*Model_DB!I29),IF(C19="Dell PowerEdge R7615",(C20*Model_DB!I30),IF(C19="Dell PowerEdge R760",(C20*Model_DB!I31),IF(C19="Fujitsu Primergy RX2540 M5",(C20*Model_DB!I32),IF(C19="Fujitsu RX2540 M6",(C20*Model_DB!I33),IF(C19="Fujitsu RX2540 M7",(C20*Model_DB!I34),IF(C19="HPE Alletra Storage Server 4120",(C20*Model_DB!I35),IF(C19="HPE Apollo 4200 Gen10",(C20*Model_DB!I36),IF(C19="HPE DL320 Gen11",(C20*Model_DB!I37),IF(C19="HPE DL325 G11 All Flash",(C20*Model_DB!I38),IF(C19="HPE Apollo 4510 Gen10",(C20*Model_DB!I39),IF(C19="HPE Apollo r2200",(C20*Model_DB!I40),IF(C19="HPE ProLiant DL325 Gen11",(C20*Model_DB!I41),IF(C19="HPE ProLiant DL345 Gen11",(C20*Model_DB!I42),IF(C19="HPE ProLiant DL360 Gen10",(C20*Model_DB!I43),IF(C19="HPE ProLiant DL360 Gen10 Plus All-Flash",(C20*Model_DB!I44),IF(C19="HPE ProLiant DL380 Gen10",(C20*Model_DB!I45),IF(C19="HPE ProLiant DL380 Gen10 Plus",(C20*Model_DB!I46),IF(C19="HPE Proliant DL380 Gen11",(C20*Model_DB!I47),IF(C19="Intel M50FCP 2U R208 Platform",(C20*Model_DB!I48),IF(C19="Intel R1208WF All-Flash",(C20*Model_DB!I49),IF(C19="Intel R2208WF All-Flash",(C20*Model_DB!I50),IF(C19="Lenovo ThinkSystem SR645 All Flash",(C20*Model_DB!I51),IF(C19="Lenovo SR645 ROBO",(C20*Model_DB!I52),IF(C19="Lenovo SR650",(C20*Model_DB!I53),IF(C19="Lenovo ThinkSystem SR665 v3 All-Flash",(C20*Model_DB!I54),IF(C19="SuperMicro 6029-E1CR12L",(C20*Model_DB!I55),IF(C19="SuperMicro 1029U-TN12RV",(C20*Model_DB!I56))))))))))))))))))))))))))))))))))))))))))))))))))))))))</f>
        <v>0</v>
      </c>
      <c r="D34" s="424" t="s">
        <v>99</v>
      </c>
      <c r="E34" s="412"/>
      <c r="G34" s="1" t="s">
        <v>100</v>
      </c>
    </row>
    <row r="35" spans="1:7" ht="18.75" customHeight="1">
      <c r="A35" s="155" t="s">
        <v>21</v>
      </c>
      <c r="B35" s="156" t="s">
        <v>101</v>
      </c>
      <c r="C35" s="43" t="str">
        <f>CONCATENATE(C20, " RJ45 (1GbE)")</f>
        <v xml:space="preserve"> RJ45 (1GbE)</v>
      </c>
      <c r="D35" s="405" t="s">
        <v>102</v>
      </c>
      <c r="E35" s="406"/>
    </row>
    <row r="36" spans="1:7" ht="18.75" customHeight="1">
      <c r="A36" s="157" t="s">
        <v>57</v>
      </c>
      <c r="B36" s="159" t="s">
        <v>103</v>
      </c>
      <c r="C36" s="160">
        <f>C20*3</f>
        <v>0</v>
      </c>
      <c r="D36" s="46" t="str">
        <f>CONCATENATE("+  ",$C$20," additional IP Addresses for each optional secondary interface.")</f>
        <v>+   additional IP Addresses for each optional secondary interface.</v>
      </c>
      <c r="E36" s="47" t="s">
        <v>104</v>
      </c>
    </row>
    <row r="37" spans="1:7" ht="18.75" customHeight="1">
      <c r="A37" s="431" t="s">
        <v>105</v>
      </c>
      <c r="B37" s="432"/>
      <c r="C37" s="432"/>
      <c r="D37" s="432"/>
      <c r="E37" s="190"/>
    </row>
    <row r="38" spans="1:7" ht="36" customHeight="1">
      <c r="A38" s="425" t="s">
        <v>106</v>
      </c>
      <c r="B38" s="412"/>
      <c r="C38" s="406"/>
      <c r="D38" s="426"/>
      <c r="E38" s="406"/>
    </row>
    <row r="39" spans="1:7" ht="18.75" customHeight="1">
      <c r="A39" s="149" t="s">
        <v>5</v>
      </c>
      <c r="B39" s="144" t="s">
        <v>107</v>
      </c>
      <c r="C39" s="150"/>
      <c r="D39" s="405" t="s">
        <v>108</v>
      </c>
      <c r="E39" s="406"/>
    </row>
    <row r="40" spans="1:7" ht="18.75" customHeight="1">
      <c r="A40" s="152" t="s">
        <v>7</v>
      </c>
      <c r="B40" s="153" t="s">
        <v>109</v>
      </c>
      <c r="C40" s="151"/>
      <c r="D40" s="427" t="s">
        <v>110</v>
      </c>
      <c r="E40" s="428"/>
    </row>
    <row r="41" spans="1:7" ht="18.75" customHeight="1">
      <c r="A41" s="149" t="s">
        <v>9</v>
      </c>
      <c r="B41" s="144" t="s">
        <v>111</v>
      </c>
      <c r="C41" s="150"/>
      <c r="D41" s="429"/>
      <c r="E41" s="430"/>
    </row>
    <row r="42" spans="1:7" ht="18.75" customHeight="1">
      <c r="A42" s="149" t="s">
        <v>13</v>
      </c>
      <c r="B42" s="144" t="s">
        <v>112</v>
      </c>
      <c r="C42" s="150"/>
      <c r="D42" s="368" t="s">
        <v>113</v>
      </c>
      <c r="E42" s="344"/>
    </row>
    <row r="43" spans="1:7" ht="18.75" customHeight="1">
      <c r="A43" s="152" t="s">
        <v>15</v>
      </c>
      <c r="B43" s="153" t="s">
        <v>114</v>
      </c>
      <c r="C43" s="151"/>
      <c r="D43" s="407"/>
      <c r="E43" s="406"/>
    </row>
    <row r="44" spans="1:7" ht="18" customHeight="1">
      <c r="A44" s="149" t="s">
        <v>18</v>
      </c>
      <c r="B44" s="144" t="s">
        <v>115</v>
      </c>
      <c r="C44" s="150"/>
      <c r="D44" s="405" t="s">
        <v>116</v>
      </c>
      <c r="E44" s="406"/>
    </row>
    <row r="45" spans="1:7" ht="18" customHeight="1">
      <c r="A45" s="152" t="s">
        <v>21</v>
      </c>
      <c r="B45" s="153" t="s">
        <v>117</v>
      </c>
      <c r="C45" s="151"/>
      <c r="D45" s="407" t="s">
        <v>118</v>
      </c>
      <c r="E45" s="406"/>
    </row>
    <row r="46" spans="1:7" ht="18" customHeight="1">
      <c r="A46" s="149" t="s">
        <v>57</v>
      </c>
      <c r="B46" s="144" t="s">
        <v>119</v>
      </c>
      <c r="C46" s="150"/>
      <c r="D46" s="405" t="s">
        <v>120</v>
      </c>
      <c r="E46" s="406"/>
    </row>
    <row r="47" spans="1:7" ht="18" customHeight="1">
      <c r="A47" s="152" t="s">
        <v>59</v>
      </c>
      <c r="B47" s="153" t="s">
        <v>121</v>
      </c>
      <c r="C47" s="151"/>
      <c r="D47" s="407" t="s">
        <v>122</v>
      </c>
      <c r="E47" s="406"/>
    </row>
    <row r="48" spans="1:7" ht="18" customHeight="1">
      <c r="A48" s="149" t="s">
        <v>62</v>
      </c>
      <c r="B48" s="144" t="s">
        <v>123</v>
      </c>
      <c r="C48" s="151"/>
      <c r="D48" s="405" t="s">
        <v>124</v>
      </c>
      <c r="E48" s="406"/>
    </row>
    <row r="49" spans="1:5" ht="36" customHeight="1">
      <c r="A49" s="411" t="s">
        <v>125</v>
      </c>
      <c r="B49" s="412"/>
      <c r="C49" s="412"/>
      <c r="D49" s="412"/>
      <c r="E49" s="406"/>
    </row>
    <row r="50" spans="1:5" ht="18.75" customHeight="1">
      <c r="A50" s="10" t="s">
        <v>5</v>
      </c>
      <c r="B50" s="144" t="s">
        <v>126</v>
      </c>
      <c r="C50" s="150"/>
      <c r="D50" s="405" t="s">
        <v>127</v>
      </c>
      <c r="E50" s="406"/>
    </row>
    <row r="51" spans="1:5" ht="18.75" customHeight="1">
      <c r="A51" s="14" t="s">
        <v>7</v>
      </c>
      <c r="B51" s="161" t="s">
        <v>128</v>
      </c>
      <c r="C51" s="151"/>
      <c r="D51" s="410"/>
      <c r="E51" s="406"/>
    </row>
    <row r="52" spans="1:5" ht="18.75" customHeight="1">
      <c r="A52" s="149" t="s">
        <v>9</v>
      </c>
      <c r="B52" s="144" t="s">
        <v>129</v>
      </c>
      <c r="C52" s="362"/>
      <c r="D52" s="413" t="s">
        <v>130</v>
      </c>
      <c r="E52" s="414"/>
    </row>
    <row r="53" spans="1:5" ht="18.75" customHeight="1">
      <c r="A53" s="152" t="s">
        <v>15</v>
      </c>
      <c r="B53" s="161" t="s">
        <v>131</v>
      </c>
      <c r="C53" s="151"/>
      <c r="D53" s="410"/>
      <c r="E53" s="406"/>
    </row>
    <row r="54" spans="1:5" ht="18.75" customHeight="1">
      <c r="A54" s="149" t="s">
        <v>18</v>
      </c>
      <c r="B54" s="144" t="s">
        <v>132</v>
      </c>
      <c r="C54" s="150"/>
      <c r="D54" s="405" t="s">
        <v>133</v>
      </c>
      <c r="E54" s="406"/>
    </row>
    <row r="55" spans="1:5" ht="18.75" customHeight="1">
      <c r="A55" s="152" t="s">
        <v>21</v>
      </c>
      <c r="B55" s="161" t="s">
        <v>134</v>
      </c>
      <c r="C55" s="151"/>
      <c r="D55" s="410" t="s">
        <v>135</v>
      </c>
      <c r="E55" s="406"/>
    </row>
    <row r="56" spans="1:5" ht="18.75" customHeight="1">
      <c r="A56" s="149" t="s">
        <v>57</v>
      </c>
      <c r="B56" s="144" t="s">
        <v>136</v>
      </c>
      <c r="C56" s="150"/>
      <c r="D56" s="405" t="s">
        <v>137</v>
      </c>
      <c r="E56" s="406"/>
    </row>
    <row r="57" spans="1:5" ht="18.75" customHeight="1">
      <c r="A57" s="152" t="s">
        <v>59</v>
      </c>
      <c r="B57" s="161" t="s">
        <v>138</v>
      </c>
      <c r="C57" s="151"/>
      <c r="D57" s="410"/>
      <c r="E57" s="406"/>
    </row>
    <row r="58" spans="1:5" ht="18.75" customHeight="1">
      <c r="A58" s="149" t="s">
        <v>62</v>
      </c>
      <c r="B58" s="144" t="s">
        <v>139</v>
      </c>
      <c r="C58" s="150"/>
      <c r="D58" s="405"/>
      <c r="E58" s="406"/>
    </row>
    <row r="59" spans="1:5" ht="18.75" customHeight="1">
      <c r="A59" s="152" t="s">
        <v>64</v>
      </c>
      <c r="B59" s="161" t="s">
        <v>140</v>
      </c>
      <c r="C59" s="151"/>
      <c r="D59" s="410" t="s">
        <v>141</v>
      </c>
      <c r="E59" s="406"/>
    </row>
    <row r="60" spans="1:5" ht="18.75" customHeight="1">
      <c r="A60" s="149" t="s">
        <v>66</v>
      </c>
      <c r="B60" s="144" t="s">
        <v>142</v>
      </c>
      <c r="C60" s="151"/>
      <c r="D60" s="413" t="s">
        <v>143</v>
      </c>
      <c r="E60" s="414"/>
    </row>
    <row r="61" spans="1:5" ht="18.75" customHeight="1">
      <c r="A61" s="236" t="s">
        <v>68</v>
      </c>
      <c r="B61" s="144" t="s">
        <v>144</v>
      </c>
      <c r="C61" s="151"/>
      <c r="D61" s="212" t="s">
        <v>145</v>
      </c>
      <c r="E61" s="213"/>
    </row>
    <row r="62" spans="1:5" ht="18.75" customHeight="1">
      <c r="A62" s="152" t="s">
        <v>71</v>
      </c>
      <c r="B62" s="161" t="s">
        <v>146</v>
      </c>
      <c r="C62" s="151"/>
      <c r="D62" s="410" t="s">
        <v>147</v>
      </c>
      <c r="E62" s="406"/>
    </row>
    <row r="63" spans="1:5" ht="56.45" customHeight="1">
      <c r="A63" s="149" t="s">
        <v>148</v>
      </c>
      <c r="B63" s="144" t="s">
        <v>149</v>
      </c>
      <c r="C63" s="151"/>
      <c r="D63" s="435" t="s">
        <v>150</v>
      </c>
      <c r="E63" s="436"/>
    </row>
    <row r="64" spans="1:5" ht="18.75" customHeight="1">
      <c r="A64" s="236" t="s">
        <v>151</v>
      </c>
      <c r="B64" s="144" t="s">
        <v>152</v>
      </c>
      <c r="C64" s="151"/>
      <c r="D64" s="405"/>
      <c r="E64" s="406"/>
    </row>
    <row r="65" spans="1:12" ht="18.75" customHeight="1">
      <c r="A65" s="14" t="s">
        <v>153</v>
      </c>
      <c r="B65" s="44" t="s">
        <v>154</v>
      </c>
      <c r="C65" s="23"/>
      <c r="D65" s="410" t="s">
        <v>155</v>
      </c>
      <c r="E65" s="406"/>
    </row>
    <row r="66" spans="1:12" ht="36" customHeight="1">
      <c r="A66" s="411" t="s">
        <v>156</v>
      </c>
      <c r="B66" s="412"/>
      <c r="C66" s="412"/>
      <c r="D66" s="412"/>
      <c r="E66" s="406"/>
      <c r="F66" s="49"/>
      <c r="G66" s="49"/>
      <c r="H66" s="49"/>
      <c r="I66" s="49"/>
      <c r="J66" s="49"/>
      <c r="K66" s="49"/>
      <c r="L66" s="49"/>
    </row>
    <row r="67" spans="1:12" ht="18.75" customHeight="1">
      <c r="A67" s="370" t="s">
        <v>157</v>
      </c>
      <c r="B67" s="371" t="s">
        <v>158</v>
      </c>
      <c r="C67" s="51" t="s">
        <v>159</v>
      </c>
      <c r="D67" s="52" t="s">
        <v>160</v>
      </c>
      <c r="E67" s="52" t="s">
        <v>161</v>
      </c>
      <c r="K67" s="53"/>
      <c r="L67" s="53"/>
    </row>
    <row r="68" spans="1:12" ht="18.75" customHeight="1">
      <c r="A68" s="54">
        <v>1</v>
      </c>
      <c r="B68" s="162" t="str">
        <f t="shared" ref="B68:B71" si="0">IF(A68="","",CONCATENATE("Node ",A68))</f>
        <v>Node 1</v>
      </c>
      <c r="C68" s="163"/>
      <c r="D68" s="164"/>
      <c r="E68" s="165"/>
      <c r="F68" s="437"/>
      <c r="G68" s="434"/>
      <c r="H68" s="434"/>
      <c r="I68" s="434"/>
      <c r="J68" s="434"/>
      <c r="K68" s="433"/>
      <c r="L68" s="434"/>
    </row>
    <row r="69" spans="1:12" ht="18.75" customHeight="1">
      <c r="A69" s="54">
        <v>2</v>
      </c>
      <c r="B69" s="162" t="str">
        <f t="shared" si="0"/>
        <v>Node 2</v>
      </c>
      <c r="C69" s="163"/>
      <c r="D69" s="164"/>
      <c r="E69" s="165"/>
      <c r="K69" s="434"/>
      <c r="L69" s="434"/>
    </row>
    <row r="70" spans="1:12" ht="18.75" customHeight="1">
      <c r="A70" s="54">
        <v>3</v>
      </c>
      <c r="B70" s="162" t="str">
        <f t="shared" si="0"/>
        <v>Node 3</v>
      </c>
      <c r="C70" s="163"/>
      <c r="D70" s="164"/>
      <c r="E70" s="165"/>
      <c r="K70" s="433"/>
      <c r="L70" s="434"/>
    </row>
    <row r="71" spans="1:12" ht="18.75" customHeight="1">
      <c r="A71" s="54">
        <v>4</v>
      </c>
      <c r="B71" s="162" t="str">
        <f t="shared" si="0"/>
        <v>Node 4</v>
      </c>
      <c r="C71" s="163"/>
      <c r="D71" s="164"/>
      <c r="E71" s="165"/>
      <c r="K71" s="433"/>
      <c r="L71" s="434"/>
    </row>
    <row r="72" spans="1:12" ht="18.75" customHeight="1">
      <c r="A72" s="54">
        <v>5</v>
      </c>
      <c r="B72" s="162" t="s">
        <v>162</v>
      </c>
      <c r="C72" s="163"/>
      <c r="D72" s="164"/>
      <c r="E72" s="165"/>
      <c r="K72" s="433"/>
      <c r="L72" s="434"/>
    </row>
    <row r="73" spans="1:12" ht="18.75" customHeight="1">
      <c r="A73" s="54">
        <v>6</v>
      </c>
      <c r="B73" s="162" t="str">
        <f t="shared" ref="B73:B83" si="1">IF(A73="","",CONCATENATE("Node ",A73))</f>
        <v>Node 6</v>
      </c>
      <c r="C73" s="163"/>
      <c r="D73" s="164"/>
      <c r="E73" s="165"/>
      <c r="K73" s="433"/>
      <c r="L73" s="434"/>
    </row>
    <row r="74" spans="1:12" ht="18.75" customHeight="1">
      <c r="A74" s="54">
        <v>7</v>
      </c>
      <c r="B74" s="162" t="str">
        <f t="shared" si="1"/>
        <v>Node 7</v>
      </c>
      <c r="C74" s="163"/>
      <c r="D74" s="164"/>
      <c r="E74" s="165"/>
      <c r="K74" s="433"/>
      <c r="L74" s="434"/>
    </row>
    <row r="75" spans="1:12" ht="18.75" customHeight="1">
      <c r="A75" s="54">
        <v>8</v>
      </c>
      <c r="B75" s="162" t="str">
        <f t="shared" si="1"/>
        <v>Node 8</v>
      </c>
      <c r="C75" s="163"/>
      <c r="D75" s="164"/>
      <c r="E75" s="165"/>
      <c r="K75" s="434"/>
      <c r="L75" s="434"/>
    </row>
    <row r="76" spans="1:12" ht="18.75" customHeight="1">
      <c r="A76" s="54">
        <v>9</v>
      </c>
      <c r="B76" s="162" t="str">
        <f t="shared" si="1"/>
        <v>Node 9</v>
      </c>
      <c r="C76" s="163"/>
      <c r="D76" s="164"/>
      <c r="E76" s="165"/>
      <c r="K76" s="433"/>
      <c r="L76" s="434"/>
    </row>
    <row r="77" spans="1:12" ht="18.75" customHeight="1">
      <c r="A77" s="54">
        <v>10</v>
      </c>
      <c r="B77" s="162" t="str">
        <f t="shared" si="1"/>
        <v>Node 10</v>
      </c>
      <c r="C77" s="163"/>
      <c r="D77" s="164"/>
      <c r="E77" s="165"/>
      <c r="K77" s="434"/>
      <c r="L77" s="434"/>
    </row>
    <row r="78" spans="1:12" ht="18.75" customHeight="1">
      <c r="A78" s="54">
        <v>11</v>
      </c>
      <c r="B78" s="162" t="str">
        <f t="shared" si="1"/>
        <v>Node 11</v>
      </c>
      <c r="C78" s="163"/>
      <c r="D78" s="164"/>
      <c r="E78" s="165"/>
    </row>
    <row r="79" spans="1:12" ht="18.75" customHeight="1">
      <c r="A79" s="54">
        <v>12</v>
      </c>
      <c r="B79" s="162" t="str">
        <f t="shared" si="1"/>
        <v>Node 12</v>
      </c>
      <c r="C79" s="163"/>
      <c r="D79" s="164"/>
      <c r="E79" s="165"/>
    </row>
    <row r="80" spans="1:12" ht="18.75" customHeight="1">
      <c r="A80" s="54">
        <v>13</v>
      </c>
      <c r="B80" s="162" t="str">
        <f t="shared" si="1"/>
        <v>Node 13</v>
      </c>
      <c r="C80" s="163"/>
      <c r="D80" s="164"/>
      <c r="E80" s="165"/>
    </row>
    <row r="81" spans="1:5" ht="18.75" customHeight="1">
      <c r="A81" s="54">
        <v>14</v>
      </c>
      <c r="B81" s="162" t="str">
        <f t="shared" si="1"/>
        <v>Node 14</v>
      </c>
      <c r="C81" s="163"/>
      <c r="D81" s="164"/>
      <c r="E81" s="165"/>
    </row>
    <row r="82" spans="1:5" ht="18.75" customHeight="1">
      <c r="A82" s="54">
        <v>15</v>
      </c>
      <c r="B82" s="162" t="str">
        <f t="shared" si="1"/>
        <v>Node 15</v>
      </c>
      <c r="C82" s="163"/>
      <c r="D82" s="164"/>
      <c r="E82" s="165"/>
    </row>
    <row r="83" spans="1:5" ht="18.75" customHeight="1">
      <c r="A83" s="54">
        <v>16</v>
      </c>
      <c r="B83" s="162" t="str">
        <f t="shared" si="1"/>
        <v>Node 16</v>
      </c>
      <c r="C83" s="163"/>
      <c r="D83" s="164"/>
      <c r="E83" s="165"/>
    </row>
    <row r="84" spans="1:5" ht="18.75" customHeight="1">
      <c r="A84" s="54" t="str">
        <f>IF(17&lt;=C20,17,"")</f>
        <v/>
      </c>
      <c r="B84" s="166" t="s">
        <v>163</v>
      </c>
      <c r="C84" s="163"/>
      <c r="D84" s="164"/>
      <c r="E84" s="165"/>
    </row>
    <row r="85" spans="1:5" ht="18.75" customHeight="1">
      <c r="A85" s="372"/>
      <c r="B85" s="373" t="s">
        <v>164</v>
      </c>
      <c r="C85" s="57" t="s">
        <v>165</v>
      </c>
      <c r="D85" s="58"/>
      <c r="E85" s="58"/>
    </row>
    <row r="86" spans="1:5" ht="36" customHeight="1">
      <c r="A86" s="425" t="s">
        <v>166</v>
      </c>
      <c r="B86" s="412"/>
      <c r="C86" s="412"/>
      <c r="D86" s="412"/>
      <c r="E86" s="412"/>
    </row>
    <row r="87" spans="1:5" ht="18.75" customHeight="1">
      <c r="A87" s="246" t="s">
        <v>5</v>
      </c>
      <c r="B87" s="59" t="s">
        <v>167</v>
      </c>
      <c r="C87" s="23"/>
      <c r="D87" s="409" t="s">
        <v>168</v>
      </c>
      <c r="E87" s="406"/>
    </row>
    <row r="88" spans="1:5" ht="18.75" customHeight="1">
      <c r="A88" s="236" t="s">
        <v>7</v>
      </c>
      <c r="B88" s="12" t="s">
        <v>169</v>
      </c>
      <c r="C88" s="27" t="s">
        <v>170</v>
      </c>
      <c r="D88" s="32" t="s">
        <v>171</v>
      </c>
      <c r="E88" s="29"/>
    </row>
    <row r="89" spans="1:5" ht="18.75" customHeight="1">
      <c r="A89" s="246" t="s">
        <v>9</v>
      </c>
      <c r="B89" s="44" t="s">
        <v>172</v>
      </c>
      <c r="C89" s="23" t="s">
        <v>173</v>
      </c>
      <c r="D89" s="24" t="s">
        <v>171</v>
      </c>
      <c r="E89" s="25"/>
    </row>
    <row r="90" spans="1:5" ht="18.75" customHeight="1">
      <c r="A90" s="236" t="s">
        <v>13</v>
      </c>
      <c r="B90" s="12" t="s">
        <v>174</v>
      </c>
      <c r="C90" s="27" t="s">
        <v>174</v>
      </c>
      <c r="D90" s="32" t="s">
        <v>171</v>
      </c>
      <c r="E90" s="29"/>
    </row>
    <row r="91" spans="1:5" ht="39.75" customHeight="1">
      <c r="A91" s="60" t="s">
        <v>175</v>
      </c>
      <c r="B91" s="60"/>
      <c r="C91" s="60"/>
      <c r="D91" s="60"/>
      <c r="E91" s="60"/>
    </row>
  </sheetData>
  <mergeCells count="60">
    <mergeCell ref="K68:L69"/>
    <mergeCell ref="K70:L70"/>
    <mergeCell ref="A86:E86"/>
    <mergeCell ref="D87:E87"/>
    <mergeCell ref="D62:E62"/>
    <mergeCell ref="D63:E63"/>
    <mergeCell ref="D65:E65"/>
    <mergeCell ref="A66:E66"/>
    <mergeCell ref="F68:J68"/>
    <mergeCell ref="K71:L71"/>
    <mergeCell ref="K72:L72"/>
    <mergeCell ref="K73:L73"/>
    <mergeCell ref="K74:L75"/>
    <mergeCell ref="K76:L77"/>
    <mergeCell ref="D64:E64"/>
    <mergeCell ref="D34:E34"/>
    <mergeCell ref="D35:E35"/>
    <mergeCell ref="A38:C38"/>
    <mergeCell ref="D47:E47"/>
    <mergeCell ref="D45:E45"/>
    <mergeCell ref="D46:E46"/>
    <mergeCell ref="D38:E38"/>
    <mergeCell ref="D39:E39"/>
    <mergeCell ref="D40:E40"/>
    <mergeCell ref="D41:E41"/>
    <mergeCell ref="D44:E44"/>
    <mergeCell ref="D43:E43"/>
    <mergeCell ref="A37:D37"/>
    <mergeCell ref="D57:E57"/>
    <mergeCell ref="D58:E58"/>
    <mergeCell ref="D59:E59"/>
    <mergeCell ref="D60:E60"/>
    <mergeCell ref="A1:B1"/>
    <mergeCell ref="A3:B3"/>
    <mergeCell ref="D17:E17"/>
    <mergeCell ref="A18:B18"/>
    <mergeCell ref="D19:E19"/>
    <mergeCell ref="D20:E20"/>
    <mergeCell ref="D21:E21"/>
    <mergeCell ref="D22:E22"/>
    <mergeCell ref="D25:E25"/>
    <mergeCell ref="D26:E26"/>
    <mergeCell ref="D27:E27"/>
    <mergeCell ref="A28:B28"/>
    <mergeCell ref="D15:E15"/>
    <mergeCell ref="D54:E54"/>
    <mergeCell ref="D55:E55"/>
    <mergeCell ref="D56:E56"/>
    <mergeCell ref="D48:E48"/>
    <mergeCell ref="A49:E49"/>
    <mergeCell ref="D50:E50"/>
    <mergeCell ref="D51:E51"/>
    <mergeCell ref="D52:E52"/>
    <mergeCell ref="D53:E53"/>
    <mergeCell ref="D28:E28"/>
    <mergeCell ref="D29:E29"/>
    <mergeCell ref="D30:E30"/>
    <mergeCell ref="D31:E31"/>
    <mergeCell ref="D32:E32"/>
    <mergeCell ref="D33:E33"/>
  </mergeCells>
  <dataValidations count="13">
    <dataValidation type="list" allowBlank="1" showErrorMessage="1" sqref="C21" xr:uid="{00000000-0002-0000-0100-000000000000}">
      <formula1>"10 Gb,25 Gb,40 Gb,100 Gb"</formula1>
    </dataValidation>
    <dataValidation type="list" allowBlank="1" showErrorMessage="1" sqref="C4" xr:uid="{00000000-0002-0000-0100-000001000000}">
      <formula1>"Onsite,Remote"</formula1>
    </dataValidation>
    <dataValidation type="list" allowBlank="1" showErrorMessage="1" sqref="P79 P81" xr:uid="{00000000-0002-0000-0100-000002000000}">
      <formula1>"SMB,NFS,S3,All"</formula1>
    </dataValidation>
    <dataValidation type="list" allowBlank="1" showErrorMessage="1" sqref="Q19:R19" xr:uid="{00000000-0002-0000-0100-000004000000}">
      <formula1>"Rack/Stack/Configure,Onsite Configure Only,Remote Configure Only (Not available for qualified systems)"</formula1>
    </dataValidation>
    <dataValidation type="list" allowBlank="1" showErrorMessage="1" sqref="C47" xr:uid="{00000000-0002-0000-0100-000005000000}">
      <formula1>"MTU1500,MTU9000,MTU Custom"</formula1>
    </dataValidation>
    <dataValidation type="list" allowBlank="1" showErrorMessage="1" sqref="C46" xr:uid="{00000000-0002-0000-0100-000006000000}">
      <formula1>"Active-Standby,802.3ad/LACP"</formula1>
    </dataValidation>
    <dataValidation type="list" allowBlank="1" showErrorMessage="1" sqref="C7:C9 C11 C17 G86:G90 C45 G50:G51 G54:G65 C48 C39:C42 C15" xr:uid="{00000000-0002-0000-0100-000007000000}">
      <formula1>"Yes,No"</formula1>
    </dataValidation>
    <dataValidation type="list" allowBlank="1" showErrorMessage="1" sqref="C22" xr:uid="{00000000-0002-0000-0100-000008000000}">
      <formula1>"SFP+,SFP28,RJ45,QSFP+,QSFP28"</formula1>
    </dataValidation>
    <dataValidation type="list" allowBlank="1" showErrorMessage="1" sqref="P68:R68 P70:R70 P72:R72" xr:uid="{00000000-0002-0000-0100-000009000000}">
      <formula1>"VMware vSphere,Microsoft Hyper-V,Nutanix Acropolis,Red Hat Virtualization"</formula1>
    </dataValidation>
    <dataValidation type="list" allowBlank="1" showInputMessage="1" showErrorMessage="1" sqref="C43" xr:uid="{408B776F-6B06-430B-9788-65670DD69F35}">
      <formula1>"Access,Trunk"</formula1>
    </dataValidation>
    <dataValidation type="list" allowBlank="1" showErrorMessage="1" sqref="C19" xr:uid="{00000000-0002-0000-0100-000003000000}">
      <formula1>Nodes</formula1>
    </dataValidation>
    <dataValidation type="list" allowBlank="1" showInputMessage="1" showErrorMessage="1" sqref="C63:C64 C61" xr:uid="{57E9EC71-DAC4-465C-9FA2-F242AE182647}">
      <formula1>"Yes,No"</formula1>
    </dataValidation>
    <dataValidation type="list" allowBlank="1" showInputMessage="1" showErrorMessage="1" sqref="C23" xr:uid="{672300AF-0668-4D14-B875-D35E595FDCDE}">
      <formula1>"2,4"</formula1>
    </dataValidation>
  </dataValidations>
  <hyperlinks>
    <hyperlink ref="C85" r:id="rId1" xr:uid="{00000000-0004-0000-0100-000000000000}"/>
  </hyperlinks>
  <printOptions horizontalCentered="1"/>
  <pageMargins left="0.15" right="0" top="0.45" bottom="0.15" header="0" footer="0"/>
  <pageSetup scale="28" fitToHeight="0" orientation="landscape" r:id="rId2"/>
  <drawing r:id="rId3"/>
  <legacyDrawing r:id="rId4"/>
  <tableParts count="1">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48135"/>
    <pageSetUpPr fitToPage="1"/>
  </sheetPr>
  <dimension ref="A1:E79"/>
  <sheetViews>
    <sheetView showGridLines="0" workbookViewId="0">
      <pane ySplit="1" topLeftCell="A43" activePane="bottomLeft" state="frozen"/>
      <selection pane="bottomLeft" activeCell="B8" sqref="B8"/>
    </sheetView>
  </sheetViews>
  <sheetFormatPr defaultColWidth="11.25" defaultRowHeight="15" customHeight="1"/>
  <cols>
    <col min="1" max="1" width="3.625" customWidth="1"/>
    <col min="2" max="2" width="62.25" customWidth="1"/>
    <col min="3" max="4" width="55.625" customWidth="1"/>
    <col min="5" max="5" width="67.625" customWidth="1"/>
    <col min="6" max="6" width="55.625" customWidth="1"/>
    <col min="7" max="7" width="18.625" customWidth="1"/>
    <col min="8" max="8" width="35.375" customWidth="1"/>
    <col min="9" max="9" width="30.375" customWidth="1"/>
    <col min="10" max="10" width="18.625" customWidth="1"/>
    <col min="11" max="11" width="40.125" customWidth="1"/>
    <col min="12" max="12" width="8.375" customWidth="1"/>
    <col min="13" max="13" width="37.125" customWidth="1"/>
    <col min="14" max="14" width="37.75" customWidth="1"/>
    <col min="15" max="15" width="32.375" customWidth="1"/>
    <col min="16" max="26" width="10.625" customWidth="1"/>
  </cols>
  <sheetData>
    <row r="1" spans="1:5" ht="24.75" customHeight="1">
      <c r="A1" s="396" t="s">
        <v>43</v>
      </c>
      <c r="B1" s="397"/>
      <c r="C1" s="21" t="s">
        <v>44</v>
      </c>
      <c r="D1" s="21" t="s">
        <v>45</v>
      </c>
      <c r="E1" s="21"/>
    </row>
    <row r="2" spans="1:5" ht="63" customHeight="1">
      <c r="A2" s="2"/>
      <c r="B2" s="2"/>
      <c r="C2" s="2"/>
      <c r="D2" s="2"/>
      <c r="E2" s="2"/>
    </row>
    <row r="3" spans="1:5" ht="36" customHeight="1">
      <c r="A3" s="425" t="s">
        <v>176</v>
      </c>
      <c r="B3" s="412"/>
      <c r="C3" s="412"/>
      <c r="D3" s="412"/>
      <c r="E3" s="412"/>
    </row>
    <row r="4" spans="1:5" ht="18.75" customHeight="1">
      <c r="A4" s="10" t="s">
        <v>5</v>
      </c>
      <c r="B4" s="61" t="s">
        <v>177</v>
      </c>
      <c r="C4" s="27"/>
      <c r="D4" s="374" t="s">
        <v>178</v>
      </c>
      <c r="E4" s="375"/>
    </row>
    <row r="5" spans="1:5" ht="18.75" customHeight="1">
      <c r="A5" s="14" t="s">
        <v>7</v>
      </c>
      <c r="B5" s="44" t="s">
        <v>179</v>
      </c>
      <c r="C5" s="23"/>
      <c r="D5" s="407" t="s">
        <v>180</v>
      </c>
      <c r="E5" s="406"/>
    </row>
    <row r="6" spans="1:5" ht="18.75" customHeight="1">
      <c r="A6" s="10" t="s">
        <v>9</v>
      </c>
      <c r="B6" s="61" t="s">
        <v>181</v>
      </c>
      <c r="C6" s="27"/>
      <c r="D6" s="449" t="s">
        <v>182</v>
      </c>
      <c r="E6" s="450"/>
    </row>
    <row r="7" spans="1:5" ht="18.75" customHeight="1">
      <c r="A7" s="14" t="s">
        <v>13</v>
      </c>
      <c r="B7" s="44" t="s">
        <v>183</v>
      </c>
      <c r="C7" s="23"/>
      <c r="D7" s="62" t="s">
        <v>184</v>
      </c>
      <c r="E7" s="25" t="s">
        <v>185</v>
      </c>
    </row>
    <row r="8" spans="1:5" ht="18.75" customHeight="1">
      <c r="A8" s="10" t="s">
        <v>15</v>
      </c>
      <c r="B8" s="61" t="s">
        <v>186</v>
      </c>
      <c r="C8" s="27"/>
      <c r="D8" s="374" t="s">
        <v>187</v>
      </c>
      <c r="E8" s="374"/>
    </row>
    <row r="9" spans="1:5" ht="18.75" customHeight="1">
      <c r="A9" s="14" t="s">
        <v>18</v>
      </c>
      <c r="B9" s="44" t="s">
        <v>188</v>
      </c>
      <c r="C9" s="23" t="s">
        <v>189</v>
      </c>
      <c r="D9" s="62" t="s">
        <v>190</v>
      </c>
      <c r="E9" s="25"/>
    </row>
    <row r="10" spans="1:5" ht="18.75" customHeight="1">
      <c r="A10" s="10" t="s">
        <v>21</v>
      </c>
      <c r="B10" s="61" t="s">
        <v>191</v>
      </c>
      <c r="C10" s="27" t="s">
        <v>189</v>
      </c>
      <c r="D10" s="63" t="s">
        <v>190</v>
      </c>
      <c r="E10" s="374"/>
    </row>
    <row r="11" spans="1:5" ht="36" customHeight="1">
      <c r="A11" s="446" t="s">
        <v>192</v>
      </c>
      <c r="B11" s="447"/>
      <c r="C11" s="448"/>
      <c r="D11" s="447"/>
      <c r="E11" s="447"/>
    </row>
    <row r="12" spans="1:5" ht="18.75" customHeight="1">
      <c r="A12" s="10" t="s">
        <v>5</v>
      </c>
      <c r="B12" s="61" t="s">
        <v>193</v>
      </c>
      <c r="C12" s="27"/>
      <c r="D12" s="374" t="s">
        <v>194</v>
      </c>
      <c r="E12" s="375"/>
    </row>
    <row r="13" spans="1:5" ht="18.75" customHeight="1">
      <c r="A13" s="14" t="s">
        <v>7</v>
      </c>
      <c r="B13" s="44" t="s">
        <v>195</v>
      </c>
      <c r="C13" s="23"/>
      <c r="D13" s="407"/>
      <c r="E13" s="406"/>
    </row>
    <row r="14" spans="1:5" ht="18.75" customHeight="1">
      <c r="A14" s="237" t="s">
        <v>9</v>
      </c>
      <c r="B14" s="209" t="s">
        <v>196</v>
      </c>
      <c r="C14" s="377"/>
      <c r="D14" s="402" t="s">
        <v>197</v>
      </c>
      <c r="E14" s="403"/>
    </row>
    <row r="15" spans="1:5" ht="18.75" customHeight="1">
      <c r="A15" s="439" t="s">
        <v>198</v>
      </c>
      <c r="B15" s="406"/>
      <c r="C15" s="370" t="s">
        <v>199</v>
      </c>
      <c r="D15" s="378" t="s">
        <v>45</v>
      </c>
      <c r="E15" s="378"/>
    </row>
    <row r="16" spans="1:5" ht="18.75" customHeight="1">
      <c r="A16" s="10" t="s">
        <v>5</v>
      </c>
      <c r="B16" s="61"/>
      <c r="C16" s="27"/>
      <c r="D16" s="374"/>
      <c r="E16" s="375"/>
    </row>
    <row r="17" spans="1:5" ht="18.75" customHeight="1">
      <c r="A17" s="14" t="s">
        <v>7</v>
      </c>
      <c r="B17" s="44"/>
      <c r="C17" s="23"/>
      <c r="D17" s="407"/>
      <c r="E17" s="406"/>
    </row>
    <row r="18" spans="1:5" ht="18.75" customHeight="1">
      <c r="A18" s="10" t="s">
        <v>9</v>
      </c>
      <c r="B18" s="61"/>
      <c r="C18" s="27"/>
      <c r="D18" s="374"/>
      <c r="E18" s="375"/>
    </row>
    <row r="19" spans="1:5" ht="18.75" customHeight="1">
      <c r="A19" s="14" t="s">
        <v>13</v>
      </c>
      <c r="B19" s="44"/>
      <c r="C19" s="23"/>
      <c r="D19" s="407"/>
      <c r="E19" s="406"/>
    </row>
    <row r="20" spans="1:5" ht="18.75" customHeight="1">
      <c r="A20" s="10" t="s">
        <v>15</v>
      </c>
      <c r="B20" s="61"/>
      <c r="C20" s="27"/>
      <c r="D20" s="374"/>
      <c r="E20" s="375"/>
    </row>
    <row r="21" spans="1:5" ht="18.75" customHeight="1">
      <c r="A21" s="439" t="s">
        <v>200</v>
      </c>
      <c r="B21" s="406"/>
      <c r="C21" s="370" t="s">
        <v>199</v>
      </c>
      <c r="D21" s="378" t="s">
        <v>45</v>
      </c>
      <c r="E21" s="378"/>
    </row>
    <row r="22" spans="1:5" ht="18.75" customHeight="1">
      <c r="A22" s="10" t="s">
        <v>5</v>
      </c>
      <c r="B22" s="61"/>
      <c r="C22" s="27"/>
      <c r="D22" s="374"/>
      <c r="E22" s="375"/>
    </row>
    <row r="23" spans="1:5" ht="18.75" customHeight="1">
      <c r="A23" s="14" t="s">
        <v>7</v>
      </c>
      <c r="B23" s="44"/>
      <c r="C23" s="23"/>
      <c r="D23" s="407"/>
      <c r="E23" s="406"/>
    </row>
    <row r="24" spans="1:5" ht="18.75" customHeight="1">
      <c r="A24" s="10" t="s">
        <v>9</v>
      </c>
      <c r="B24" s="61"/>
      <c r="C24" s="27"/>
      <c r="D24" s="374"/>
      <c r="E24" s="375"/>
    </row>
    <row r="25" spans="1:5" ht="18.75" customHeight="1">
      <c r="A25" s="14" t="s">
        <v>13</v>
      </c>
      <c r="B25" s="44"/>
      <c r="C25" s="23"/>
      <c r="D25" s="407"/>
      <c r="E25" s="406"/>
    </row>
    <row r="26" spans="1:5" ht="18.75" customHeight="1">
      <c r="A26" s="439" t="s">
        <v>201</v>
      </c>
      <c r="B26" s="406"/>
      <c r="C26" s="370"/>
      <c r="D26" s="378"/>
      <c r="E26" s="378"/>
    </row>
    <row r="27" spans="1:5" ht="18.75" customHeight="1">
      <c r="A27" s="237" t="s">
        <v>5</v>
      </c>
      <c r="B27" s="207" t="s">
        <v>202</v>
      </c>
      <c r="C27" s="208"/>
      <c r="D27" s="451" t="s">
        <v>203</v>
      </c>
      <c r="E27" s="403"/>
    </row>
    <row r="28" spans="1:5" ht="18.75" customHeight="1">
      <c r="A28" s="237" t="s">
        <v>7</v>
      </c>
      <c r="B28" s="209" t="s">
        <v>204</v>
      </c>
      <c r="C28" s="210"/>
      <c r="D28" s="451"/>
      <c r="E28" s="403"/>
    </row>
    <row r="29" spans="1:5" ht="36" customHeight="1">
      <c r="A29" s="425" t="s">
        <v>205</v>
      </c>
      <c r="B29" s="412"/>
      <c r="C29" s="412"/>
      <c r="D29" s="412"/>
      <c r="E29" s="412"/>
    </row>
    <row r="30" spans="1:5" ht="18.75" customHeight="1">
      <c r="A30" s="169" t="s">
        <v>5</v>
      </c>
      <c r="B30" s="170" t="s">
        <v>206</v>
      </c>
      <c r="C30" s="170"/>
      <c r="D30" s="441" t="s">
        <v>207</v>
      </c>
      <c r="E30" s="403"/>
    </row>
    <row r="31" spans="1:5" ht="18.75" customHeight="1">
      <c r="A31" s="66" t="s">
        <v>7</v>
      </c>
      <c r="B31" s="67" t="s">
        <v>208</v>
      </c>
      <c r="C31" s="67"/>
      <c r="D31" s="442"/>
      <c r="E31" s="406"/>
    </row>
    <row r="32" spans="1:5" ht="18" customHeight="1">
      <c r="A32" s="64" t="s">
        <v>9</v>
      </c>
      <c r="B32" s="65" t="s">
        <v>209</v>
      </c>
      <c r="C32" s="65"/>
      <c r="D32" s="443"/>
      <c r="E32" s="406"/>
    </row>
    <row r="33" spans="1:5" ht="18" customHeight="1">
      <c r="A33" s="66" t="s">
        <v>13</v>
      </c>
      <c r="B33" s="67" t="s">
        <v>210</v>
      </c>
      <c r="C33" s="67"/>
      <c r="D33" s="442" t="s">
        <v>120</v>
      </c>
      <c r="E33" s="406"/>
    </row>
    <row r="34" spans="1:5" ht="18" customHeight="1">
      <c r="A34" s="64" t="s">
        <v>15</v>
      </c>
      <c r="B34" s="65" t="s">
        <v>121</v>
      </c>
      <c r="C34" s="65"/>
      <c r="D34" s="444" t="s">
        <v>122</v>
      </c>
      <c r="E34" s="406"/>
    </row>
    <row r="35" spans="1:5" ht="18" customHeight="1">
      <c r="A35" s="66" t="s">
        <v>18</v>
      </c>
      <c r="B35" s="67" t="s">
        <v>123</v>
      </c>
      <c r="C35" s="67"/>
      <c r="D35" s="442"/>
      <c r="E35" s="406"/>
    </row>
    <row r="36" spans="1:5" ht="39.75" customHeight="1">
      <c r="A36" s="446" t="s">
        <v>211</v>
      </c>
      <c r="B36" s="447"/>
      <c r="C36" s="446"/>
      <c r="D36" s="447"/>
      <c r="E36" s="376"/>
    </row>
    <row r="37" spans="1:5" ht="18.75" customHeight="1">
      <c r="A37" s="10" t="s">
        <v>5</v>
      </c>
      <c r="B37" s="12" t="s">
        <v>212</v>
      </c>
      <c r="C37" s="27"/>
      <c r="D37" s="405" t="s">
        <v>213</v>
      </c>
      <c r="E37" s="406"/>
    </row>
    <row r="38" spans="1:5" ht="18.75" customHeight="1">
      <c r="A38" s="14" t="s">
        <v>7</v>
      </c>
      <c r="B38" s="19" t="s">
        <v>214</v>
      </c>
      <c r="C38" s="23"/>
      <c r="D38" s="407" t="s">
        <v>215</v>
      </c>
      <c r="E38" s="406"/>
    </row>
    <row r="39" spans="1:5" ht="18.75" customHeight="1">
      <c r="A39" s="10" t="s">
        <v>9</v>
      </c>
      <c r="B39" s="12" t="s">
        <v>216</v>
      </c>
      <c r="C39" s="27"/>
      <c r="D39" s="405" t="s">
        <v>217</v>
      </c>
      <c r="E39" s="406"/>
    </row>
    <row r="40" spans="1:5" ht="36" customHeight="1">
      <c r="A40" s="446" t="s">
        <v>218</v>
      </c>
      <c r="B40" s="447"/>
      <c r="C40" s="447"/>
      <c r="D40" s="447"/>
      <c r="E40" s="447"/>
    </row>
    <row r="41" spans="1:5" ht="18.75" customHeight="1">
      <c r="A41" s="10" t="s">
        <v>5</v>
      </c>
      <c r="B41" s="69" t="s">
        <v>219</v>
      </c>
      <c r="C41" s="27"/>
      <c r="D41" s="405"/>
      <c r="E41" s="406"/>
    </row>
    <row r="42" spans="1:5" ht="18.75" customHeight="1">
      <c r="A42" s="14" t="s">
        <v>7</v>
      </c>
      <c r="B42" s="19" t="s">
        <v>220</v>
      </c>
      <c r="C42" s="35"/>
      <c r="D42" s="407"/>
      <c r="E42" s="406"/>
    </row>
    <row r="43" spans="1:5" ht="18.75" customHeight="1">
      <c r="A43" s="10" t="s">
        <v>9</v>
      </c>
      <c r="B43" s="69" t="s">
        <v>221</v>
      </c>
      <c r="C43" s="27"/>
      <c r="D43" s="405"/>
      <c r="E43" s="406"/>
    </row>
    <row r="44" spans="1:5" ht="18.75" customHeight="1">
      <c r="A44" s="14" t="s">
        <v>13</v>
      </c>
      <c r="B44" s="19" t="s">
        <v>222</v>
      </c>
      <c r="C44" s="35"/>
      <c r="D44" s="407"/>
      <c r="E44" s="406"/>
    </row>
    <row r="45" spans="1:5" ht="18.75" customHeight="1">
      <c r="A45" s="10" t="s">
        <v>15</v>
      </c>
      <c r="B45" s="69" t="s">
        <v>223</v>
      </c>
      <c r="C45" s="27"/>
      <c r="D45" s="405" t="s">
        <v>224</v>
      </c>
      <c r="E45" s="406"/>
    </row>
    <row r="46" spans="1:5" ht="18.75" customHeight="1">
      <c r="A46" s="14" t="s">
        <v>21</v>
      </c>
      <c r="B46" s="19" t="s">
        <v>225</v>
      </c>
      <c r="C46" s="35"/>
      <c r="D46" s="407" t="s">
        <v>226</v>
      </c>
      <c r="E46" s="406"/>
    </row>
    <row r="47" spans="1:5" ht="18.75" customHeight="1">
      <c r="A47" s="10" t="s">
        <v>57</v>
      </c>
      <c r="B47" s="69" t="s">
        <v>227</v>
      </c>
      <c r="C47" s="27"/>
      <c r="D47" s="405"/>
      <c r="E47" s="406"/>
    </row>
    <row r="48" spans="1:5" ht="36" customHeight="1">
      <c r="A48" s="446" t="s">
        <v>228</v>
      </c>
      <c r="B48" s="447"/>
      <c r="C48" s="379"/>
      <c r="D48" s="445"/>
      <c r="E48" s="412"/>
    </row>
    <row r="49" spans="1:5" ht="18.75" customHeight="1">
      <c r="A49" s="10" t="s">
        <v>5</v>
      </c>
      <c r="B49" s="69" t="s">
        <v>229</v>
      </c>
      <c r="C49" s="27"/>
      <c r="D49" s="405" t="s">
        <v>230</v>
      </c>
      <c r="E49" s="406"/>
    </row>
    <row r="50" spans="1:5" ht="18.75" customHeight="1">
      <c r="A50" s="14" t="s">
        <v>7</v>
      </c>
      <c r="B50" s="19" t="s">
        <v>231</v>
      </c>
      <c r="C50" s="35"/>
      <c r="D50" s="407" t="s">
        <v>230</v>
      </c>
      <c r="E50" s="406"/>
    </row>
    <row r="51" spans="1:5" ht="18.75" customHeight="1">
      <c r="A51" s="10" t="s">
        <v>9</v>
      </c>
      <c r="B51" s="69" t="s">
        <v>232</v>
      </c>
      <c r="C51" s="27"/>
      <c r="D51" s="405" t="s">
        <v>230</v>
      </c>
      <c r="E51" s="406"/>
    </row>
    <row r="52" spans="1:5" ht="36" customHeight="1">
      <c r="A52" s="446" t="s">
        <v>233</v>
      </c>
      <c r="B52" s="447"/>
      <c r="C52" s="379"/>
      <c r="D52" s="445"/>
      <c r="E52" s="412"/>
    </row>
    <row r="53" spans="1:5" ht="18.75" customHeight="1">
      <c r="A53" s="370"/>
      <c r="B53" s="370" t="s">
        <v>234</v>
      </c>
      <c r="C53" s="370"/>
      <c r="D53" s="370"/>
      <c r="E53" s="370"/>
    </row>
    <row r="54" spans="1:5" ht="18.75" customHeight="1">
      <c r="A54" s="10" t="s">
        <v>5</v>
      </c>
      <c r="B54" s="69" t="s">
        <v>235</v>
      </c>
      <c r="C54" s="27"/>
      <c r="D54" s="405" t="s">
        <v>230</v>
      </c>
      <c r="E54" s="406"/>
    </row>
    <row r="55" spans="1:5" ht="18.75" customHeight="1">
      <c r="A55" s="14" t="s">
        <v>7</v>
      </c>
      <c r="B55" s="19" t="s">
        <v>236</v>
      </c>
      <c r="C55" s="35"/>
      <c r="D55" s="407" t="s">
        <v>237</v>
      </c>
      <c r="E55" s="406"/>
    </row>
    <row r="56" spans="1:5" ht="18.75" customHeight="1">
      <c r="A56" s="370"/>
      <c r="B56" s="370" t="s">
        <v>238</v>
      </c>
      <c r="C56" s="370"/>
      <c r="D56" s="439"/>
      <c r="E56" s="406"/>
    </row>
    <row r="57" spans="1:5" ht="18.75" customHeight="1">
      <c r="A57" s="10" t="s">
        <v>5</v>
      </c>
      <c r="B57" s="69" t="s">
        <v>239</v>
      </c>
      <c r="C57" s="27"/>
      <c r="D57" s="405" t="s">
        <v>102</v>
      </c>
      <c r="E57" s="406"/>
    </row>
    <row r="58" spans="1:5" ht="18.75" customHeight="1">
      <c r="A58" s="14" t="s">
        <v>7</v>
      </c>
      <c r="B58" s="19" t="s">
        <v>240</v>
      </c>
      <c r="C58" s="35"/>
      <c r="D58" s="407" t="s">
        <v>241</v>
      </c>
      <c r="E58" s="406"/>
    </row>
    <row r="59" spans="1:5" ht="18.75" customHeight="1">
      <c r="A59" s="10" t="s">
        <v>9</v>
      </c>
      <c r="B59" s="69" t="s">
        <v>242</v>
      </c>
      <c r="C59" s="27"/>
      <c r="D59" s="405"/>
      <c r="E59" s="406"/>
    </row>
    <row r="60" spans="1:5" ht="18.75" customHeight="1">
      <c r="A60" s="14" t="s">
        <v>13</v>
      </c>
      <c r="B60" s="19" t="s">
        <v>243</v>
      </c>
      <c r="C60" s="35"/>
      <c r="D60" s="407"/>
      <c r="E60" s="406"/>
    </row>
    <row r="61" spans="1:5" ht="18.75" customHeight="1">
      <c r="A61" s="10" t="s">
        <v>15</v>
      </c>
      <c r="B61" s="69" t="s">
        <v>244</v>
      </c>
      <c r="C61" s="27"/>
      <c r="D61" s="405"/>
      <c r="E61" s="406"/>
    </row>
    <row r="62" spans="1:5" ht="18.75" customHeight="1">
      <c r="A62" s="14" t="s">
        <v>18</v>
      </c>
      <c r="B62" s="19" t="s">
        <v>245</v>
      </c>
      <c r="C62" s="35"/>
      <c r="D62" s="407" t="s">
        <v>246</v>
      </c>
      <c r="E62" s="406"/>
    </row>
    <row r="63" spans="1:5" ht="18.75" customHeight="1">
      <c r="A63" s="10" t="s">
        <v>21</v>
      </c>
      <c r="B63" s="69" t="s">
        <v>247</v>
      </c>
      <c r="C63" s="27"/>
      <c r="D63" s="405" t="s">
        <v>248</v>
      </c>
      <c r="E63" s="406"/>
    </row>
    <row r="64" spans="1:5" ht="18.75" customHeight="1">
      <c r="A64" s="370"/>
      <c r="B64" s="370" t="s">
        <v>249</v>
      </c>
      <c r="C64" s="370"/>
      <c r="D64" s="438"/>
      <c r="E64" s="401"/>
    </row>
    <row r="65" spans="1:5" ht="18.75" customHeight="1">
      <c r="A65" s="10" t="s">
        <v>5</v>
      </c>
      <c r="B65" s="69" t="s">
        <v>250</v>
      </c>
      <c r="C65" s="27"/>
      <c r="D65" s="405"/>
      <c r="E65" s="406"/>
    </row>
    <row r="66" spans="1:5" ht="18.75" customHeight="1">
      <c r="A66" s="14" t="s">
        <v>7</v>
      </c>
      <c r="B66" s="19" t="s">
        <v>251</v>
      </c>
      <c r="C66" s="35"/>
      <c r="D66" s="407"/>
      <c r="E66" s="406"/>
    </row>
    <row r="67" spans="1:5" ht="18.75" customHeight="1">
      <c r="A67" s="10" t="s">
        <v>9</v>
      </c>
      <c r="B67" s="69" t="s">
        <v>252</v>
      </c>
      <c r="C67" s="27"/>
      <c r="D67" s="405"/>
      <c r="E67" s="406"/>
    </row>
    <row r="68" spans="1:5" ht="18.75" customHeight="1">
      <c r="A68" s="238" t="s">
        <v>13</v>
      </c>
      <c r="B68" s="211" t="s">
        <v>253</v>
      </c>
      <c r="C68" s="210"/>
      <c r="D68" s="402" t="s">
        <v>254</v>
      </c>
      <c r="E68" s="440"/>
    </row>
    <row r="69" spans="1:5" ht="18.75" customHeight="1">
      <c r="A69" s="238" t="s">
        <v>15</v>
      </c>
      <c r="B69" s="211" t="s">
        <v>255</v>
      </c>
      <c r="C69" s="210"/>
      <c r="D69" s="402" t="s">
        <v>256</v>
      </c>
      <c r="E69" s="440"/>
    </row>
    <row r="70" spans="1:5" ht="18.75" customHeight="1">
      <c r="A70" s="370"/>
      <c r="B70" s="370" t="s">
        <v>257</v>
      </c>
      <c r="C70" s="370"/>
      <c r="D70" s="439"/>
      <c r="E70" s="406"/>
    </row>
    <row r="71" spans="1:5" ht="18.75" customHeight="1">
      <c r="A71" s="10" t="s">
        <v>5</v>
      </c>
      <c r="B71" s="69" t="s">
        <v>258</v>
      </c>
      <c r="C71" s="27"/>
      <c r="D71" s="405"/>
      <c r="E71" s="406"/>
    </row>
    <row r="72" spans="1:5" ht="18.75" customHeight="1">
      <c r="A72" s="14" t="s">
        <v>7</v>
      </c>
      <c r="B72" s="19" t="s">
        <v>257</v>
      </c>
      <c r="C72" s="35"/>
      <c r="D72" s="407"/>
      <c r="E72" s="406"/>
    </row>
    <row r="73" spans="1:5" ht="18.75" customHeight="1">
      <c r="A73" s="10" t="s">
        <v>9</v>
      </c>
      <c r="B73" s="69" t="s">
        <v>259</v>
      </c>
      <c r="C73" s="27"/>
      <c r="D73" s="405"/>
      <c r="E73" s="406"/>
    </row>
    <row r="74" spans="1:5" ht="18.75" customHeight="1">
      <c r="A74" s="14" t="s">
        <v>13</v>
      </c>
      <c r="B74" s="19" t="s">
        <v>260</v>
      </c>
      <c r="C74" s="35"/>
      <c r="D74" s="407"/>
      <c r="E74" s="406"/>
    </row>
    <row r="75" spans="1:5" ht="18.75" customHeight="1">
      <c r="A75" s="10" t="s">
        <v>15</v>
      </c>
      <c r="B75" s="69" t="s">
        <v>261</v>
      </c>
      <c r="C75" s="27"/>
      <c r="D75" s="405"/>
      <c r="E75" s="406"/>
    </row>
    <row r="76" spans="1:5" ht="18.75" customHeight="1">
      <c r="A76" s="14" t="s">
        <v>18</v>
      </c>
      <c r="B76" s="19" t="s">
        <v>262</v>
      </c>
      <c r="C76" s="35"/>
      <c r="D76" s="407" t="s">
        <v>263</v>
      </c>
      <c r="E76" s="406"/>
    </row>
    <row r="77" spans="1:5" ht="18.75" customHeight="1">
      <c r="A77" s="10" t="s">
        <v>21</v>
      </c>
      <c r="B77" s="69" t="s">
        <v>264</v>
      </c>
      <c r="C77" s="27"/>
      <c r="D77" s="405" t="s">
        <v>265</v>
      </c>
      <c r="E77" s="406"/>
    </row>
    <row r="78" spans="1:5" ht="18.75" customHeight="1">
      <c r="A78" s="14" t="s">
        <v>57</v>
      </c>
      <c r="B78" s="19" t="s">
        <v>266</v>
      </c>
      <c r="C78" s="35"/>
      <c r="D78" s="407" t="s">
        <v>267</v>
      </c>
      <c r="E78" s="406"/>
    </row>
    <row r="79" spans="1:5" ht="39.75" customHeight="1">
      <c r="A79" s="60" t="s">
        <v>268</v>
      </c>
      <c r="B79" s="60"/>
      <c r="C79" s="60"/>
      <c r="D79" s="60"/>
      <c r="E79" s="60"/>
    </row>
  </sheetData>
  <mergeCells count="69">
    <mergeCell ref="A36:B36"/>
    <mergeCell ref="C36:D36"/>
    <mergeCell ref="D35:E35"/>
    <mergeCell ref="D62:E62"/>
    <mergeCell ref="D37:E37"/>
    <mergeCell ref="D38:E38"/>
    <mergeCell ref="D39:E39"/>
    <mergeCell ref="A40:E40"/>
    <mergeCell ref="D41:E41"/>
    <mergeCell ref="D42:E42"/>
    <mergeCell ref="D57:E57"/>
    <mergeCell ref="D58:E58"/>
    <mergeCell ref="D59:E59"/>
    <mergeCell ref="D60:E60"/>
    <mergeCell ref="D61:E61"/>
    <mergeCell ref="A52:B52"/>
    <mergeCell ref="A48:B48"/>
    <mergeCell ref="D48:E48"/>
    <mergeCell ref="D49:E49"/>
    <mergeCell ref="D50:E50"/>
    <mergeCell ref="D51:E51"/>
    <mergeCell ref="A21:B21"/>
    <mergeCell ref="D23:E23"/>
    <mergeCell ref="D25:E25"/>
    <mergeCell ref="A29:E29"/>
    <mergeCell ref="D27:E27"/>
    <mergeCell ref="A26:B26"/>
    <mergeCell ref="D28:E28"/>
    <mergeCell ref="D13:E13"/>
    <mergeCell ref="A15:B15"/>
    <mergeCell ref="D14:E14"/>
    <mergeCell ref="D17:E17"/>
    <mergeCell ref="D19:E19"/>
    <mergeCell ref="A1:B1"/>
    <mergeCell ref="A3:E3"/>
    <mergeCell ref="D5:E5"/>
    <mergeCell ref="A11:B11"/>
    <mergeCell ref="C11:E11"/>
    <mergeCell ref="D6:E6"/>
    <mergeCell ref="D30:E30"/>
    <mergeCell ref="D31:E31"/>
    <mergeCell ref="D32:E32"/>
    <mergeCell ref="D33:E33"/>
    <mergeCell ref="D77:E77"/>
    <mergeCell ref="D34:E34"/>
    <mergeCell ref="D43:E43"/>
    <mergeCell ref="D44:E44"/>
    <mergeCell ref="D45:E45"/>
    <mergeCell ref="D46:E46"/>
    <mergeCell ref="D47:E47"/>
    <mergeCell ref="D52:E52"/>
    <mergeCell ref="D54:E54"/>
    <mergeCell ref="D55:E55"/>
    <mergeCell ref="D56:E56"/>
    <mergeCell ref="D78:E78"/>
    <mergeCell ref="D63:E63"/>
    <mergeCell ref="D64:E64"/>
    <mergeCell ref="D65:E65"/>
    <mergeCell ref="D66:E66"/>
    <mergeCell ref="D67:E67"/>
    <mergeCell ref="D70:E70"/>
    <mergeCell ref="D71:E71"/>
    <mergeCell ref="D72:E72"/>
    <mergeCell ref="D73:E73"/>
    <mergeCell ref="D74:E74"/>
    <mergeCell ref="D75:E75"/>
    <mergeCell ref="D76:E76"/>
    <mergeCell ref="D68:E68"/>
    <mergeCell ref="D69:E69"/>
  </mergeCells>
  <dataValidations count="13">
    <dataValidation type="list" allowBlank="1" showErrorMessage="1" sqref="C9:C10" xr:uid="{00000000-0002-0000-0200-000000000000}">
      <formula1>"On (Default),Off"</formula1>
    </dataValidation>
    <dataValidation type="list" allowBlank="1" showInputMessage="1" showErrorMessage="1" prompt="Inline or Post Process? - Select from drop-down menu" sqref="D7" xr:uid="{00000000-0002-0000-0200-000001000000}">
      <formula1>"Inline or Post Process?,Inline,Post Process"</formula1>
    </dataValidation>
    <dataValidation type="list" allowBlank="1" showErrorMessage="1" sqref="C38" xr:uid="{00000000-0002-0000-0200-000002000000}">
      <formula1>"Disabled,Administer Cluster,View Only,Licensing Only"</formula1>
    </dataValidation>
    <dataValidation type="list" allowBlank="1" showErrorMessage="1" sqref="C7" xr:uid="{00000000-0002-0000-0200-000003000000}">
      <formula1>"On,Off"</formula1>
    </dataValidation>
    <dataValidation type="list" allowBlank="1" showErrorMessage="1" sqref="C35" xr:uid="{47A059B1-D3B5-445E-9FB6-889ABAEB7681}">
      <formula1>"Access,Trunk"</formula1>
    </dataValidation>
    <dataValidation type="list" allowBlank="1" showErrorMessage="1" sqref="G4:G7 C8 C12 G40:G47 C37 C39 C44 C14 C30" xr:uid="{00000000-0002-0000-0200-000005000000}">
      <formula1>"Yes,No"</formula1>
    </dataValidation>
    <dataValidation type="list" allowBlank="1" showErrorMessage="1" sqref="C31" xr:uid="{5BFFC4EB-1BEA-462A-87A2-37E5088CCE25}">
      <formula1>"SFP+,SFP28,RJ45,QSFP+,QSFP28"</formula1>
    </dataValidation>
    <dataValidation type="list" allowBlank="1" showInputMessage="1" showErrorMessage="1" prompt="Inline or Post Process? - Select from drop-down menu" sqref="D9:D10" xr:uid="{00000000-0002-0000-0200-000009000000}">
      <formula1>"Inline or Post Process?,Inline (Default),Post Process"</formula1>
    </dataValidation>
    <dataValidation type="list" allowBlank="1" showInputMessage="1" showErrorMessage="1" sqref="C27 C68:C69" xr:uid="{6EE9B547-8CBE-4E8C-87EB-8C94ED00AFE3}">
      <formula1>"Yes,No"</formula1>
    </dataValidation>
    <dataValidation type="list" allowBlank="1" showInputMessage="1" showErrorMessage="1" sqref="C28" xr:uid="{54C2E591-9C10-413E-A948-1EB8825EA6BA}">
      <formula1>"TOTP Authenticator App,,Email Authentication"</formula1>
    </dataValidation>
    <dataValidation type="list" allowBlank="1" showErrorMessage="1" sqref="C32" xr:uid="{326E26FB-9CB6-4D1F-832F-340C57580AD4}">
      <formula1>"Access,Trunk,Non-Native Trunk"</formula1>
    </dataValidation>
    <dataValidation type="list" allowBlank="1" showErrorMessage="1" sqref="C33" xr:uid="{209F6A60-E830-4E3F-ACF7-8830982611B1}">
      <formula1>"LACP,Active-Standby"</formula1>
    </dataValidation>
    <dataValidation type="list" allowBlank="1" showErrorMessage="1" sqref="C34" xr:uid="{E7ECB426-BCE8-4756-9074-CF6934AB1E97}">
      <formula1>"1500,9000,custom"</formula1>
    </dataValidation>
  </dataValidations>
  <printOptions horizontalCentered="1"/>
  <pageMargins left="0.15" right="0" top="0.45" bottom="0.15" header="0" footer="0"/>
  <pageSetup scale="51" fitToHeight="0" orientation="landscape" r:id="rId1"/>
  <drawing r:id="rId2"/>
  <legacyDrawing r:id="rId3"/>
  <extLst>
    <ext xmlns:x14="http://schemas.microsoft.com/office/spreadsheetml/2009/9/main" uri="{CCE6A557-97BC-4b89-ADB6-D9C93CAAB3DF}">
      <x14:dataValidations xmlns:xm="http://schemas.microsoft.com/office/excel/2006/main" count="1">
        <x14:dataValidation type="list" allowBlank="1" showErrorMessage="1" xr:uid="{00000000-0002-0000-0200-000006000000}">
          <x14:formula1>
            <xm:f>Model_DB!$Q$14:$Q$15</xm:f>
          </x14:formula1>
          <xm:sqref>C5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BFBF"/>
    <pageSetUpPr fitToPage="1"/>
  </sheetPr>
  <dimension ref="A1:O58"/>
  <sheetViews>
    <sheetView showGridLines="0" workbookViewId="0">
      <pane ySplit="1" topLeftCell="A2" activePane="bottomLeft" state="frozen"/>
      <selection pane="bottomLeft" sqref="A1:M1"/>
    </sheetView>
  </sheetViews>
  <sheetFormatPr defaultColWidth="11.25" defaultRowHeight="15" customHeight="1"/>
  <cols>
    <col min="1" max="1" width="4.125" customWidth="1"/>
    <col min="2" max="2" width="6.375" customWidth="1"/>
    <col min="3" max="3" width="11" customWidth="1"/>
    <col min="4" max="15" width="25.75" customWidth="1"/>
    <col min="16" max="16" width="24" customWidth="1"/>
    <col min="17" max="26" width="10.75" customWidth="1"/>
  </cols>
  <sheetData>
    <row r="1" spans="1:15" ht="24.75" customHeight="1">
      <c r="A1" s="452" t="s">
        <v>269</v>
      </c>
      <c r="B1" s="447"/>
      <c r="C1" s="447"/>
      <c r="D1" s="447"/>
      <c r="E1" s="447"/>
      <c r="F1" s="447"/>
      <c r="G1" s="447"/>
      <c r="H1" s="447"/>
      <c r="I1" s="447"/>
      <c r="J1" s="447"/>
      <c r="K1" s="447"/>
      <c r="L1" s="447"/>
      <c r="M1" s="447"/>
      <c r="N1" s="380"/>
      <c r="O1" s="71"/>
    </row>
    <row r="2" spans="1:15" ht="63" customHeight="1">
      <c r="A2" s="453"/>
      <c r="B2" s="397"/>
      <c r="C2" s="397"/>
      <c r="D2" s="397"/>
      <c r="E2" s="397"/>
      <c r="F2" s="397"/>
      <c r="G2" s="397"/>
      <c r="H2" s="397"/>
      <c r="I2" s="397"/>
      <c r="J2" s="397"/>
      <c r="K2" s="397"/>
      <c r="L2" s="397"/>
      <c r="M2" s="397"/>
      <c r="N2" s="72"/>
      <c r="O2" s="381"/>
    </row>
    <row r="3" spans="1:15" ht="36" customHeight="1">
      <c r="A3" s="454" t="s">
        <v>270</v>
      </c>
      <c r="B3" s="397"/>
      <c r="C3" s="397"/>
      <c r="D3" s="397"/>
      <c r="E3" s="397"/>
      <c r="F3" s="397"/>
      <c r="G3" s="397"/>
      <c r="H3" s="397"/>
      <c r="I3" s="397"/>
      <c r="J3" s="397"/>
      <c r="K3" s="397"/>
      <c r="L3" s="397"/>
      <c r="M3" s="397"/>
      <c r="N3" s="22"/>
      <c r="O3" s="382"/>
    </row>
    <row r="4" spans="1:15" ht="41.25" customHeight="1">
      <c r="A4" s="455" t="s">
        <v>271</v>
      </c>
      <c r="B4" s="434"/>
      <c r="C4" s="434"/>
      <c r="D4" s="434"/>
      <c r="E4" s="434"/>
      <c r="F4" s="434"/>
      <c r="G4" s="434"/>
      <c r="H4" s="434"/>
      <c r="I4" s="434"/>
      <c r="J4" s="434"/>
      <c r="K4" s="434"/>
      <c r="L4" s="434"/>
      <c r="M4" s="434"/>
      <c r="N4" s="434"/>
      <c r="O4" s="456"/>
    </row>
    <row r="5" spans="1:15" ht="3" customHeight="1">
      <c r="A5" s="73"/>
      <c r="B5" s="1"/>
      <c r="C5" s="1"/>
      <c r="D5" s="1"/>
      <c r="E5" s="1"/>
      <c r="F5" s="1"/>
      <c r="G5" s="1"/>
      <c r="H5" s="1"/>
      <c r="I5" s="1"/>
      <c r="J5" s="1"/>
      <c r="K5" s="1"/>
      <c r="L5" s="1"/>
      <c r="M5" s="1"/>
      <c r="N5" s="1"/>
      <c r="O5" s="74"/>
    </row>
    <row r="6" spans="1:15" ht="21" customHeight="1">
      <c r="A6" s="73"/>
      <c r="B6" s="457" t="s">
        <v>272</v>
      </c>
      <c r="C6" s="434"/>
      <c r="D6" s="434"/>
      <c r="E6" s="434"/>
      <c r="F6" s="434"/>
      <c r="G6" s="434"/>
      <c r="H6" s="434"/>
      <c r="I6" s="434"/>
      <c r="J6" s="434"/>
      <c r="K6" s="434"/>
      <c r="L6" s="434"/>
      <c r="M6" s="434"/>
      <c r="N6" s="434"/>
      <c r="O6" s="456"/>
    </row>
    <row r="7" spans="1:15" ht="47.25">
      <c r="A7" s="75"/>
      <c r="B7" s="76" t="s">
        <v>157</v>
      </c>
      <c r="C7" s="383" t="s">
        <v>158</v>
      </c>
      <c r="D7" s="384" t="s">
        <v>273</v>
      </c>
      <c r="E7" s="384" t="s">
        <v>274</v>
      </c>
      <c r="F7" s="384" t="s">
        <v>275</v>
      </c>
      <c r="G7" s="384" t="s">
        <v>276</v>
      </c>
      <c r="H7" s="385" t="s">
        <v>277</v>
      </c>
      <c r="I7" s="385" t="s">
        <v>278</v>
      </c>
      <c r="J7" s="385" t="s">
        <v>279</v>
      </c>
      <c r="K7" s="385" t="s">
        <v>280</v>
      </c>
      <c r="L7" s="386" t="s">
        <v>281</v>
      </c>
      <c r="M7" s="386" t="s">
        <v>282</v>
      </c>
      <c r="N7" s="386" t="s">
        <v>283</v>
      </c>
      <c r="O7" s="77" t="s">
        <v>284</v>
      </c>
    </row>
    <row r="8" spans="1:15" ht="15.75">
      <c r="A8" s="73"/>
      <c r="B8" s="78">
        <v>1</v>
      </c>
      <c r="C8" s="55" t="str">
        <f t="shared" ref="C8:C58" si="0">IF(B8="","",CONCATENATE("Node ",B8))</f>
        <v>Node 1</v>
      </c>
      <c r="D8" s="79" t="s">
        <v>102</v>
      </c>
      <c r="E8" s="79" t="s">
        <v>102</v>
      </c>
      <c r="F8" s="79" t="s">
        <v>102</v>
      </c>
      <c r="G8" s="79"/>
      <c r="H8" s="79" t="s">
        <v>102</v>
      </c>
      <c r="I8" s="79" t="s">
        <v>102</v>
      </c>
      <c r="J8" s="79" t="s">
        <v>102</v>
      </c>
      <c r="K8" s="79"/>
      <c r="L8" s="79" t="s">
        <v>102</v>
      </c>
      <c r="M8" s="79" t="s">
        <v>102</v>
      </c>
      <c r="N8" s="80" t="s">
        <v>102</v>
      </c>
      <c r="O8" s="80" t="s">
        <v>102</v>
      </c>
    </row>
    <row r="9" spans="1:15" ht="15.75">
      <c r="A9" s="73"/>
      <c r="B9" s="78">
        <v>2</v>
      </c>
      <c r="C9" s="55" t="str">
        <f t="shared" si="0"/>
        <v>Node 2</v>
      </c>
      <c r="D9" s="79" t="s">
        <v>102</v>
      </c>
      <c r="E9" s="79" t="s">
        <v>102</v>
      </c>
      <c r="F9" s="79" t="s">
        <v>102</v>
      </c>
      <c r="G9" s="79"/>
      <c r="H9" s="79" t="s">
        <v>102</v>
      </c>
      <c r="I9" s="79" t="s">
        <v>102</v>
      </c>
      <c r="J9" s="79" t="s">
        <v>102</v>
      </c>
      <c r="K9" s="79"/>
      <c r="L9" s="79" t="s">
        <v>102</v>
      </c>
      <c r="M9" s="79" t="s">
        <v>102</v>
      </c>
      <c r="N9" s="79" t="s">
        <v>102</v>
      </c>
      <c r="O9" s="79" t="s">
        <v>102</v>
      </c>
    </row>
    <row r="10" spans="1:15" ht="15.75">
      <c r="A10" s="73"/>
      <c r="B10" s="78">
        <v>3</v>
      </c>
      <c r="C10" s="55" t="str">
        <f t="shared" si="0"/>
        <v>Node 3</v>
      </c>
      <c r="D10" s="79" t="s">
        <v>102</v>
      </c>
      <c r="E10" s="79" t="s">
        <v>102</v>
      </c>
      <c r="F10" s="79" t="s">
        <v>102</v>
      </c>
      <c r="G10" s="79"/>
      <c r="H10" s="79" t="s">
        <v>102</v>
      </c>
      <c r="I10" s="79" t="s">
        <v>102</v>
      </c>
      <c r="J10" s="79" t="s">
        <v>102</v>
      </c>
      <c r="K10" s="79"/>
      <c r="L10" s="79" t="s">
        <v>102</v>
      </c>
      <c r="M10" s="79" t="s">
        <v>102</v>
      </c>
      <c r="N10" s="79" t="s">
        <v>102</v>
      </c>
      <c r="O10" s="79" t="s">
        <v>102</v>
      </c>
    </row>
    <row r="11" spans="1:15" ht="15.75">
      <c r="A11" s="73"/>
      <c r="B11" s="78">
        <v>4</v>
      </c>
      <c r="C11" s="55" t="str">
        <f t="shared" si="0"/>
        <v>Node 4</v>
      </c>
      <c r="D11" s="79" t="s">
        <v>102</v>
      </c>
      <c r="E11" s="79" t="s">
        <v>102</v>
      </c>
      <c r="F11" s="79" t="s">
        <v>102</v>
      </c>
      <c r="G11" s="79"/>
      <c r="H11" s="79" t="s">
        <v>102</v>
      </c>
      <c r="I11" s="79" t="s">
        <v>102</v>
      </c>
      <c r="J11" s="79" t="s">
        <v>102</v>
      </c>
      <c r="K11" s="79"/>
      <c r="L11" s="79" t="s">
        <v>102</v>
      </c>
      <c r="M11" s="79" t="s">
        <v>102</v>
      </c>
      <c r="N11" s="79" t="s">
        <v>102</v>
      </c>
      <c r="O11" s="79" t="s">
        <v>102</v>
      </c>
    </row>
    <row r="12" spans="1:15" ht="15.75">
      <c r="A12" s="73"/>
      <c r="B12" s="78">
        <v>5</v>
      </c>
      <c r="C12" s="55" t="str">
        <f t="shared" si="0"/>
        <v>Node 5</v>
      </c>
      <c r="D12" s="79" t="s">
        <v>102</v>
      </c>
      <c r="E12" s="79" t="s">
        <v>102</v>
      </c>
      <c r="F12" s="79" t="s">
        <v>102</v>
      </c>
      <c r="G12" s="79"/>
      <c r="H12" s="79" t="s">
        <v>102</v>
      </c>
      <c r="I12" s="79" t="s">
        <v>102</v>
      </c>
      <c r="J12" s="79" t="s">
        <v>102</v>
      </c>
      <c r="K12" s="79"/>
      <c r="L12" s="79" t="s">
        <v>102</v>
      </c>
      <c r="M12" s="79" t="s">
        <v>102</v>
      </c>
      <c r="N12" s="79"/>
      <c r="O12" s="79"/>
    </row>
    <row r="13" spans="1:15" ht="15.75">
      <c r="A13" s="73"/>
      <c r="B13" s="78">
        <v>6</v>
      </c>
      <c r="C13" s="55" t="str">
        <f t="shared" si="0"/>
        <v>Node 6</v>
      </c>
      <c r="D13" s="79" t="s">
        <v>102</v>
      </c>
      <c r="E13" s="79" t="s">
        <v>102</v>
      </c>
      <c r="F13" s="79" t="s">
        <v>102</v>
      </c>
      <c r="G13" s="79"/>
      <c r="H13" s="79" t="s">
        <v>102</v>
      </c>
      <c r="I13" s="79" t="s">
        <v>102</v>
      </c>
      <c r="J13" s="79" t="s">
        <v>102</v>
      </c>
      <c r="K13" s="79"/>
      <c r="L13" s="79" t="s">
        <v>102</v>
      </c>
      <c r="M13" s="79" t="s">
        <v>102</v>
      </c>
      <c r="N13" s="79"/>
      <c r="O13" s="79"/>
    </row>
    <row r="14" spans="1:15" ht="15.75">
      <c r="A14" s="73"/>
      <c r="B14" s="78">
        <v>7</v>
      </c>
      <c r="C14" s="55" t="str">
        <f t="shared" si="0"/>
        <v>Node 7</v>
      </c>
      <c r="D14" s="79" t="s">
        <v>102</v>
      </c>
      <c r="E14" s="79" t="s">
        <v>102</v>
      </c>
      <c r="F14" s="79" t="s">
        <v>102</v>
      </c>
      <c r="G14" s="79"/>
      <c r="H14" s="79" t="s">
        <v>102</v>
      </c>
      <c r="I14" s="79" t="s">
        <v>102</v>
      </c>
      <c r="J14" s="79" t="s">
        <v>102</v>
      </c>
      <c r="K14" s="79"/>
      <c r="L14" s="79" t="s">
        <v>102</v>
      </c>
      <c r="M14" s="79" t="s">
        <v>102</v>
      </c>
      <c r="N14" s="79"/>
      <c r="O14" s="79"/>
    </row>
    <row r="15" spans="1:15" ht="15.75">
      <c r="A15" s="73"/>
      <c r="B15" s="78">
        <v>8</v>
      </c>
      <c r="C15" s="55" t="str">
        <f t="shared" si="0"/>
        <v>Node 8</v>
      </c>
      <c r="D15" s="79" t="s">
        <v>102</v>
      </c>
      <c r="E15" s="79" t="s">
        <v>102</v>
      </c>
      <c r="F15" s="79" t="s">
        <v>102</v>
      </c>
      <c r="G15" s="79"/>
      <c r="H15" s="79" t="s">
        <v>102</v>
      </c>
      <c r="I15" s="79" t="s">
        <v>102</v>
      </c>
      <c r="J15" s="79" t="s">
        <v>102</v>
      </c>
      <c r="K15" s="79"/>
      <c r="L15" s="79" t="s">
        <v>102</v>
      </c>
      <c r="M15" s="79" t="s">
        <v>102</v>
      </c>
      <c r="N15" s="79"/>
      <c r="O15" s="79"/>
    </row>
    <row r="16" spans="1:15" ht="15.75">
      <c r="A16" s="73"/>
      <c r="B16" s="78">
        <v>9</v>
      </c>
      <c r="C16" s="55" t="str">
        <f t="shared" si="0"/>
        <v>Node 9</v>
      </c>
      <c r="D16" s="79" t="s">
        <v>102</v>
      </c>
      <c r="E16" s="79" t="s">
        <v>102</v>
      </c>
      <c r="F16" s="79" t="s">
        <v>102</v>
      </c>
      <c r="G16" s="79"/>
      <c r="H16" s="79" t="s">
        <v>102</v>
      </c>
      <c r="I16" s="79" t="s">
        <v>102</v>
      </c>
      <c r="J16" s="79" t="s">
        <v>102</v>
      </c>
      <c r="K16" s="79"/>
      <c r="L16" s="79" t="s">
        <v>102</v>
      </c>
      <c r="M16" s="79" t="s">
        <v>102</v>
      </c>
      <c r="N16" s="79"/>
      <c r="O16" s="79"/>
    </row>
    <row r="17" spans="2:15" ht="15.75">
      <c r="B17" s="78">
        <v>10</v>
      </c>
      <c r="C17" s="55" t="str">
        <f t="shared" si="0"/>
        <v>Node 10</v>
      </c>
      <c r="D17" s="79" t="s">
        <v>102</v>
      </c>
      <c r="E17" s="79" t="s">
        <v>102</v>
      </c>
      <c r="F17" s="79" t="s">
        <v>102</v>
      </c>
      <c r="G17" s="79"/>
      <c r="H17" s="79" t="s">
        <v>102</v>
      </c>
      <c r="I17" s="79" t="s">
        <v>102</v>
      </c>
      <c r="J17" s="79" t="s">
        <v>102</v>
      </c>
      <c r="K17" s="79"/>
      <c r="L17" s="79" t="s">
        <v>102</v>
      </c>
      <c r="M17" s="79" t="s">
        <v>102</v>
      </c>
      <c r="N17" s="79"/>
      <c r="O17" s="79"/>
    </row>
    <row r="18" spans="2:15" ht="15.75">
      <c r="B18" s="78">
        <v>11</v>
      </c>
      <c r="C18" s="55" t="str">
        <f t="shared" si="0"/>
        <v>Node 11</v>
      </c>
      <c r="D18" s="79" t="s">
        <v>102</v>
      </c>
      <c r="E18" s="79" t="s">
        <v>102</v>
      </c>
      <c r="F18" s="79" t="s">
        <v>102</v>
      </c>
      <c r="G18" s="79"/>
      <c r="H18" s="79" t="s">
        <v>102</v>
      </c>
      <c r="I18" s="79" t="s">
        <v>102</v>
      </c>
      <c r="J18" s="79" t="s">
        <v>102</v>
      </c>
      <c r="K18" s="79"/>
      <c r="L18" s="79" t="s">
        <v>102</v>
      </c>
      <c r="M18" s="79" t="s">
        <v>102</v>
      </c>
      <c r="N18" s="79"/>
      <c r="O18" s="79"/>
    </row>
    <row r="19" spans="2:15" ht="15.75">
      <c r="B19" s="78">
        <v>12</v>
      </c>
      <c r="C19" s="55" t="str">
        <f t="shared" si="0"/>
        <v>Node 12</v>
      </c>
      <c r="D19" s="79" t="s">
        <v>102</v>
      </c>
      <c r="E19" s="79" t="s">
        <v>102</v>
      </c>
      <c r="F19" s="79" t="s">
        <v>102</v>
      </c>
      <c r="G19" s="79"/>
      <c r="H19" s="79" t="s">
        <v>102</v>
      </c>
      <c r="I19" s="79" t="s">
        <v>102</v>
      </c>
      <c r="J19" s="79" t="s">
        <v>102</v>
      </c>
      <c r="K19" s="79"/>
      <c r="L19" s="79" t="s">
        <v>102</v>
      </c>
      <c r="M19" s="79" t="s">
        <v>102</v>
      </c>
      <c r="N19" s="79"/>
      <c r="O19" s="79"/>
    </row>
    <row r="20" spans="2:15" ht="15.75">
      <c r="B20" s="78">
        <v>13</v>
      </c>
      <c r="C20" s="55" t="str">
        <f t="shared" si="0"/>
        <v>Node 13</v>
      </c>
      <c r="D20" s="79" t="s">
        <v>102</v>
      </c>
      <c r="E20" s="79" t="s">
        <v>102</v>
      </c>
      <c r="F20" s="79" t="s">
        <v>102</v>
      </c>
      <c r="G20" s="79"/>
      <c r="H20" s="79" t="s">
        <v>102</v>
      </c>
      <c r="I20" s="79" t="s">
        <v>102</v>
      </c>
      <c r="J20" s="79" t="s">
        <v>102</v>
      </c>
      <c r="K20" s="79"/>
      <c r="L20" s="79" t="s">
        <v>102</v>
      </c>
      <c r="M20" s="79" t="s">
        <v>102</v>
      </c>
      <c r="N20" s="79"/>
      <c r="O20" s="79"/>
    </row>
    <row r="21" spans="2:15" ht="15.75">
      <c r="B21" s="78">
        <v>14</v>
      </c>
      <c r="C21" s="55" t="str">
        <f t="shared" si="0"/>
        <v>Node 14</v>
      </c>
      <c r="D21" s="79" t="s">
        <v>102</v>
      </c>
      <c r="E21" s="79" t="s">
        <v>102</v>
      </c>
      <c r="F21" s="79" t="s">
        <v>102</v>
      </c>
      <c r="G21" s="79"/>
      <c r="H21" s="79" t="s">
        <v>102</v>
      </c>
      <c r="I21" s="79" t="s">
        <v>102</v>
      </c>
      <c r="J21" s="79" t="s">
        <v>102</v>
      </c>
      <c r="K21" s="79"/>
      <c r="L21" s="79" t="s">
        <v>102</v>
      </c>
      <c r="M21" s="79" t="s">
        <v>102</v>
      </c>
      <c r="N21" s="79"/>
      <c r="O21" s="79"/>
    </row>
    <row r="22" spans="2:15" ht="15.75">
      <c r="B22" s="78">
        <v>15</v>
      </c>
      <c r="C22" s="55" t="str">
        <f t="shared" si="0"/>
        <v>Node 15</v>
      </c>
      <c r="D22" s="79" t="s">
        <v>102</v>
      </c>
      <c r="E22" s="79" t="s">
        <v>102</v>
      </c>
      <c r="F22" s="79" t="s">
        <v>102</v>
      </c>
      <c r="G22" s="79"/>
      <c r="H22" s="79" t="s">
        <v>102</v>
      </c>
      <c r="I22" s="79" t="s">
        <v>102</v>
      </c>
      <c r="J22" s="79" t="s">
        <v>102</v>
      </c>
      <c r="K22" s="79"/>
      <c r="L22" s="79" t="s">
        <v>102</v>
      </c>
      <c r="M22" s="79" t="s">
        <v>102</v>
      </c>
      <c r="N22" s="79"/>
      <c r="O22" s="79"/>
    </row>
    <row r="23" spans="2:15" ht="15.75">
      <c r="B23" s="78">
        <v>16</v>
      </c>
      <c r="C23" s="55" t="str">
        <f t="shared" si="0"/>
        <v>Node 16</v>
      </c>
      <c r="D23" s="79" t="s">
        <v>102</v>
      </c>
      <c r="E23" s="79" t="s">
        <v>102</v>
      </c>
      <c r="F23" s="79" t="s">
        <v>102</v>
      </c>
      <c r="G23" s="79"/>
      <c r="H23" s="79" t="s">
        <v>102</v>
      </c>
      <c r="I23" s="79" t="s">
        <v>102</v>
      </c>
      <c r="J23" s="79" t="s">
        <v>102</v>
      </c>
      <c r="K23" s="79"/>
      <c r="L23" s="79" t="s">
        <v>102</v>
      </c>
      <c r="M23" s="79" t="s">
        <v>102</v>
      </c>
      <c r="N23" s="79"/>
      <c r="O23" s="79"/>
    </row>
    <row r="24" spans="2:15" ht="15.75">
      <c r="B24" s="78">
        <v>17</v>
      </c>
      <c r="C24" s="55" t="str">
        <f t="shared" si="0"/>
        <v>Node 17</v>
      </c>
      <c r="D24" s="79" t="s">
        <v>102</v>
      </c>
      <c r="E24" s="79" t="s">
        <v>102</v>
      </c>
      <c r="F24" s="79" t="s">
        <v>102</v>
      </c>
      <c r="G24" s="79"/>
      <c r="H24" s="79" t="s">
        <v>102</v>
      </c>
      <c r="I24" s="79" t="s">
        <v>102</v>
      </c>
      <c r="J24" s="79" t="s">
        <v>102</v>
      </c>
      <c r="K24" s="79"/>
      <c r="L24" s="79" t="s">
        <v>102</v>
      </c>
      <c r="M24" s="79" t="s">
        <v>102</v>
      </c>
      <c r="N24" s="79"/>
      <c r="O24" s="79"/>
    </row>
    <row r="25" spans="2:15" ht="15.75">
      <c r="B25" s="78">
        <v>18</v>
      </c>
      <c r="C25" s="55" t="str">
        <f t="shared" si="0"/>
        <v>Node 18</v>
      </c>
      <c r="D25" s="79" t="s">
        <v>102</v>
      </c>
      <c r="E25" s="79" t="s">
        <v>102</v>
      </c>
      <c r="F25" s="79" t="s">
        <v>102</v>
      </c>
      <c r="G25" s="79"/>
      <c r="H25" s="79" t="s">
        <v>102</v>
      </c>
      <c r="I25" s="79" t="s">
        <v>102</v>
      </c>
      <c r="J25" s="79" t="s">
        <v>102</v>
      </c>
      <c r="K25" s="79"/>
      <c r="L25" s="79" t="s">
        <v>102</v>
      </c>
      <c r="M25" s="79" t="s">
        <v>102</v>
      </c>
      <c r="N25" s="79"/>
      <c r="O25" s="79"/>
    </row>
    <row r="26" spans="2:15" ht="15.75">
      <c r="B26" s="78">
        <v>19</v>
      </c>
      <c r="C26" s="55" t="str">
        <f t="shared" si="0"/>
        <v>Node 19</v>
      </c>
      <c r="D26" s="79" t="s">
        <v>102</v>
      </c>
      <c r="E26" s="79" t="s">
        <v>102</v>
      </c>
      <c r="F26" s="79" t="s">
        <v>102</v>
      </c>
      <c r="G26" s="79"/>
      <c r="H26" s="79" t="s">
        <v>102</v>
      </c>
      <c r="I26" s="79" t="s">
        <v>102</v>
      </c>
      <c r="J26" s="79" t="s">
        <v>102</v>
      </c>
      <c r="K26" s="79"/>
      <c r="L26" s="79" t="s">
        <v>102</v>
      </c>
      <c r="M26" s="79" t="s">
        <v>102</v>
      </c>
      <c r="N26" s="79"/>
      <c r="O26" s="79"/>
    </row>
    <row r="27" spans="2:15" ht="15.75">
      <c r="B27" s="78">
        <v>20</v>
      </c>
      <c r="C27" s="55" t="str">
        <f t="shared" si="0"/>
        <v>Node 20</v>
      </c>
      <c r="D27" s="79" t="s">
        <v>102</v>
      </c>
      <c r="E27" s="79" t="s">
        <v>102</v>
      </c>
      <c r="F27" s="79" t="s">
        <v>102</v>
      </c>
      <c r="G27" s="79"/>
      <c r="H27" s="79" t="s">
        <v>102</v>
      </c>
      <c r="I27" s="79" t="s">
        <v>102</v>
      </c>
      <c r="J27" s="79" t="s">
        <v>102</v>
      </c>
      <c r="K27" s="79"/>
      <c r="L27" s="79" t="s">
        <v>102</v>
      </c>
      <c r="M27" s="79" t="s">
        <v>102</v>
      </c>
      <c r="N27" s="79"/>
      <c r="O27" s="79"/>
    </row>
    <row r="28" spans="2:15" ht="15.75">
      <c r="B28" s="78">
        <v>21</v>
      </c>
      <c r="C28" s="55" t="str">
        <f t="shared" si="0"/>
        <v>Node 21</v>
      </c>
      <c r="D28" s="79" t="s">
        <v>102</v>
      </c>
      <c r="E28" s="79" t="s">
        <v>102</v>
      </c>
      <c r="F28" s="79" t="s">
        <v>102</v>
      </c>
      <c r="G28" s="79"/>
      <c r="H28" s="79" t="s">
        <v>102</v>
      </c>
      <c r="I28" s="79" t="s">
        <v>102</v>
      </c>
      <c r="J28" s="79" t="s">
        <v>102</v>
      </c>
      <c r="K28" s="79"/>
      <c r="L28" s="79" t="s">
        <v>102</v>
      </c>
      <c r="M28" s="79" t="s">
        <v>102</v>
      </c>
      <c r="N28" s="79"/>
      <c r="O28" s="79"/>
    </row>
    <row r="29" spans="2:15" ht="15.75">
      <c r="B29" s="78">
        <v>22</v>
      </c>
      <c r="C29" s="55" t="str">
        <f t="shared" si="0"/>
        <v>Node 22</v>
      </c>
      <c r="D29" s="79" t="s">
        <v>102</v>
      </c>
      <c r="E29" s="79" t="s">
        <v>102</v>
      </c>
      <c r="F29" s="79" t="s">
        <v>102</v>
      </c>
      <c r="G29" s="79"/>
      <c r="H29" s="79" t="s">
        <v>102</v>
      </c>
      <c r="I29" s="79" t="s">
        <v>102</v>
      </c>
      <c r="J29" s="79" t="s">
        <v>102</v>
      </c>
      <c r="K29" s="79"/>
      <c r="L29" s="79" t="s">
        <v>102</v>
      </c>
      <c r="M29" s="79" t="s">
        <v>102</v>
      </c>
      <c r="N29" s="79"/>
      <c r="O29" s="79"/>
    </row>
    <row r="30" spans="2:15" ht="15.75">
      <c r="B30" s="78">
        <v>23</v>
      </c>
      <c r="C30" s="55" t="str">
        <f t="shared" si="0"/>
        <v>Node 23</v>
      </c>
      <c r="D30" s="79" t="s">
        <v>102</v>
      </c>
      <c r="E30" s="79" t="s">
        <v>102</v>
      </c>
      <c r="F30" s="79" t="s">
        <v>102</v>
      </c>
      <c r="G30" s="79"/>
      <c r="H30" s="79" t="s">
        <v>102</v>
      </c>
      <c r="I30" s="79" t="s">
        <v>102</v>
      </c>
      <c r="J30" s="79" t="s">
        <v>102</v>
      </c>
      <c r="K30" s="79"/>
      <c r="L30" s="79" t="s">
        <v>102</v>
      </c>
      <c r="M30" s="79" t="s">
        <v>102</v>
      </c>
      <c r="N30" s="79"/>
      <c r="O30" s="79"/>
    </row>
    <row r="31" spans="2:15" ht="15.75">
      <c r="B31" s="78">
        <v>24</v>
      </c>
      <c r="C31" s="55" t="str">
        <f t="shared" si="0"/>
        <v>Node 24</v>
      </c>
      <c r="D31" s="79" t="s">
        <v>102</v>
      </c>
      <c r="E31" s="79" t="s">
        <v>102</v>
      </c>
      <c r="F31" s="79" t="s">
        <v>102</v>
      </c>
      <c r="G31" s="79"/>
      <c r="H31" s="79" t="s">
        <v>102</v>
      </c>
      <c r="I31" s="79" t="s">
        <v>102</v>
      </c>
      <c r="J31" s="79" t="s">
        <v>102</v>
      </c>
      <c r="K31" s="79"/>
      <c r="L31" s="79" t="s">
        <v>102</v>
      </c>
      <c r="M31" s="79" t="s">
        <v>102</v>
      </c>
      <c r="N31" s="79"/>
      <c r="O31" s="79"/>
    </row>
    <row r="32" spans="2:15" ht="15.75">
      <c r="B32" s="78" t="str">
        <f>IF(25&lt;=PreInstall_Checklist!C20,25,"")</f>
        <v/>
      </c>
      <c r="C32" s="55" t="str">
        <f t="shared" si="0"/>
        <v/>
      </c>
      <c r="D32" s="79" t="s">
        <v>102</v>
      </c>
      <c r="E32" s="79" t="s">
        <v>102</v>
      </c>
      <c r="F32" s="79" t="s">
        <v>102</v>
      </c>
      <c r="G32" s="79"/>
      <c r="H32" s="79" t="s">
        <v>102</v>
      </c>
      <c r="I32" s="79" t="s">
        <v>102</v>
      </c>
      <c r="J32" s="79" t="s">
        <v>102</v>
      </c>
      <c r="K32" s="79"/>
      <c r="L32" s="79" t="s">
        <v>102</v>
      </c>
      <c r="M32" s="79" t="s">
        <v>102</v>
      </c>
      <c r="N32" s="79"/>
      <c r="O32" s="79"/>
    </row>
    <row r="33" spans="2:15" ht="15.75">
      <c r="B33" s="78" t="str">
        <f>IF(26&lt;=PreInstall_Checklist!C20,26,"")</f>
        <v/>
      </c>
      <c r="C33" s="55" t="str">
        <f t="shared" si="0"/>
        <v/>
      </c>
      <c r="D33" s="79" t="s">
        <v>102</v>
      </c>
      <c r="E33" s="79" t="s">
        <v>102</v>
      </c>
      <c r="F33" s="79" t="s">
        <v>102</v>
      </c>
      <c r="G33" s="79"/>
      <c r="H33" s="79" t="s">
        <v>102</v>
      </c>
      <c r="I33" s="79" t="s">
        <v>102</v>
      </c>
      <c r="J33" s="79" t="s">
        <v>102</v>
      </c>
      <c r="K33" s="79"/>
      <c r="L33" s="79" t="s">
        <v>102</v>
      </c>
      <c r="M33" s="79" t="s">
        <v>102</v>
      </c>
      <c r="N33" s="79"/>
      <c r="O33" s="79"/>
    </row>
    <row r="34" spans="2:15" ht="15.75">
      <c r="B34" s="78" t="str">
        <f>IF(27&lt;=PreInstall_Checklist!C20,27,"")</f>
        <v/>
      </c>
      <c r="C34" s="55" t="str">
        <f t="shared" si="0"/>
        <v/>
      </c>
      <c r="D34" s="79" t="s">
        <v>102</v>
      </c>
      <c r="E34" s="79" t="s">
        <v>102</v>
      </c>
      <c r="F34" s="79" t="s">
        <v>102</v>
      </c>
      <c r="G34" s="79"/>
      <c r="H34" s="79" t="s">
        <v>102</v>
      </c>
      <c r="I34" s="79" t="s">
        <v>102</v>
      </c>
      <c r="J34" s="79" t="s">
        <v>102</v>
      </c>
      <c r="K34" s="79"/>
      <c r="L34" s="79" t="s">
        <v>102</v>
      </c>
      <c r="M34" s="79" t="s">
        <v>102</v>
      </c>
      <c r="N34" s="79"/>
      <c r="O34" s="79"/>
    </row>
    <row r="35" spans="2:15" ht="15.75">
      <c r="B35" s="78" t="str">
        <f>IF(28&lt;=PreInstall_Checklist!C20,28,"")</f>
        <v/>
      </c>
      <c r="C35" s="55" t="str">
        <f t="shared" si="0"/>
        <v/>
      </c>
      <c r="D35" s="79" t="s">
        <v>102</v>
      </c>
      <c r="E35" s="79" t="s">
        <v>102</v>
      </c>
      <c r="F35" s="79" t="s">
        <v>102</v>
      </c>
      <c r="G35" s="79"/>
      <c r="H35" s="79" t="s">
        <v>102</v>
      </c>
      <c r="I35" s="79" t="s">
        <v>102</v>
      </c>
      <c r="J35" s="79" t="s">
        <v>102</v>
      </c>
      <c r="K35" s="79"/>
      <c r="L35" s="79" t="s">
        <v>102</v>
      </c>
      <c r="M35" s="79" t="s">
        <v>102</v>
      </c>
      <c r="N35" s="79"/>
      <c r="O35" s="79"/>
    </row>
    <row r="36" spans="2:15" ht="15.75">
      <c r="B36" s="78" t="str">
        <f>IF(29&lt;=PreInstall_Checklist!C20,29,"")</f>
        <v/>
      </c>
      <c r="C36" s="55" t="str">
        <f t="shared" si="0"/>
        <v/>
      </c>
      <c r="D36" s="79" t="s">
        <v>102</v>
      </c>
      <c r="E36" s="79" t="s">
        <v>102</v>
      </c>
      <c r="F36" s="79" t="s">
        <v>102</v>
      </c>
      <c r="G36" s="79"/>
      <c r="H36" s="79" t="s">
        <v>102</v>
      </c>
      <c r="I36" s="79" t="s">
        <v>102</v>
      </c>
      <c r="J36" s="79" t="s">
        <v>102</v>
      </c>
      <c r="K36" s="79"/>
      <c r="L36" s="79" t="s">
        <v>102</v>
      </c>
      <c r="M36" s="79" t="s">
        <v>102</v>
      </c>
      <c r="N36" s="79"/>
      <c r="O36" s="79"/>
    </row>
    <row r="37" spans="2:15" ht="15.75">
      <c r="B37" s="78" t="str">
        <f>IF(30&lt;=PreInstall_Checklist!C20,30,"")</f>
        <v/>
      </c>
      <c r="C37" s="55" t="str">
        <f t="shared" si="0"/>
        <v/>
      </c>
      <c r="D37" s="79" t="s">
        <v>102</v>
      </c>
      <c r="E37" s="79" t="s">
        <v>102</v>
      </c>
      <c r="F37" s="79" t="s">
        <v>102</v>
      </c>
      <c r="G37" s="79"/>
      <c r="H37" s="79" t="s">
        <v>102</v>
      </c>
      <c r="I37" s="79" t="s">
        <v>102</v>
      </c>
      <c r="J37" s="79" t="s">
        <v>102</v>
      </c>
      <c r="K37" s="79"/>
      <c r="L37" s="79" t="s">
        <v>102</v>
      </c>
      <c r="M37" s="79" t="s">
        <v>102</v>
      </c>
      <c r="N37" s="79"/>
      <c r="O37" s="79"/>
    </row>
    <row r="38" spans="2:15" ht="15.75">
      <c r="B38" s="78" t="str">
        <f>IF(31&lt;=PreInstall_Checklist!C20,31,"")</f>
        <v/>
      </c>
      <c r="C38" s="55" t="str">
        <f t="shared" si="0"/>
        <v/>
      </c>
      <c r="D38" s="79" t="s">
        <v>102</v>
      </c>
      <c r="E38" s="79" t="s">
        <v>102</v>
      </c>
      <c r="F38" s="79" t="s">
        <v>102</v>
      </c>
      <c r="G38" s="79"/>
      <c r="H38" s="79" t="s">
        <v>102</v>
      </c>
      <c r="I38" s="79" t="s">
        <v>102</v>
      </c>
      <c r="J38" s="79" t="s">
        <v>102</v>
      </c>
      <c r="K38" s="79"/>
      <c r="L38" s="79" t="s">
        <v>102</v>
      </c>
      <c r="M38" s="79" t="s">
        <v>102</v>
      </c>
      <c r="N38" s="79"/>
      <c r="O38" s="79"/>
    </row>
    <row r="39" spans="2:15" ht="15.75">
      <c r="B39" s="78" t="str">
        <f>IF(32&lt;=PreInstall_Checklist!C20,32,"")</f>
        <v/>
      </c>
      <c r="C39" s="55" t="str">
        <f t="shared" si="0"/>
        <v/>
      </c>
      <c r="D39" s="79" t="s">
        <v>102</v>
      </c>
      <c r="E39" s="79" t="s">
        <v>102</v>
      </c>
      <c r="F39" s="79" t="s">
        <v>102</v>
      </c>
      <c r="G39" s="79"/>
      <c r="H39" s="79" t="s">
        <v>102</v>
      </c>
      <c r="I39" s="79" t="s">
        <v>102</v>
      </c>
      <c r="J39" s="79" t="s">
        <v>102</v>
      </c>
      <c r="K39" s="79"/>
      <c r="L39" s="79" t="s">
        <v>102</v>
      </c>
      <c r="M39" s="79" t="s">
        <v>102</v>
      </c>
      <c r="N39" s="79"/>
      <c r="O39" s="79"/>
    </row>
    <row r="40" spans="2:15" ht="15.75">
      <c r="B40" s="78" t="str">
        <f>IF(33&lt;=PreInstall_Checklist!C20,33,"")</f>
        <v/>
      </c>
      <c r="C40" s="55" t="str">
        <f t="shared" si="0"/>
        <v/>
      </c>
      <c r="D40" s="79" t="s">
        <v>102</v>
      </c>
      <c r="E40" s="79" t="s">
        <v>102</v>
      </c>
      <c r="F40" s="79" t="s">
        <v>102</v>
      </c>
      <c r="G40" s="79"/>
      <c r="H40" s="79" t="s">
        <v>102</v>
      </c>
      <c r="I40" s="79" t="s">
        <v>102</v>
      </c>
      <c r="J40" s="79" t="s">
        <v>102</v>
      </c>
      <c r="K40" s="79"/>
      <c r="L40" s="79" t="s">
        <v>102</v>
      </c>
      <c r="M40" s="79" t="s">
        <v>102</v>
      </c>
      <c r="N40" s="79"/>
      <c r="O40" s="79"/>
    </row>
    <row r="41" spans="2:15" ht="15.75">
      <c r="B41" s="78" t="str">
        <f>IF(34&lt;=PreInstall_Checklist!C20,34,"")</f>
        <v/>
      </c>
      <c r="C41" s="55" t="str">
        <f t="shared" si="0"/>
        <v/>
      </c>
      <c r="D41" s="79" t="s">
        <v>102</v>
      </c>
      <c r="E41" s="79" t="s">
        <v>102</v>
      </c>
      <c r="F41" s="79" t="s">
        <v>102</v>
      </c>
      <c r="G41" s="79"/>
      <c r="H41" s="79" t="s">
        <v>102</v>
      </c>
      <c r="I41" s="79" t="s">
        <v>102</v>
      </c>
      <c r="J41" s="79" t="s">
        <v>102</v>
      </c>
      <c r="K41" s="79"/>
      <c r="L41" s="79" t="s">
        <v>102</v>
      </c>
      <c r="M41" s="79" t="s">
        <v>102</v>
      </c>
      <c r="N41" s="79"/>
      <c r="O41" s="79"/>
    </row>
    <row r="42" spans="2:15" ht="15.75">
      <c r="B42" s="78" t="str">
        <f>IF(35&lt;=PreInstall_Checklist!C20,35,"")</f>
        <v/>
      </c>
      <c r="C42" s="55" t="str">
        <f t="shared" si="0"/>
        <v/>
      </c>
      <c r="D42" s="79" t="s">
        <v>102</v>
      </c>
      <c r="E42" s="79" t="s">
        <v>102</v>
      </c>
      <c r="F42" s="79" t="s">
        <v>102</v>
      </c>
      <c r="G42" s="79"/>
      <c r="H42" s="79" t="s">
        <v>102</v>
      </c>
      <c r="I42" s="79" t="s">
        <v>102</v>
      </c>
      <c r="J42" s="79" t="s">
        <v>102</v>
      </c>
      <c r="K42" s="79"/>
      <c r="L42" s="79" t="s">
        <v>102</v>
      </c>
      <c r="M42" s="79" t="s">
        <v>102</v>
      </c>
      <c r="N42" s="79"/>
      <c r="O42" s="79"/>
    </row>
    <row r="43" spans="2:15" ht="15.75">
      <c r="B43" s="78" t="str">
        <f>IF(36&lt;=PreInstall_Checklist!C20,36,"")</f>
        <v/>
      </c>
      <c r="C43" s="55" t="str">
        <f t="shared" si="0"/>
        <v/>
      </c>
      <c r="D43" s="79" t="s">
        <v>102</v>
      </c>
      <c r="E43" s="79" t="s">
        <v>102</v>
      </c>
      <c r="F43" s="79" t="s">
        <v>102</v>
      </c>
      <c r="G43" s="79"/>
      <c r="H43" s="79" t="s">
        <v>102</v>
      </c>
      <c r="I43" s="79" t="s">
        <v>102</v>
      </c>
      <c r="J43" s="79" t="s">
        <v>102</v>
      </c>
      <c r="K43" s="79"/>
      <c r="L43" s="79" t="s">
        <v>102</v>
      </c>
      <c r="M43" s="79" t="s">
        <v>102</v>
      </c>
      <c r="N43" s="79"/>
      <c r="O43" s="79"/>
    </row>
    <row r="44" spans="2:15" ht="15.75">
      <c r="B44" s="78" t="str">
        <f>IF(37&lt;=PreInstall_Checklist!C20,37,"")</f>
        <v/>
      </c>
      <c r="C44" s="55" t="str">
        <f t="shared" si="0"/>
        <v/>
      </c>
      <c r="D44" s="79" t="s">
        <v>102</v>
      </c>
      <c r="E44" s="79" t="s">
        <v>102</v>
      </c>
      <c r="F44" s="79" t="s">
        <v>102</v>
      </c>
      <c r="G44" s="79"/>
      <c r="H44" s="79" t="s">
        <v>102</v>
      </c>
      <c r="I44" s="79" t="s">
        <v>102</v>
      </c>
      <c r="J44" s="79" t="s">
        <v>102</v>
      </c>
      <c r="K44" s="79"/>
      <c r="L44" s="79" t="s">
        <v>102</v>
      </c>
      <c r="M44" s="79" t="s">
        <v>102</v>
      </c>
      <c r="N44" s="79"/>
      <c r="O44" s="79"/>
    </row>
    <row r="45" spans="2:15" ht="15.75">
      <c r="B45" s="78" t="str">
        <f>IF(38&lt;=PreInstall_Checklist!C20,38,"")</f>
        <v/>
      </c>
      <c r="C45" s="55" t="str">
        <f t="shared" si="0"/>
        <v/>
      </c>
      <c r="D45" s="79" t="s">
        <v>102</v>
      </c>
      <c r="E45" s="79" t="s">
        <v>102</v>
      </c>
      <c r="F45" s="79" t="s">
        <v>102</v>
      </c>
      <c r="G45" s="79"/>
      <c r="H45" s="79" t="s">
        <v>102</v>
      </c>
      <c r="I45" s="79" t="s">
        <v>102</v>
      </c>
      <c r="J45" s="79" t="s">
        <v>102</v>
      </c>
      <c r="K45" s="79"/>
      <c r="L45" s="79" t="s">
        <v>102</v>
      </c>
      <c r="M45" s="79" t="s">
        <v>102</v>
      </c>
      <c r="N45" s="79"/>
      <c r="O45" s="79"/>
    </row>
    <row r="46" spans="2:15" ht="15.75">
      <c r="B46" s="78" t="str">
        <f>IF(39&lt;=PreInstall_Checklist!C20,39,"")</f>
        <v/>
      </c>
      <c r="C46" s="55" t="str">
        <f t="shared" si="0"/>
        <v/>
      </c>
      <c r="D46" s="79" t="s">
        <v>102</v>
      </c>
      <c r="E46" s="79" t="s">
        <v>102</v>
      </c>
      <c r="F46" s="79" t="s">
        <v>102</v>
      </c>
      <c r="G46" s="79"/>
      <c r="H46" s="79" t="s">
        <v>102</v>
      </c>
      <c r="I46" s="79" t="s">
        <v>102</v>
      </c>
      <c r="J46" s="79" t="s">
        <v>102</v>
      </c>
      <c r="K46" s="79"/>
      <c r="L46" s="79" t="s">
        <v>102</v>
      </c>
      <c r="M46" s="79" t="s">
        <v>102</v>
      </c>
      <c r="N46" s="79"/>
      <c r="O46" s="79"/>
    </row>
    <row r="47" spans="2:15" ht="15.75">
      <c r="B47" s="78" t="str">
        <f>IF(40&lt;=PreInstall_Checklist!C20,40,"")</f>
        <v/>
      </c>
      <c r="C47" s="55" t="str">
        <f t="shared" si="0"/>
        <v/>
      </c>
      <c r="D47" s="79" t="s">
        <v>102</v>
      </c>
      <c r="E47" s="79" t="s">
        <v>102</v>
      </c>
      <c r="F47" s="79" t="s">
        <v>102</v>
      </c>
      <c r="G47" s="79"/>
      <c r="H47" s="79" t="s">
        <v>102</v>
      </c>
      <c r="I47" s="79" t="s">
        <v>102</v>
      </c>
      <c r="J47" s="79" t="s">
        <v>102</v>
      </c>
      <c r="K47" s="79"/>
      <c r="L47" s="79" t="s">
        <v>102</v>
      </c>
      <c r="M47" s="79" t="s">
        <v>102</v>
      </c>
      <c r="N47" s="79"/>
      <c r="O47" s="79"/>
    </row>
    <row r="48" spans="2:15" ht="15.75">
      <c r="B48" s="78" t="str">
        <f>IF(41&lt;=PreInstall_Checklist!C20,41,"")</f>
        <v/>
      </c>
      <c r="C48" s="55" t="str">
        <f t="shared" si="0"/>
        <v/>
      </c>
      <c r="D48" s="79" t="s">
        <v>102</v>
      </c>
      <c r="E48" s="79" t="s">
        <v>102</v>
      </c>
      <c r="F48" s="79" t="s">
        <v>102</v>
      </c>
      <c r="G48" s="79"/>
      <c r="H48" s="79" t="s">
        <v>102</v>
      </c>
      <c r="I48" s="79" t="s">
        <v>102</v>
      </c>
      <c r="J48" s="79" t="s">
        <v>102</v>
      </c>
      <c r="K48" s="79"/>
      <c r="L48" s="79" t="s">
        <v>102</v>
      </c>
      <c r="M48" s="79" t="s">
        <v>102</v>
      </c>
      <c r="N48" s="79"/>
      <c r="O48" s="79"/>
    </row>
    <row r="49" spans="2:15" ht="15.75">
      <c r="B49" s="78" t="str">
        <f>IF(42&lt;=PreInstall_Checklist!C20,42,"")</f>
        <v/>
      </c>
      <c r="C49" s="55" t="str">
        <f t="shared" si="0"/>
        <v/>
      </c>
      <c r="D49" s="79" t="s">
        <v>102</v>
      </c>
      <c r="E49" s="79" t="s">
        <v>102</v>
      </c>
      <c r="F49" s="79" t="s">
        <v>102</v>
      </c>
      <c r="G49" s="79"/>
      <c r="H49" s="79" t="s">
        <v>102</v>
      </c>
      <c r="I49" s="79" t="s">
        <v>102</v>
      </c>
      <c r="J49" s="79" t="s">
        <v>102</v>
      </c>
      <c r="K49" s="79"/>
      <c r="L49" s="79" t="s">
        <v>102</v>
      </c>
      <c r="M49" s="79" t="s">
        <v>102</v>
      </c>
      <c r="N49" s="79"/>
      <c r="O49" s="79"/>
    </row>
    <row r="50" spans="2:15" ht="15.75">
      <c r="B50" s="78" t="str">
        <f>IF(43&lt;=PreInstall_Checklist!C20,43,"")</f>
        <v/>
      </c>
      <c r="C50" s="55" t="str">
        <f t="shared" si="0"/>
        <v/>
      </c>
      <c r="D50" s="79" t="s">
        <v>102</v>
      </c>
      <c r="E50" s="79" t="s">
        <v>102</v>
      </c>
      <c r="F50" s="79" t="s">
        <v>102</v>
      </c>
      <c r="G50" s="79"/>
      <c r="H50" s="79" t="s">
        <v>102</v>
      </c>
      <c r="I50" s="79" t="s">
        <v>102</v>
      </c>
      <c r="J50" s="79" t="s">
        <v>102</v>
      </c>
      <c r="K50" s="79"/>
      <c r="L50" s="79" t="s">
        <v>102</v>
      </c>
      <c r="M50" s="79" t="s">
        <v>102</v>
      </c>
      <c r="N50" s="79"/>
      <c r="O50" s="79"/>
    </row>
    <row r="51" spans="2:15" ht="15.75">
      <c r="B51" s="78" t="str">
        <f>IF(44&lt;=PreInstall_Checklist!C20,44,"")</f>
        <v/>
      </c>
      <c r="C51" s="55" t="str">
        <f t="shared" si="0"/>
        <v/>
      </c>
      <c r="D51" s="79" t="s">
        <v>102</v>
      </c>
      <c r="E51" s="79" t="s">
        <v>102</v>
      </c>
      <c r="F51" s="79" t="s">
        <v>102</v>
      </c>
      <c r="G51" s="79"/>
      <c r="H51" s="79" t="s">
        <v>102</v>
      </c>
      <c r="I51" s="79" t="s">
        <v>102</v>
      </c>
      <c r="J51" s="79" t="s">
        <v>102</v>
      </c>
      <c r="K51" s="79"/>
      <c r="L51" s="79" t="s">
        <v>102</v>
      </c>
      <c r="M51" s="79" t="s">
        <v>102</v>
      </c>
      <c r="N51" s="79"/>
      <c r="O51" s="79"/>
    </row>
    <row r="52" spans="2:15" ht="15.75">
      <c r="B52" s="78" t="str">
        <f>IF(45&lt;=PreInstall_Checklist!C20,45,"")</f>
        <v/>
      </c>
      <c r="C52" s="55" t="str">
        <f t="shared" si="0"/>
        <v/>
      </c>
      <c r="D52" s="79" t="s">
        <v>102</v>
      </c>
      <c r="E52" s="79" t="s">
        <v>102</v>
      </c>
      <c r="F52" s="79" t="s">
        <v>102</v>
      </c>
      <c r="G52" s="79"/>
      <c r="H52" s="79" t="s">
        <v>102</v>
      </c>
      <c r="I52" s="79" t="s">
        <v>102</v>
      </c>
      <c r="J52" s="79" t="s">
        <v>102</v>
      </c>
      <c r="K52" s="79"/>
      <c r="L52" s="79" t="s">
        <v>102</v>
      </c>
      <c r="M52" s="79" t="s">
        <v>102</v>
      </c>
      <c r="N52" s="79"/>
      <c r="O52" s="79"/>
    </row>
    <row r="53" spans="2:15" ht="15.75">
      <c r="B53" s="78" t="str">
        <f>IF(46&lt;=PreInstall_Checklist!C20,46,"")</f>
        <v/>
      </c>
      <c r="C53" s="55" t="str">
        <f t="shared" si="0"/>
        <v/>
      </c>
      <c r="D53" s="79" t="s">
        <v>102</v>
      </c>
      <c r="E53" s="79" t="s">
        <v>102</v>
      </c>
      <c r="F53" s="79" t="s">
        <v>102</v>
      </c>
      <c r="G53" s="79"/>
      <c r="H53" s="79" t="s">
        <v>102</v>
      </c>
      <c r="I53" s="79" t="s">
        <v>102</v>
      </c>
      <c r="J53" s="79" t="s">
        <v>102</v>
      </c>
      <c r="K53" s="79"/>
      <c r="L53" s="79" t="s">
        <v>102</v>
      </c>
      <c r="M53" s="79" t="s">
        <v>102</v>
      </c>
      <c r="N53" s="79"/>
      <c r="O53" s="79"/>
    </row>
    <row r="54" spans="2:15" ht="15.75">
      <c r="B54" s="78" t="str">
        <f>IF(47&lt;=PreInstall_Checklist!C20,47,"")</f>
        <v/>
      </c>
      <c r="C54" s="55" t="str">
        <f t="shared" si="0"/>
        <v/>
      </c>
      <c r="D54" s="79" t="s">
        <v>102</v>
      </c>
      <c r="E54" s="79" t="s">
        <v>102</v>
      </c>
      <c r="F54" s="79" t="s">
        <v>102</v>
      </c>
      <c r="G54" s="79"/>
      <c r="H54" s="79" t="s">
        <v>102</v>
      </c>
      <c r="I54" s="79" t="s">
        <v>102</v>
      </c>
      <c r="J54" s="79" t="s">
        <v>102</v>
      </c>
      <c r="K54" s="79"/>
      <c r="L54" s="79" t="s">
        <v>102</v>
      </c>
      <c r="M54" s="79" t="s">
        <v>102</v>
      </c>
      <c r="N54" s="79"/>
      <c r="O54" s="79"/>
    </row>
    <row r="55" spans="2:15" ht="15.75">
      <c r="B55" s="78" t="str">
        <f>IF(48&lt;=PreInstall_Checklist!C20,48,"")</f>
        <v/>
      </c>
      <c r="C55" s="55" t="str">
        <f t="shared" si="0"/>
        <v/>
      </c>
      <c r="D55" s="79" t="s">
        <v>102</v>
      </c>
      <c r="E55" s="79" t="s">
        <v>102</v>
      </c>
      <c r="F55" s="79" t="s">
        <v>102</v>
      </c>
      <c r="G55" s="79"/>
      <c r="H55" s="79" t="s">
        <v>102</v>
      </c>
      <c r="I55" s="79" t="s">
        <v>102</v>
      </c>
      <c r="J55" s="79" t="s">
        <v>102</v>
      </c>
      <c r="K55" s="79"/>
      <c r="L55" s="79" t="s">
        <v>102</v>
      </c>
      <c r="M55" s="79" t="s">
        <v>102</v>
      </c>
      <c r="N55" s="79"/>
      <c r="O55" s="79"/>
    </row>
    <row r="56" spans="2:15" ht="15.75">
      <c r="B56" s="78" t="str">
        <f>IF(49&lt;=PreInstall_Checklist!C20,49,"")</f>
        <v/>
      </c>
      <c r="C56" s="55" t="str">
        <f t="shared" si="0"/>
        <v/>
      </c>
      <c r="D56" s="79" t="s">
        <v>102</v>
      </c>
      <c r="E56" s="79" t="s">
        <v>102</v>
      </c>
      <c r="F56" s="79" t="s">
        <v>102</v>
      </c>
      <c r="G56" s="79"/>
      <c r="H56" s="79" t="s">
        <v>102</v>
      </c>
      <c r="I56" s="79" t="s">
        <v>102</v>
      </c>
      <c r="J56" s="79" t="s">
        <v>102</v>
      </c>
      <c r="K56" s="79"/>
      <c r="L56" s="79" t="s">
        <v>102</v>
      </c>
      <c r="M56" s="79" t="s">
        <v>102</v>
      </c>
      <c r="N56" s="79"/>
      <c r="O56" s="79"/>
    </row>
    <row r="57" spans="2:15" ht="15.75">
      <c r="B57" s="78" t="str">
        <f>IF(40&lt;=PreInstall_Checklist!C20,50,"")</f>
        <v/>
      </c>
      <c r="C57" s="55" t="str">
        <f t="shared" si="0"/>
        <v/>
      </c>
      <c r="D57" s="79" t="s">
        <v>102</v>
      </c>
      <c r="E57" s="79" t="s">
        <v>102</v>
      </c>
      <c r="F57" s="79" t="s">
        <v>102</v>
      </c>
      <c r="G57" s="79"/>
      <c r="H57" s="79" t="s">
        <v>102</v>
      </c>
      <c r="I57" s="79" t="s">
        <v>102</v>
      </c>
      <c r="J57" s="79" t="s">
        <v>102</v>
      </c>
      <c r="K57" s="79"/>
      <c r="L57" s="79" t="s">
        <v>102</v>
      </c>
      <c r="M57" s="79" t="s">
        <v>102</v>
      </c>
      <c r="N57" s="79"/>
      <c r="O57" s="79"/>
    </row>
    <row r="58" spans="2:15" ht="15.75">
      <c r="B58" s="78" t="str">
        <f>IF(51&lt;=PreInstall_Checklist!C20,51,"")</f>
        <v/>
      </c>
      <c r="C58" s="55" t="str">
        <f t="shared" si="0"/>
        <v/>
      </c>
      <c r="D58" s="79" t="s">
        <v>102</v>
      </c>
      <c r="E58" s="79" t="s">
        <v>102</v>
      </c>
      <c r="F58" s="79" t="s">
        <v>102</v>
      </c>
      <c r="G58" s="79"/>
      <c r="H58" s="79" t="s">
        <v>102</v>
      </c>
      <c r="I58" s="79" t="s">
        <v>102</v>
      </c>
      <c r="J58" s="79" t="s">
        <v>102</v>
      </c>
      <c r="K58" s="79"/>
      <c r="L58" s="79" t="s">
        <v>102</v>
      </c>
      <c r="M58" s="79" t="s">
        <v>102</v>
      </c>
      <c r="N58" s="387"/>
      <c r="O58" s="387"/>
    </row>
  </sheetData>
  <mergeCells count="5">
    <mergeCell ref="A1:M1"/>
    <mergeCell ref="A2:M2"/>
    <mergeCell ref="A3:M3"/>
    <mergeCell ref="A4:O4"/>
    <mergeCell ref="B6:O6"/>
  </mergeCells>
  <pageMargins left="0.25" right="0.25" top="0.75" bottom="0.75" header="0" footer="0"/>
  <pageSetup scale="37" orientation="landscape"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8D08D"/>
  </sheetPr>
  <dimension ref="A1:L61"/>
  <sheetViews>
    <sheetView showGridLines="0" workbookViewId="0">
      <selection sqref="A1:I1"/>
    </sheetView>
  </sheetViews>
  <sheetFormatPr defaultColWidth="11.25" defaultRowHeight="15" customHeight="1"/>
  <cols>
    <col min="1" max="2" width="3.375" customWidth="1"/>
    <col min="3" max="3" width="4.125" customWidth="1"/>
    <col min="4" max="4" width="41.625" customWidth="1"/>
    <col min="5" max="5" width="6.25" customWidth="1"/>
    <col min="6" max="6" width="50.25" customWidth="1"/>
    <col min="7" max="9" width="6.625" customWidth="1"/>
    <col min="10" max="11" width="5.625" customWidth="1"/>
    <col min="12" max="12" width="40.625" customWidth="1"/>
    <col min="13" max="13" width="3.375" customWidth="1"/>
    <col min="14" max="15" width="25.375" customWidth="1"/>
    <col min="16" max="16" width="13.375" customWidth="1"/>
    <col min="17" max="18" width="25.375" customWidth="1"/>
    <col min="19" max="30" width="8.625" customWidth="1"/>
  </cols>
  <sheetData>
    <row r="1" spans="1:12" ht="24.75" customHeight="1">
      <c r="A1" s="396" t="s">
        <v>285</v>
      </c>
      <c r="B1" s="396"/>
      <c r="C1" s="396"/>
      <c r="D1" s="396"/>
      <c r="E1" s="396"/>
      <c r="F1" s="396"/>
      <c r="G1" s="396"/>
      <c r="H1" s="396"/>
      <c r="I1" s="396"/>
      <c r="J1" s="217"/>
      <c r="K1" s="217"/>
      <c r="L1" s="217"/>
    </row>
    <row r="2" spans="1:12" ht="48.6" customHeight="1">
      <c r="A2" s="461" t="s">
        <v>286</v>
      </c>
      <c r="B2" s="461"/>
      <c r="C2" s="461"/>
      <c r="D2" s="461"/>
      <c r="E2" s="461"/>
      <c r="F2" s="461"/>
      <c r="G2" s="461"/>
      <c r="H2" s="461"/>
      <c r="I2" s="461"/>
      <c r="J2" s="217"/>
      <c r="K2" s="217"/>
      <c r="L2" s="217"/>
    </row>
    <row r="3" spans="1:12" ht="33.6" customHeight="1">
      <c r="A3" s="460" t="s">
        <v>287</v>
      </c>
      <c r="B3" s="460"/>
      <c r="C3" s="460"/>
      <c r="D3" s="460"/>
      <c r="E3" s="460"/>
      <c r="F3" s="460"/>
      <c r="G3" s="460"/>
      <c r="H3" s="460"/>
      <c r="I3" s="460"/>
      <c r="J3" s="206"/>
    </row>
    <row r="4" spans="1:12" ht="21.95" customHeight="1">
      <c r="A4" s="459" t="s">
        <v>288</v>
      </c>
      <c r="B4" s="459" t="s">
        <v>289</v>
      </c>
      <c r="C4" s="458" t="s">
        <v>290</v>
      </c>
      <c r="D4" s="227" t="s">
        <v>291</v>
      </c>
      <c r="E4" s="228"/>
      <c r="F4" s="227" t="s">
        <v>292</v>
      </c>
      <c r="G4" s="229"/>
      <c r="H4" s="229"/>
      <c r="I4" s="229"/>
      <c r="J4" s="229"/>
      <c r="L4" s="230"/>
    </row>
    <row r="5" spans="1:12" ht="18" customHeight="1">
      <c r="A5" s="459"/>
      <c r="B5" s="459"/>
      <c r="C5" s="458"/>
      <c r="D5" s="231" t="s">
        <v>293</v>
      </c>
      <c r="E5" s="232"/>
      <c r="F5" s="231" t="s">
        <v>294</v>
      </c>
      <c r="G5" s="83"/>
      <c r="H5" s="83"/>
      <c r="I5" s="83"/>
      <c r="J5" s="83"/>
      <c r="L5" s="219"/>
    </row>
    <row r="6" spans="1:12" ht="18" customHeight="1">
      <c r="A6" s="459"/>
      <c r="B6" s="459"/>
      <c r="C6" s="458"/>
      <c r="D6" s="231" t="s">
        <v>295</v>
      </c>
      <c r="E6" s="232"/>
      <c r="F6" s="233"/>
      <c r="G6" s="1"/>
      <c r="H6" s="1"/>
      <c r="I6" s="1"/>
      <c r="J6" s="1"/>
      <c r="K6" s="82"/>
      <c r="L6" s="221"/>
    </row>
    <row r="7" spans="1:12" ht="20.100000000000001" customHeight="1">
      <c r="A7" s="1"/>
      <c r="B7" s="1"/>
      <c r="C7" s="1"/>
      <c r="D7" s="214" t="s">
        <v>296</v>
      </c>
      <c r="E7" s="220"/>
    </row>
    <row r="8" spans="1:12" ht="17.100000000000001" customHeight="1">
      <c r="A8" s="20"/>
      <c r="B8" s="20"/>
      <c r="C8" s="20"/>
      <c r="D8" s="20" t="s">
        <v>297</v>
      </c>
      <c r="E8" s="20"/>
      <c r="F8" s="217"/>
      <c r="G8" s="217"/>
      <c r="H8" s="217"/>
      <c r="I8" s="217"/>
      <c r="J8" s="217"/>
      <c r="K8" s="217"/>
      <c r="L8" s="217"/>
    </row>
    <row r="9" spans="1:12" ht="17.100000000000001" customHeight="1">
      <c r="A9" s="1"/>
      <c r="B9" s="1"/>
      <c r="C9" s="1"/>
      <c r="D9" s="49" t="s">
        <v>298</v>
      </c>
      <c r="E9" s="49"/>
    </row>
    <row r="10" spans="1:12" ht="17.100000000000001" customHeight="1">
      <c r="A10" s="1"/>
      <c r="B10" s="1"/>
      <c r="C10" s="1"/>
      <c r="D10" s="49" t="s">
        <v>299</v>
      </c>
      <c r="E10" s="49"/>
    </row>
    <row r="11" spans="1:12" ht="19.5" customHeight="1">
      <c r="A11" s="1"/>
      <c r="B11" s="1"/>
      <c r="C11" s="1"/>
      <c r="D11" s="214" t="s">
        <v>300</v>
      </c>
      <c r="E11" s="214"/>
    </row>
    <row r="12" spans="1:12" ht="17.100000000000001" customHeight="1">
      <c r="A12" s="1"/>
      <c r="B12" s="1"/>
      <c r="C12" s="1"/>
      <c r="D12" s="49" t="s">
        <v>301</v>
      </c>
      <c r="E12" s="49"/>
    </row>
    <row r="13" spans="1:12" ht="17.100000000000001" customHeight="1">
      <c r="A13" s="1"/>
      <c r="B13" s="1"/>
      <c r="C13" s="1"/>
      <c r="D13" s="49" t="s">
        <v>302</v>
      </c>
      <c r="E13" s="49"/>
    </row>
    <row r="14" spans="1:12" ht="19.5" customHeight="1">
      <c r="A14" s="1"/>
      <c r="B14" s="1"/>
      <c r="C14" s="1"/>
      <c r="D14" s="214" t="s">
        <v>303</v>
      </c>
      <c r="E14" s="214"/>
    </row>
    <row r="15" spans="1:12" ht="17.100000000000001" customHeight="1">
      <c r="A15" s="1"/>
      <c r="B15" s="1"/>
      <c r="C15" s="1"/>
      <c r="D15" s="462" t="s">
        <v>304</v>
      </c>
      <c r="E15" s="462"/>
      <c r="F15" s="462"/>
      <c r="G15" s="462"/>
      <c r="H15" s="462"/>
    </row>
    <row r="16" spans="1:12" ht="17.100000000000001" customHeight="1">
      <c r="A16" s="1"/>
      <c r="B16" s="1"/>
      <c r="C16" s="1"/>
      <c r="D16" s="463" t="s">
        <v>305</v>
      </c>
      <c r="E16" s="463"/>
      <c r="F16" s="463"/>
      <c r="G16" s="463"/>
      <c r="H16" s="463"/>
    </row>
    <row r="17" spans="1:12" ht="17.100000000000001" customHeight="1">
      <c r="A17" s="1"/>
      <c r="B17" s="1"/>
      <c r="C17" s="1"/>
      <c r="D17" s="49" t="s">
        <v>306</v>
      </c>
      <c r="E17" s="49"/>
    </row>
    <row r="18" spans="1:12" ht="17.100000000000001" customHeight="1">
      <c r="A18" s="1"/>
      <c r="B18" s="1"/>
      <c r="C18" s="1"/>
      <c r="D18" s="49" t="s">
        <v>307</v>
      </c>
      <c r="E18" s="49"/>
    </row>
    <row r="19" spans="1:12" ht="17.100000000000001" customHeight="1">
      <c r="A19" s="1"/>
      <c r="B19" s="1"/>
      <c r="C19" s="1"/>
      <c r="D19" s="49" t="s">
        <v>308</v>
      </c>
      <c r="E19" s="49"/>
    </row>
    <row r="20" spans="1:12" ht="19.5" customHeight="1">
      <c r="A20" s="1"/>
      <c r="B20" s="1"/>
      <c r="C20" s="1"/>
      <c r="D20" s="214" t="s">
        <v>309</v>
      </c>
      <c r="E20" s="214"/>
    </row>
    <row r="21" spans="1:12" ht="17.100000000000001" customHeight="1">
      <c r="A21" s="1"/>
      <c r="B21" s="1"/>
      <c r="C21" s="1"/>
      <c r="D21" s="70" t="s">
        <v>310</v>
      </c>
      <c r="E21" s="70"/>
      <c r="F21" s="84"/>
      <c r="G21" s="84"/>
      <c r="H21" s="84"/>
      <c r="I21" s="84"/>
      <c r="J21" s="84"/>
      <c r="K21" s="84"/>
      <c r="L21" s="84"/>
    </row>
    <row r="22" spans="1:12" ht="17.100000000000001" customHeight="1">
      <c r="A22" s="1"/>
      <c r="B22" s="1"/>
      <c r="C22" s="1"/>
      <c r="D22" s="70" t="s">
        <v>311</v>
      </c>
      <c r="E22" s="70"/>
      <c r="F22" s="217"/>
      <c r="G22" s="217"/>
      <c r="H22" s="217"/>
      <c r="I22" s="217"/>
      <c r="J22" s="217"/>
      <c r="K22" s="217"/>
      <c r="L22" s="217"/>
    </row>
    <row r="23" spans="1:12" ht="19.5" customHeight="1">
      <c r="A23" s="1"/>
      <c r="B23" s="1"/>
      <c r="C23" s="1"/>
      <c r="D23" s="214" t="s">
        <v>312</v>
      </c>
      <c r="E23" s="214"/>
    </row>
    <row r="24" spans="1:12" ht="17.100000000000001" customHeight="1">
      <c r="A24" s="1"/>
      <c r="B24" s="1"/>
      <c r="C24" s="1"/>
      <c r="D24" s="49" t="s">
        <v>313</v>
      </c>
      <c r="E24" s="49"/>
    </row>
    <row r="25" spans="1:12" ht="17.100000000000001" customHeight="1">
      <c r="A25" s="1"/>
      <c r="B25" s="1"/>
      <c r="C25" s="1"/>
      <c r="D25" s="49" t="s">
        <v>314</v>
      </c>
      <c r="E25" s="49"/>
    </row>
    <row r="26" spans="1:12" ht="19.5" customHeight="1">
      <c r="A26" s="1"/>
      <c r="B26" s="1"/>
      <c r="C26" s="1"/>
      <c r="D26" s="214" t="s">
        <v>315</v>
      </c>
      <c r="E26" s="468" t="s">
        <v>316</v>
      </c>
      <c r="F26" s="469"/>
      <c r="G26" s="215"/>
      <c r="H26" s="215"/>
      <c r="I26" s="215"/>
      <c r="J26" s="215"/>
      <c r="K26" s="215"/>
      <c r="L26" s="215"/>
    </row>
    <row r="27" spans="1:12" ht="16.149999999999999" thickBot="1">
      <c r="A27" s="1"/>
      <c r="B27" s="1"/>
      <c r="C27" s="1"/>
      <c r="D27" s="464" t="s">
        <v>317</v>
      </c>
      <c r="E27" s="464"/>
      <c r="F27" s="464"/>
      <c r="G27" s="465" t="s">
        <v>318</v>
      </c>
      <c r="H27" s="465"/>
      <c r="I27" s="465"/>
      <c r="J27" s="222"/>
      <c r="K27" s="216"/>
      <c r="L27" s="216"/>
    </row>
    <row r="28" spans="1:12" ht="18" customHeight="1" thickBot="1">
      <c r="D28" s="242" t="s">
        <v>319</v>
      </c>
      <c r="E28" s="476" t="s">
        <v>320</v>
      </c>
      <c r="F28" s="477"/>
      <c r="G28" s="243">
        <v>7</v>
      </c>
      <c r="H28" s="243" t="s">
        <v>321</v>
      </c>
      <c r="I28" s="243" t="s">
        <v>322</v>
      </c>
    </row>
    <row r="29" spans="1:12" ht="17.100000000000001" customHeight="1" thickBot="1">
      <c r="D29" s="241" t="s">
        <v>323</v>
      </c>
      <c r="E29" s="466" t="s">
        <v>324</v>
      </c>
      <c r="F29" s="467"/>
      <c r="G29" s="244">
        <v>7</v>
      </c>
      <c r="H29" s="244" t="s">
        <v>321</v>
      </c>
      <c r="I29" s="244" t="s">
        <v>322</v>
      </c>
    </row>
    <row r="30" spans="1:12" ht="17.100000000000001" customHeight="1" thickBot="1">
      <c r="D30" s="241" t="s">
        <v>325</v>
      </c>
      <c r="E30" s="466" t="s">
        <v>326</v>
      </c>
      <c r="F30" s="467"/>
      <c r="G30" s="244">
        <v>7</v>
      </c>
      <c r="H30" s="244" t="s">
        <v>321</v>
      </c>
      <c r="I30" s="244" t="s">
        <v>322</v>
      </c>
    </row>
    <row r="31" spans="1:12" ht="17.100000000000001" customHeight="1" thickBot="1">
      <c r="D31" s="241" t="s">
        <v>327</v>
      </c>
      <c r="E31" s="470" t="s">
        <v>328</v>
      </c>
      <c r="F31" s="471"/>
      <c r="G31" s="244">
        <v>7</v>
      </c>
      <c r="H31" s="244" t="s">
        <v>321</v>
      </c>
      <c r="I31" s="244" t="s">
        <v>322</v>
      </c>
    </row>
    <row r="32" spans="1:12" ht="17.100000000000001" customHeight="1" thickBot="1">
      <c r="D32" s="241" t="s">
        <v>329</v>
      </c>
      <c r="E32" s="466" t="s">
        <v>330</v>
      </c>
      <c r="F32" s="467"/>
      <c r="G32" s="244">
        <v>7</v>
      </c>
      <c r="H32" s="244" t="s">
        <v>321</v>
      </c>
      <c r="I32" s="244" t="s">
        <v>322</v>
      </c>
    </row>
    <row r="33" spans="1:12" ht="17.100000000000001" customHeight="1" thickBot="1">
      <c r="D33" s="241" t="s">
        <v>331</v>
      </c>
      <c r="E33" s="466" t="s">
        <v>332</v>
      </c>
      <c r="F33" s="467"/>
      <c r="G33" s="244">
        <v>7</v>
      </c>
      <c r="H33" s="244" t="s">
        <v>321</v>
      </c>
      <c r="I33" s="244" t="s">
        <v>322</v>
      </c>
    </row>
    <row r="34" spans="1:12" ht="17.100000000000001" customHeight="1" thickBot="1">
      <c r="D34" s="241" t="s">
        <v>333</v>
      </c>
      <c r="E34" s="466" t="s">
        <v>334</v>
      </c>
      <c r="F34" s="467"/>
      <c r="G34" s="244">
        <v>7</v>
      </c>
      <c r="H34" s="244" t="s">
        <v>321</v>
      </c>
      <c r="I34" s="244" t="s">
        <v>322</v>
      </c>
    </row>
    <row r="35" spans="1:12" ht="17.100000000000001" customHeight="1" thickBot="1">
      <c r="D35" s="241" t="s">
        <v>335</v>
      </c>
      <c r="E35" s="466" t="s">
        <v>336</v>
      </c>
      <c r="F35" s="467"/>
      <c r="G35" s="244">
        <v>7</v>
      </c>
      <c r="H35" s="244" t="s">
        <v>321</v>
      </c>
      <c r="I35" s="244" t="s">
        <v>322</v>
      </c>
    </row>
    <row r="36" spans="1:12" ht="17.100000000000001" customHeight="1" thickBot="1">
      <c r="D36" s="241" t="s">
        <v>337</v>
      </c>
      <c r="E36" s="478" t="s">
        <v>338</v>
      </c>
      <c r="F36" s="479"/>
      <c r="G36" s="244">
        <v>7</v>
      </c>
      <c r="H36" s="244" t="s">
        <v>321</v>
      </c>
      <c r="I36" s="244" t="s">
        <v>322</v>
      </c>
    </row>
    <row r="37" spans="1:12" ht="17.100000000000001" customHeight="1" thickBot="1">
      <c r="D37" s="241" t="s">
        <v>339</v>
      </c>
      <c r="E37" s="470" t="s">
        <v>328</v>
      </c>
      <c r="F37" s="471"/>
      <c r="G37" s="244">
        <v>7</v>
      </c>
      <c r="H37" s="244" t="s">
        <v>321</v>
      </c>
      <c r="I37" s="244" t="s">
        <v>322</v>
      </c>
    </row>
    <row r="38" spans="1:12" ht="17.100000000000001" customHeight="1" thickBot="1">
      <c r="D38" s="241" t="s">
        <v>340</v>
      </c>
      <c r="E38" s="466" t="s">
        <v>341</v>
      </c>
      <c r="F38" s="467"/>
      <c r="G38" s="244">
        <v>7</v>
      </c>
      <c r="H38" s="244" t="s">
        <v>321</v>
      </c>
      <c r="I38" s="244" t="s">
        <v>322</v>
      </c>
    </row>
    <row r="39" spans="1:12" ht="17.100000000000001" customHeight="1" thickBot="1">
      <c r="D39" s="241" t="s">
        <v>342</v>
      </c>
      <c r="E39" s="478" t="s">
        <v>343</v>
      </c>
      <c r="F39" s="479"/>
      <c r="G39" s="244">
        <v>7</v>
      </c>
      <c r="H39" s="244" t="s">
        <v>321</v>
      </c>
      <c r="I39" s="244" t="s">
        <v>322</v>
      </c>
    </row>
    <row r="40" spans="1:12" ht="17.100000000000001" customHeight="1" thickBot="1">
      <c r="D40" s="241" t="s">
        <v>344</v>
      </c>
      <c r="E40" s="470" t="s">
        <v>328</v>
      </c>
      <c r="F40" s="471"/>
      <c r="G40" s="244">
        <v>7</v>
      </c>
      <c r="H40" s="244" t="s">
        <v>321</v>
      </c>
      <c r="I40" s="244" t="s">
        <v>322</v>
      </c>
    </row>
    <row r="41" spans="1:12" ht="17.100000000000001" customHeight="1" thickBot="1">
      <c r="D41" s="241" t="s">
        <v>345</v>
      </c>
      <c r="E41" s="478" t="s">
        <v>346</v>
      </c>
      <c r="F41" s="479"/>
      <c r="G41" s="241"/>
      <c r="H41" s="241"/>
      <c r="I41" s="241"/>
    </row>
    <row r="42" spans="1:12" ht="17.100000000000001" customHeight="1" thickBot="1">
      <c r="D42" s="241" t="s">
        <v>347</v>
      </c>
      <c r="E42" s="466" t="s">
        <v>348</v>
      </c>
      <c r="F42" s="467"/>
      <c r="G42" s="244">
        <v>7</v>
      </c>
      <c r="H42" s="244" t="s">
        <v>321</v>
      </c>
      <c r="I42" s="244" t="s">
        <v>322</v>
      </c>
    </row>
    <row r="43" spans="1:12" ht="17.100000000000001" customHeight="1" thickBot="1">
      <c r="A43" s="1"/>
      <c r="B43" s="1"/>
      <c r="C43" s="1"/>
      <c r="D43" s="241" t="s">
        <v>349</v>
      </c>
      <c r="E43" s="466" t="s">
        <v>350</v>
      </c>
      <c r="F43" s="467"/>
      <c r="G43" s="244">
        <v>7</v>
      </c>
      <c r="H43" s="244" t="s">
        <v>321</v>
      </c>
      <c r="I43" s="244" t="s">
        <v>322</v>
      </c>
    </row>
    <row r="44" spans="1:12" ht="9.6" customHeight="1">
      <c r="A44" s="1"/>
      <c r="B44" s="1"/>
      <c r="C44" s="1"/>
      <c r="D44" s="49"/>
      <c r="E44" s="49"/>
      <c r="F44" s="49"/>
      <c r="G44" s="49"/>
      <c r="H44" s="49"/>
      <c r="I44" s="49"/>
      <c r="J44" s="49"/>
      <c r="K44" s="49"/>
      <c r="L44" s="49"/>
    </row>
    <row r="45" spans="1:12" ht="19.5" customHeight="1">
      <c r="A45" s="1"/>
      <c r="B45" s="1"/>
      <c r="C45" s="1"/>
      <c r="D45" s="214" t="s">
        <v>351</v>
      </c>
      <c r="E45" s="214"/>
    </row>
    <row r="46" spans="1:12" ht="17.100000000000001" customHeight="1">
      <c r="A46" s="1"/>
      <c r="B46" s="1"/>
      <c r="C46" s="1"/>
      <c r="D46" s="49" t="s">
        <v>352</v>
      </c>
      <c r="E46" s="49"/>
    </row>
    <row r="47" spans="1:12" ht="17.100000000000001" customHeight="1">
      <c r="A47" s="1"/>
      <c r="B47" s="1"/>
      <c r="C47" s="1"/>
      <c r="D47" s="49" t="s">
        <v>353</v>
      </c>
      <c r="E47" s="49"/>
    </row>
    <row r="48" spans="1:12" ht="17.100000000000001" customHeight="1">
      <c r="A48" s="1"/>
      <c r="B48" s="1"/>
      <c r="C48" s="1"/>
      <c r="D48" s="49" t="s">
        <v>354</v>
      </c>
      <c r="E48" s="49"/>
    </row>
    <row r="50" spans="3:9" ht="21.95" customHeight="1">
      <c r="C50" s="1"/>
      <c r="D50" s="86" t="s">
        <v>355</v>
      </c>
      <c r="E50" s="86"/>
      <c r="F50" s="86" t="s">
        <v>356</v>
      </c>
      <c r="G50" s="85"/>
      <c r="I50" s="85"/>
    </row>
    <row r="51" spans="3:9" ht="18" customHeight="1">
      <c r="C51" s="1"/>
      <c r="D51" s="85"/>
      <c r="E51" s="217"/>
      <c r="F51" s="85"/>
      <c r="G51" s="85"/>
      <c r="H51" s="85"/>
      <c r="I51" s="85"/>
    </row>
    <row r="52" spans="3:9" ht="18" customHeight="1">
      <c r="C52" s="1"/>
      <c r="D52" s="87" t="s">
        <v>357</v>
      </c>
      <c r="E52" s="218"/>
      <c r="F52" s="87" t="s">
        <v>358</v>
      </c>
      <c r="G52" s="85"/>
      <c r="I52" s="85"/>
    </row>
    <row r="53" spans="3:9" ht="21.95" customHeight="1">
      <c r="C53" s="1"/>
      <c r="D53" s="1"/>
      <c r="E53" s="1"/>
      <c r="F53" s="1"/>
      <c r="G53" s="1"/>
      <c r="H53" s="1"/>
      <c r="I53" s="1"/>
    </row>
    <row r="54" spans="3:9" ht="18" customHeight="1">
      <c r="C54" s="1"/>
      <c r="D54" s="87" t="s">
        <v>359</v>
      </c>
      <c r="E54" s="218"/>
      <c r="F54" s="89" t="s">
        <v>359</v>
      </c>
      <c r="G54" s="88"/>
      <c r="I54" s="88"/>
    </row>
    <row r="55" spans="3:9" ht="18" customHeight="1">
      <c r="C55" s="1"/>
      <c r="D55" s="218"/>
      <c r="E55" s="218"/>
      <c r="F55" s="363"/>
      <c r="G55" s="88"/>
      <c r="I55" s="88"/>
    </row>
    <row r="56" spans="3:9" ht="18" customHeight="1">
      <c r="C56" s="1"/>
      <c r="D56" s="218"/>
      <c r="E56" s="218"/>
      <c r="F56" s="363"/>
      <c r="G56" s="88"/>
      <c r="I56" s="88"/>
    </row>
    <row r="57" spans="3:9" ht="18" customHeight="1">
      <c r="C57" s="1"/>
      <c r="D57" s="218"/>
      <c r="E57" s="218"/>
      <c r="F57" s="363"/>
      <c r="G57" s="88"/>
      <c r="I57" s="88"/>
    </row>
    <row r="58" spans="3:9" ht="18" customHeight="1">
      <c r="C58" s="1"/>
      <c r="D58" s="218"/>
      <c r="E58" s="218"/>
      <c r="F58" s="363"/>
      <c r="G58" s="88"/>
      <c r="I58" s="88"/>
    </row>
    <row r="59" spans="3:9" ht="25.5" customHeight="1">
      <c r="C59" s="1"/>
      <c r="D59" s="86"/>
      <c r="E59" s="86"/>
      <c r="F59" s="85"/>
      <c r="G59" s="88"/>
      <c r="H59" s="88"/>
      <c r="I59" s="88"/>
    </row>
    <row r="60" spans="3:9" ht="15.75">
      <c r="C60" s="475" t="s">
        <v>360</v>
      </c>
      <c r="D60" s="475"/>
      <c r="E60" s="475"/>
      <c r="F60" s="475"/>
      <c r="G60" s="475"/>
      <c r="H60" s="475"/>
      <c r="I60" s="475"/>
    </row>
    <row r="61" spans="3:9" ht="30" customHeight="1">
      <c r="C61" s="472" t="s">
        <v>361</v>
      </c>
      <c r="D61" s="473"/>
      <c r="E61" s="473"/>
      <c r="F61" s="473"/>
      <c r="G61" s="473"/>
      <c r="H61" s="473"/>
      <c r="I61" s="474"/>
    </row>
  </sheetData>
  <mergeCells count="29">
    <mergeCell ref="C61:I61"/>
    <mergeCell ref="C60:I60"/>
    <mergeCell ref="E28:F28"/>
    <mergeCell ref="E29:F29"/>
    <mergeCell ref="E33:F33"/>
    <mergeCell ref="E34:F34"/>
    <mergeCell ref="E35:F35"/>
    <mergeCell ref="E36:F36"/>
    <mergeCell ref="E37:F37"/>
    <mergeCell ref="E38:F38"/>
    <mergeCell ref="E39:F39"/>
    <mergeCell ref="E40:F40"/>
    <mergeCell ref="E41:F41"/>
    <mergeCell ref="E43:F43"/>
    <mergeCell ref="D15:H15"/>
    <mergeCell ref="D16:H16"/>
    <mergeCell ref="D27:F27"/>
    <mergeCell ref="G27:I27"/>
    <mergeCell ref="E42:F42"/>
    <mergeCell ref="E26:F26"/>
    <mergeCell ref="E30:F30"/>
    <mergeCell ref="E31:F31"/>
    <mergeCell ref="E32:F32"/>
    <mergeCell ref="A1:I1"/>
    <mergeCell ref="C4:C6"/>
    <mergeCell ref="B4:B6"/>
    <mergeCell ref="A4:A6"/>
    <mergeCell ref="A3:I3"/>
    <mergeCell ref="A2:I2"/>
  </mergeCells>
  <hyperlinks>
    <hyperlink ref="G29" r:id="rId1" display="https://docs.cohesity.com/7_0/Web/UserGuide/Content/Dashboard/Admin/UsersAddEdit.htm?tocpath=Administration%7CAccess%20Management%7C_____1&amp;ChangeLocalUserPassword" xr:uid="{4BDC7BCA-A8BB-4721-BF8D-00E021C71997}"/>
    <hyperlink ref="G33" r:id="rId2" display="https://docs.cohesity.com/7_0/Web/UserGuide/Content/Dashboard/Admin/mfa-local-user.htm?tocpath=Administration%7CAccess%20Management%7C_____5" xr:uid="{0DB4FA01-03F3-429F-833E-87AD48315B33}"/>
    <hyperlink ref="G34" r:id="rId3" location="MultifactorAuthenticationfortheSupportUserAccount" display="https://docs.cohesity.com/7_0/Web/UserGuide/Content/Dashboard/Admin/mfa-support-user.htm - MultifactorAuthenticationfortheSupportUserAccount" xr:uid="{ABF7ECC3-6396-400F-A997-B1A9BD760D8E}"/>
    <hyperlink ref="G35" r:id="rId4" display="https://docs.cohesity.com/7_0/Web/UserGuide/Content/Dashboard/Admin/RoleManage.htm" xr:uid="{6343D404-EC12-4B5E-8241-C78529F10DC4}"/>
    <hyperlink ref="G36" r:id="rId5" display="https://docs.cohesity.com/7_0/Web/UserGuide/Content/Dashboard/Admin/quorum-protected-operations.htm?Highlight=quorums" xr:uid="{C5DCCF00-16D4-40BB-BF31-CB00B9B3424E}"/>
    <hyperlink ref="G37" r:id="rId6" location="UpdateSSLCertificates" display="https://docs.cohesity.com/7_0/Web/UserGuide/Content/CLI/UpdateSSLCLI.htm - UpdateSSLCertificates" xr:uid="{69DB2BE7-9D42-490C-9625-C01CA947CA20}"/>
    <hyperlink ref="G38" r:id="rId7" display="https://docs.cohesity.com/7_0/Web/UserGuide/Content/Dashboard/Protection/datalock.htm" xr:uid="{6C0D486F-09F0-460F-BDBA-67698FDB5261}"/>
    <hyperlink ref="G39" r:id="rId8" display="https://docs.cohesity.com/7_0/Web/UserGuide/Content/CLI/NTP.htm" xr:uid="{1D6712AB-4B79-470D-B94D-C5C9BBE1AD5C}"/>
    <hyperlink ref="G40" r:id="rId9" location="EnableNodetoNodeEncryption" display="https://docs.cohesity.com/7_0/Web/UserGuide/Content/Dashboard/Admin/inter-node-encryption.htm?tocpath=Administration%7C_____9 - EnableNodetoNodeEncryption" xr:uid="{97A243F9-F0E7-452C-8312-BB4BAC6201C9}"/>
    <hyperlink ref="G42" r:id="rId10" display="https://docs.cohesity.com/7_0/Web/UserGuide/Content/CLI/AddLogServerCLI.htm" xr:uid="{377AFC35-0C66-437C-9C05-357787411D06}"/>
    <hyperlink ref="G43" r:id="rId11" display="https://docs.cohesity.com/7_0/Web/UserGuide/Content/Dashboard/Admin/ManageSSO.htm?Highlight=enable%20sso" xr:uid="{4FFA81A4-490F-4C05-A180-11B5C2B20503}"/>
    <hyperlink ref="E26:F26" r:id="rId12" display="https://docs.cohesity.com/HomePage/PDFs/Cohesity-Best-Practice-Security-Hardening-Guide.pdf" xr:uid="{A9EF91F3-174D-4516-8A68-D1F0B61EF276}"/>
    <hyperlink ref="G30" r:id="rId13" display="https://docs.cohesity.com/7_0/Web/UserGuide/Content/Dashboard/Admin/support-user.htm?tocpath=Administration%7CAccess%20Management%7C_____4" xr:uid="{E8A3EAF8-9D06-43F1-BB72-12F69E143BCC}"/>
    <hyperlink ref="G31" r:id="rId14" location="UpdatecohesityconsoleUserPassword" display="https://docs.cohesity.com/7_0/Web/UserGuide/Content/CLI/ConfigureWithCLI.htm? - UpdatecohesityconsoleUserPassword" xr:uid="{618D6F42-49F3-4A48-BA5D-67C09EC65228}"/>
    <hyperlink ref="G32" r:id="rId15" location="ManageIPMIConfiguration" display="https://docs.cohesity.com/7_0/Web/UserGuide/Content/CLI/IPMI.htm? - ManageIPMIConfiguration" xr:uid="{F38E6BE2-380F-4E23-A643-63A38E3148AF}"/>
    <hyperlink ref="H29" r:id="rId16" xr:uid="{ABCFF128-727B-40E2-A870-993C638D423C}"/>
    <hyperlink ref="H30" r:id="rId17" location="ManageSupportUser" xr:uid="{5B73DFE5-CB47-4F45-8A61-62CDBAD79E12}"/>
    <hyperlink ref="H31" r:id="rId18" location="UpdatecohesityconsoleUserPassword" xr:uid="{7219156A-BFA2-499C-B7DD-E9600FDB8AEA}"/>
    <hyperlink ref="H32" r:id="rId19" location="ConfigureIPMI" xr:uid="{39F255DB-36B7-48D0-B489-12F1A447E362}"/>
    <hyperlink ref="H33" r:id="rId20" location="MultifactorAuthenticationforLocalandActiveDirectoryUsers" xr:uid="{557864E4-8325-4107-A570-3D7F793360DC}"/>
    <hyperlink ref="H34" r:id="rId21" location="MultifactorAuthenticationfortheSupportUserAccount" xr:uid="{DB23966E-5AA9-411B-BF7E-444AFC63AAF0}"/>
    <hyperlink ref="H35" r:id="rId22" location="ManageRoles" xr:uid="{859CA243-3594-4629-A6A1-06E9BD40AC1E}"/>
    <hyperlink ref="H36" r:id="rId23" location="QuorumProtectedOperations" xr:uid="{45EC0727-54E2-422B-9990-B5D3910BDA69}"/>
    <hyperlink ref="H37" r:id="rId24" location="UpdateSSLCertificatesUsingCohesityCAorCustomerCAcertificate" xr:uid="{4C19F289-9DA6-4500-8838-76E91AA466B4}"/>
    <hyperlink ref="H38" r:id="rId25" location="DataLock" xr:uid="{A3C9C308-E707-4C38-A146-323C6DC66F2F}"/>
    <hyperlink ref="H39" r:id="rId26" location="VerifyNTPSetupandDetectIssues" xr:uid="{94D72449-F231-4AED-A420-976E18D2156E}"/>
    <hyperlink ref="H40" r:id="rId27" location="AboutNodetoNodeEncryption" xr:uid="{1CB47F88-18A5-4ADB-B4B5-048B24C92F2C}"/>
    <hyperlink ref="H42" r:id="rId28" location="AddaSyslogServer" xr:uid="{1EB98C65-87AC-4C5B-AE2F-22DC1F7A0309}"/>
    <hyperlink ref="H43" r:id="rId29" location="ManageSingleSignOn" xr:uid="{F45413F4-F2BC-4FF2-9D1E-C47C506FE6DA}"/>
    <hyperlink ref="I29" r:id="rId30" location="UsersandGroups" xr:uid="{64202226-35FC-4D9A-8438-D102481431C0}"/>
    <hyperlink ref="I30" r:id="rId31" location="ManageSupportUser" xr:uid="{FB68FED4-9219-4E65-840F-96BC5DBBBD04}"/>
    <hyperlink ref="I31" r:id="rId32" location="UsingtheCohesityCLI" xr:uid="{9C2424DB-9025-441C-915C-18ACE38351A3}"/>
    <hyperlink ref="I32" r:id="rId33" location="ManageIPMIConfiguration" xr:uid="{6A2B9571-74EB-4CC8-A8BA-6306187E01EE}"/>
    <hyperlink ref="I33" r:id="rId34" location="MultifactorAuthenticationforLocalandActiveDirectoryUsers" xr:uid="{D36417DE-741C-4E79-BFD0-51D371070F7D}"/>
    <hyperlink ref="I34" r:id="rId35" location="MultifactorAuthenticationfortheSupportUserAccount" xr:uid="{E4A5DFD6-BF23-424E-B725-CEDBB4F440D0}"/>
    <hyperlink ref="I35" r:id="rId36" location="ManageRoles" xr:uid="{29E4CC75-865A-455B-A1AD-D3DEAF2FE8D5}"/>
    <hyperlink ref="I36" r:id="rId37" location="QuorumProtectedOperations" xr:uid="{8801E4C1-8573-43B7-8BF7-BB066422959C}"/>
    <hyperlink ref="I37" r:id="rId38" location="UpdateSSLCertificatesUsingCohesityCAorCustomerCAcertificate" xr:uid="{39307A67-ADA9-4590-8593-2F13ACD65F39}"/>
    <hyperlink ref="I38" r:id="rId39" location="DataLock" xr:uid="{269D9718-689F-40A1-A354-11332E42860B}"/>
    <hyperlink ref="I39" r:id="rId40" location="VerifyNTPSetupandDetectIssues" xr:uid="{3F4258B8-67EC-4D4E-B7D9-56D454A16D25}"/>
    <hyperlink ref="I40" r:id="rId41" location="AboutNodetoNodeEncryption" xr:uid="{4297DAAF-4CD0-4A88-906F-3B3A96BEFEBB}"/>
    <hyperlink ref="I42" r:id="rId42" location="AddaSyslogServer" xr:uid="{C0E10044-AF53-4FEB-8C5D-65C4F1557192}"/>
    <hyperlink ref="I43" r:id="rId43" location="SingleSignOnSSO" xr:uid="{2DA6C60D-A31A-4725-8FCF-9C29ED5A0CC2}"/>
  </hyperlinks>
  <pageMargins left="0.45" right="0.45" top="0.4" bottom="0.4" header="0" footer="0"/>
  <pageSetup scale="67" orientation="portrait" r:id="rId44"/>
  <headerFooter>
    <oddFooter>&amp;L©2023 Cohesity. All Rights Reserved.</oddFooter>
  </headerFooter>
  <drawing r:id="rId45"/>
  <legacyDrawing r:id="rId4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sheetPr>
  <dimension ref="A1:M190"/>
  <sheetViews>
    <sheetView showGridLines="0" workbookViewId="0"/>
  </sheetViews>
  <sheetFormatPr defaultColWidth="11.25" defaultRowHeight="15" customHeight="1"/>
  <cols>
    <col min="1" max="26" width="10.625" customWidth="1"/>
  </cols>
  <sheetData>
    <row r="1" spans="1:13" ht="24.75" customHeight="1">
      <c r="A1" s="481" t="s">
        <v>362</v>
      </c>
      <c r="B1" s="397"/>
      <c r="C1" s="397"/>
      <c r="D1" s="397"/>
      <c r="E1" s="397"/>
      <c r="F1" s="397"/>
      <c r="G1" s="397"/>
      <c r="H1" s="397"/>
      <c r="I1" s="397"/>
      <c r="J1" s="397"/>
      <c r="K1" s="397"/>
      <c r="L1" s="397"/>
      <c r="M1" s="397"/>
    </row>
    <row r="2" spans="1:13" ht="15.75">
      <c r="A2" s="1"/>
      <c r="B2" s="1"/>
      <c r="C2" s="1"/>
      <c r="D2" s="1"/>
      <c r="E2" s="1"/>
      <c r="F2" s="1"/>
      <c r="G2" s="1"/>
      <c r="H2" s="1"/>
      <c r="I2" s="1"/>
      <c r="J2" s="1"/>
      <c r="K2" s="1"/>
      <c r="L2" s="1"/>
      <c r="M2" s="1"/>
    </row>
    <row r="3" spans="1:13" ht="25.5">
      <c r="A3" s="1"/>
      <c r="B3" s="480" t="s">
        <v>363</v>
      </c>
      <c r="C3" s="434"/>
      <c r="D3" s="434"/>
      <c r="E3" s="434"/>
      <c r="F3" s="434"/>
      <c r="G3" s="434"/>
      <c r="H3" s="434"/>
      <c r="I3" s="434"/>
      <c r="J3" s="434"/>
      <c r="K3" s="434"/>
      <c r="L3" s="434"/>
      <c r="M3" s="434"/>
    </row>
    <row r="31" spans="2:13" ht="25.5">
      <c r="B31" s="480" t="s">
        <v>364</v>
      </c>
      <c r="C31" s="434"/>
      <c r="D31" s="434"/>
      <c r="E31" s="434"/>
      <c r="F31" s="434"/>
      <c r="G31" s="434"/>
      <c r="H31" s="434"/>
      <c r="I31" s="434"/>
      <c r="J31" s="434"/>
      <c r="K31" s="434"/>
      <c r="L31" s="434"/>
      <c r="M31" s="434"/>
    </row>
    <row r="60" spans="2:9" ht="25.5">
      <c r="B60" s="90"/>
      <c r="C60" s="480"/>
      <c r="D60" s="434"/>
      <c r="E60" s="434"/>
      <c r="F60" s="480" t="s">
        <v>365</v>
      </c>
      <c r="G60" s="434"/>
      <c r="H60" s="434"/>
      <c r="I60" s="434"/>
    </row>
    <row r="61" spans="2:9" ht="18">
      <c r="B61" s="91" t="s">
        <v>366</v>
      </c>
      <c r="C61" s="92"/>
      <c r="D61" s="92"/>
      <c r="E61" s="92"/>
      <c r="F61" s="92"/>
      <c r="G61" s="92"/>
      <c r="H61" s="92"/>
      <c r="I61" s="92"/>
    </row>
    <row r="62" spans="2:9" ht="18">
      <c r="B62" s="93" t="s">
        <v>367</v>
      </c>
      <c r="C62" s="94"/>
      <c r="D62" s="94"/>
      <c r="E62" s="94"/>
      <c r="F62" s="94"/>
      <c r="G62" s="94"/>
      <c r="H62" s="94"/>
      <c r="I62" s="94"/>
    </row>
    <row r="63" spans="2:9" ht="18">
      <c r="B63" s="93" t="s">
        <v>368</v>
      </c>
      <c r="C63" s="94"/>
      <c r="D63" s="94"/>
      <c r="E63" s="94"/>
      <c r="F63" s="94"/>
      <c r="G63" s="94"/>
      <c r="H63" s="94"/>
      <c r="I63" s="94"/>
    </row>
    <row r="65" spans="2:11" ht="18">
      <c r="B65" s="95" t="s">
        <v>369</v>
      </c>
      <c r="C65" s="94"/>
      <c r="D65" s="94"/>
      <c r="E65" s="94"/>
      <c r="F65" s="94"/>
      <c r="G65" s="96"/>
      <c r="H65" s="97" t="s">
        <v>370</v>
      </c>
      <c r="I65" s="96"/>
      <c r="J65" s="20"/>
      <c r="K65" s="97" t="s">
        <v>371</v>
      </c>
    </row>
    <row r="66" spans="2:11" ht="18">
      <c r="B66" s="93"/>
      <c r="C66" s="94" t="s">
        <v>372</v>
      </c>
      <c r="D66" s="94"/>
      <c r="E66" s="94"/>
      <c r="F66" s="94"/>
      <c r="G66" s="96"/>
      <c r="H66" s="96"/>
      <c r="I66" s="96"/>
      <c r="J66" s="20"/>
      <c r="K66" s="20"/>
    </row>
    <row r="67" spans="2:11" ht="18">
      <c r="B67" s="93"/>
      <c r="C67" s="94" t="s">
        <v>373</v>
      </c>
      <c r="D67" s="94"/>
      <c r="E67" s="94"/>
      <c r="F67" s="94"/>
      <c r="G67" s="96"/>
      <c r="H67" s="96"/>
      <c r="I67" s="96"/>
      <c r="J67" s="20"/>
      <c r="K67" s="20"/>
    </row>
    <row r="68" spans="2:11" ht="18">
      <c r="B68" s="93"/>
      <c r="C68" s="94" t="s">
        <v>374</v>
      </c>
      <c r="D68" s="94"/>
      <c r="E68" s="94"/>
      <c r="F68" s="94"/>
      <c r="G68" s="96"/>
      <c r="H68" s="96"/>
      <c r="I68" s="96"/>
      <c r="J68" s="20"/>
      <c r="K68" s="20"/>
    </row>
    <row r="69" spans="2:11" ht="18">
      <c r="B69" s="93"/>
      <c r="C69" s="94"/>
      <c r="D69" s="94" t="s">
        <v>375</v>
      </c>
      <c r="E69" s="94"/>
      <c r="F69" s="94"/>
      <c r="G69" s="96"/>
      <c r="H69" s="96"/>
      <c r="I69" s="96"/>
      <c r="J69" s="20"/>
      <c r="K69" s="20"/>
    </row>
    <row r="70" spans="2:11" ht="18">
      <c r="B70" s="93"/>
      <c r="C70" s="94"/>
      <c r="D70" s="94" t="s">
        <v>376</v>
      </c>
      <c r="E70" s="94"/>
      <c r="F70" s="94"/>
      <c r="G70" s="96"/>
      <c r="H70" s="96"/>
      <c r="I70" s="96"/>
      <c r="J70" s="20"/>
      <c r="K70" s="20"/>
    </row>
    <row r="71" spans="2:11" ht="18">
      <c r="B71" s="93"/>
      <c r="C71" s="94"/>
      <c r="D71" s="94"/>
      <c r="E71" s="94"/>
      <c r="F71" s="94"/>
      <c r="G71" s="96"/>
      <c r="H71" s="96"/>
      <c r="I71" s="96"/>
      <c r="J71" s="20"/>
      <c r="K71" s="20"/>
    </row>
    <row r="72" spans="2:11" ht="18">
      <c r="B72" s="93"/>
      <c r="C72" s="94"/>
      <c r="D72" s="94"/>
      <c r="E72" s="94"/>
      <c r="F72" s="94"/>
      <c r="G72" s="96"/>
      <c r="H72" s="98" t="s">
        <v>377</v>
      </c>
      <c r="I72" s="99" t="s">
        <v>378</v>
      </c>
      <c r="J72" s="20"/>
      <c r="K72" s="20"/>
    </row>
    <row r="73" spans="2:11" ht="18">
      <c r="B73" s="95" t="s">
        <v>379</v>
      </c>
      <c r="C73" s="94"/>
      <c r="D73" s="94"/>
      <c r="E73" s="94"/>
      <c r="F73" s="94"/>
      <c r="G73" s="96"/>
      <c r="H73" s="96"/>
      <c r="I73" s="96"/>
      <c r="J73" s="20"/>
      <c r="K73" s="20"/>
    </row>
    <row r="74" spans="2:11" ht="18">
      <c r="B74" s="93"/>
      <c r="C74" s="94" t="s">
        <v>380</v>
      </c>
      <c r="D74" s="94"/>
      <c r="E74" s="94"/>
      <c r="F74" s="94"/>
      <c r="G74" s="94"/>
      <c r="H74" s="94"/>
      <c r="I74" s="94"/>
      <c r="J74" s="1"/>
      <c r="K74" s="1"/>
    </row>
    <row r="75" spans="2:11" ht="18">
      <c r="B75" s="93"/>
      <c r="C75" s="94" t="s">
        <v>381</v>
      </c>
      <c r="D75" s="94"/>
      <c r="E75" s="94"/>
      <c r="F75" s="94"/>
      <c r="G75" s="94"/>
      <c r="H75" s="94"/>
      <c r="I75" s="94"/>
      <c r="J75" s="1"/>
      <c r="K75" s="1"/>
    </row>
    <row r="76" spans="2:11" ht="18">
      <c r="B76" s="93"/>
      <c r="C76" s="94" t="s">
        <v>382</v>
      </c>
      <c r="D76" s="94"/>
      <c r="E76" s="94"/>
      <c r="F76" s="94"/>
      <c r="G76" s="94"/>
      <c r="H76" s="94"/>
      <c r="I76" s="94"/>
      <c r="J76" s="1"/>
      <c r="K76" s="1"/>
    </row>
    <row r="77" spans="2:11" ht="18">
      <c r="B77" s="93"/>
      <c r="C77" s="94"/>
      <c r="D77" s="94" t="s">
        <v>383</v>
      </c>
      <c r="E77" s="94"/>
      <c r="F77" s="94"/>
      <c r="G77" s="94"/>
      <c r="H77" s="94"/>
      <c r="I77" s="94"/>
      <c r="J77" s="1"/>
      <c r="K77" s="1"/>
    </row>
    <row r="78" spans="2:11" ht="15.75">
      <c r="B78" s="100"/>
      <c r="C78" s="101"/>
      <c r="D78" s="101"/>
      <c r="E78" s="101"/>
      <c r="F78" s="101"/>
      <c r="G78" s="101"/>
      <c r="H78" s="101"/>
      <c r="I78" s="101"/>
      <c r="J78" s="101"/>
      <c r="K78" s="101"/>
    </row>
    <row r="79" spans="2:11" ht="15.75">
      <c r="B79" s="1"/>
      <c r="C79" s="1"/>
      <c r="D79" s="1"/>
      <c r="E79" s="1"/>
      <c r="F79" s="1"/>
      <c r="G79" s="1"/>
      <c r="H79" s="1"/>
      <c r="I79" s="1"/>
      <c r="J79" s="1"/>
      <c r="K79" s="1"/>
    </row>
    <row r="80" spans="2:11" ht="25.5">
      <c r="B80" s="1"/>
      <c r="C80" s="1"/>
      <c r="D80" s="1"/>
      <c r="E80" s="1"/>
      <c r="F80" s="480" t="s">
        <v>384</v>
      </c>
      <c r="G80" s="434"/>
      <c r="H80" s="434"/>
      <c r="I80" s="434"/>
      <c r="J80" s="1"/>
      <c r="K80" s="1"/>
    </row>
    <row r="81" spans="2:9" ht="18">
      <c r="B81" s="102" t="s">
        <v>385</v>
      </c>
      <c r="C81" s="92"/>
      <c r="D81" s="92"/>
      <c r="E81" s="92"/>
      <c r="F81" s="92"/>
      <c r="G81" s="92"/>
      <c r="H81" s="92"/>
      <c r="I81" s="92"/>
    </row>
    <row r="82" spans="2:9" ht="18">
      <c r="B82" s="93" t="s">
        <v>386</v>
      </c>
      <c r="C82" s="94"/>
      <c r="D82" s="94"/>
      <c r="E82" s="94"/>
      <c r="F82" s="94"/>
      <c r="G82" s="94"/>
      <c r="H82" s="94"/>
      <c r="I82" s="94"/>
    </row>
    <row r="83" spans="2:9" ht="18">
      <c r="B83" s="93" t="s">
        <v>387</v>
      </c>
      <c r="C83" s="94"/>
      <c r="D83" s="94"/>
      <c r="E83" s="94"/>
      <c r="F83" s="94"/>
      <c r="G83" s="94"/>
      <c r="H83" s="94"/>
      <c r="I83" s="94"/>
    </row>
    <row r="84" spans="2:9" ht="18">
      <c r="B84" s="103" t="s">
        <v>388</v>
      </c>
      <c r="C84" s="104"/>
      <c r="D84" s="104"/>
      <c r="E84" s="104"/>
      <c r="F84" s="104"/>
      <c r="G84" s="104"/>
      <c r="H84" s="104"/>
      <c r="I84" s="104"/>
    </row>
    <row r="85" spans="2:9" ht="15.75">
      <c r="B85" s="1"/>
      <c r="C85" s="1"/>
      <c r="D85" s="1"/>
      <c r="E85" s="1"/>
      <c r="F85" s="1"/>
      <c r="G85" s="1"/>
      <c r="H85" s="1"/>
      <c r="I85" s="1"/>
    </row>
    <row r="86" spans="2:9" ht="25.5">
      <c r="B86" s="1"/>
      <c r="C86" s="1"/>
      <c r="D86" s="1"/>
      <c r="E86" s="1"/>
      <c r="F86" s="480" t="s">
        <v>389</v>
      </c>
      <c r="G86" s="434"/>
      <c r="H86" s="434"/>
      <c r="I86" s="434"/>
    </row>
    <row r="106" spans="3:11" ht="21.75" customHeight="1">
      <c r="C106" s="480" t="s">
        <v>390</v>
      </c>
      <c r="D106" s="434"/>
      <c r="E106" s="434"/>
      <c r="F106" s="434"/>
      <c r="G106" s="434"/>
      <c r="H106" s="434"/>
      <c r="I106" s="434"/>
      <c r="J106" s="434"/>
      <c r="K106" s="434"/>
    </row>
    <row r="107" spans="3:11" ht="24.75" customHeight="1">
      <c r="C107" s="1"/>
      <c r="D107" s="105"/>
      <c r="E107" s="1"/>
      <c r="F107" s="106" t="s">
        <v>391</v>
      </c>
      <c r="G107" s="1"/>
      <c r="H107" s="1"/>
      <c r="I107" s="1"/>
      <c r="J107" s="1"/>
      <c r="K107" s="1"/>
    </row>
    <row r="108" spans="3:11" ht="15.75">
      <c r="C108" s="34" t="s">
        <v>392</v>
      </c>
      <c r="D108" s="34"/>
      <c r="E108" s="34"/>
      <c r="F108" s="34"/>
      <c r="G108" s="34"/>
      <c r="H108" s="34"/>
      <c r="I108" s="34"/>
      <c r="J108" s="34"/>
      <c r="K108" s="34"/>
    </row>
    <row r="135" spans="3:3" ht="18" customHeight="1">
      <c r="C135" s="34" t="s">
        <v>393</v>
      </c>
    </row>
    <row r="163" spans="3:3" ht="15.75">
      <c r="C163" s="34" t="s">
        <v>394</v>
      </c>
    </row>
    <row r="190" spans="3:3" ht="15.75">
      <c r="C190" s="34" t="s">
        <v>395</v>
      </c>
    </row>
  </sheetData>
  <mergeCells count="8">
    <mergeCell ref="F80:I80"/>
    <mergeCell ref="F86:I86"/>
    <mergeCell ref="C106:K106"/>
    <mergeCell ref="A1:M1"/>
    <mergeCell ref="B3:M3"/>
    <mergeCell ref="B31:M31"/>
    <mergeCell ref="C60:E60"/>
    <mergeCell ref="F60:I60"/>
  </mergeCells>
  <pageMargins left="0.25" right="0.25" top="0.75" bottom="0.75" header="0" footer="0"/>
  <pageSetup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C46CF-3750-4A2D-AB44-7A36B76C3D7E}">
  <sheetPr>
    <tabColor theme="1"/>
  </sheetPr>
  <dimension ref="A1:H679"/>
  <sheetViews>
    <sheetView showGridLines="0" zoomScale="110" zoomScaleNormal="110" workbookViewId="0">
      <pane ySplit="1" topLeftCell="A4" activePane="bottomLeft" state="frozen"/>
      <selection pane="bottomLeft" activeCell="F653" sqref="F653"/>
    </sheetView>
  </sheetViews>
  <sheetFormatPr defaultColWidth="11.25" defaultRowHeight="20.100000000000001" customHeight="1"/>
  <cols>
    <col min="1" max="1" width="10.25" style="258" customWidth="1"/>
    <col min="2" max="2" width="18" style="258" customWidth="1"/>
    <col min="3" max="3" width="34.5" style="258" customWidth="1"/>
    <col min="4" max="4" width="19.875" style="258" customWidth="1"/>
    <col min="5" max="5" width="15.625" style="258" customWidth="1"/>
    <col min="6" max="6" width="53.125" style="258" customWidth="1"/>
    <col min="7" max="7" width="25.625" style="258" customWidth="1"/>
    <col min="8" max="26" width="8.625" style="258" customWidth="1"/>
    <col min="27" max="16384" width="11.25" style="258"/>
  </cols>
  <sheetData>
    <row r="1" spans="1:7" ht="25.5" customHeight="1">
      <c r="A1" s="396" t="s">
        <v>396</v>
      </c>
      <c r="B1" s="396"/>
      <c r="C1" s="396"/>
      <c r="D1" s="396"/>
      <c r="E1" s="396"/>
      <c r="F1" s="396"/>
      <c r="G1" s="396"/>
    </row>
    <row r="2" spans="1:7" ht="282" customHeight="1">
      <c r="A2" s="483" t="s">
        <v>397</v>
      </c>
      <c r="B2" s="483"/>
      <c r="C2" s="483"/>
      <c r="D2" s="483"/>
      <c r="E2" s="483"/>
      <c r="F2" s="483"/>
      <c r="G2" s="483"/>
    </row>
    <row r="3" spans="1:7" ht="409.5" customHeight="1">
      <c r="A3" s="260"/>
      <c r="G3" s="259"/>
    </row>
    <row r="4" spans="1:7" ht="264.60000000000002" customHeight="1">
      <c r="A4" s="259"/>
      <c r="B4" s="259"/>
      <c r="C4" s="261"/>
      <c r="D4" s="259"/>
      <c r="G4" s="259"/>
    </row>
    <row r="5" spans="1:7" ht="39.6" customHeight="1">
      <c r="A5" s="262"/>
      <c r="B5" s="250" t="s">
        <v>398</v>
      </c>
      <c r="C5" s="261"/>
      <c r="D5" s="259"/>
      <c r="G5" s="259"/>
    </row>
    <row r="6" spans="1:7" ht="27.95" customHeight="1">
      <c r="A6" s="263" t="s">
        <v>399</v>
      </c>
      <c r="B6" s="388"/>
      <c r="C6" s="257"/>
      <c r="D6" s="257"/>
      <c r="E6" s="257"/>
      <c r="F6" s="257"/>
      <c r="G6" s="257"/>
    </row>
    <row r="7" spans="1:7" ht="36.950000000000003" customHeight="1">
      <c r="A7" s="484" t="s">
        <v>400</v>
      </c>
      <c r="B7" s="484"/>
      <c r="C7" s="484"/>
      <c r="D7" s="484"/>
      <c r="E7" s="484"/>
      <c r="F7" s="484"/>
      <c r="G7" s="484"/>
    </row>
    <row r="8" spans="1:7" ht="23.45" customHeight="1">
      <c r="A8" s="262" t="s">
        <v>401</v>
      </c>
      <c r="B8" s="257"/>
      <c r="C8" s="257"/>
      <c r="D8" s="257"/>
      <c r="E8" s="257"/>
      <c r="F8" s="257"/>
      <c r="G8" s="257"/>
    </row>
    <row r="9" spans="1:7" ht="23.45" customHeight="1">
      <c r="A9" s="262"/>
      <c r="B9" s="267" t="s">
        <v>402</v>
      </c>
      <c r="C9" s="268"/>
      <c r="D9" s="257"/>
      <c r="E9" s="257"/>
      <c r="F9" s="257"/>
      <c r="G9" s="257"/>
    </row>
    <row r="10" spans="1:7" ht="23.45" customHeight="1">
      <c r="A10" s="262"/>
      <c r="B10" s="267" t="s">
        <v>403</v>
      </c>
      <c r="C10" s="268"/>
      <c r="D10" s="257"/>
      <c r="E10" s="257"/>
      <c r="F10" s="257"/>
      <c r="G10" s="257"/>
    </row>
    <row r="11" spans="1:7" ht="23.45" customHeight="1">
      <c r="A11" s="262"/>
      <c r="B11" s="267" t="s">
        <v>404</v>
      </c>
      <c r="C11" s="268"/>
      <c r="D11" s="257"/>
      <c r="E11" s="257"/>
      <c r="F11" s="257"/>
      <c r="G11" s="257"/>
    </row>
    <row r="12" spans="1:7" ht="23.45" customHeight="1">
      <c r="A12" s="262"/>
      <c r="B12" s="267" t="s">
        <v>405</v>
      </c>
      <c r="C12" s="268"/>
      <c r="D12" s="257"/>
      <c r="E12" s="257"/>
      <c r="F12" s="257"/>
      <c r="G12" s="257"/>
    </row>
    <row r="13" spans="1:7" ht="23.45" customHeight="1">
      <c r="A13" s="262"/>
      <c r="B13" s="250" t="s">
        <v>406</v>
      </c>
      <c r="C13" s="257"/>
      <c r="D13" s="257"/>
      <c r="E13" s="257"/>
      <c r="F13" s="257"/>
      <c r="G13" s="257"/>
    </row>
    <row r="14" spans="1:7" ht="15" customHeight="1">
      <c r="B14" s="257"/>
      <c r="C14" s="257"/>
      <c r="D14" s="257"/>
      <c r="E14" s="257"/>
      <c r="F14" s="257"/>
      <c r="G14" s="257"/>
    </row>
    <row r="16" spans="1:7" ht="33.6" customHeight="1">
      <c r="A16" s="298" t="s">
        <v>407</v>
      </c>
      <c r="B16" s="257"/>
      <c r="C16" s="257"/>
      <c r="D16" s="257"/>
      <c r="E16" s="257"/>
      <c r="F16" s="257"/>
      <c r="G16" s="257"/>
    </row>
    <row r="17" spans="1:7" ht="33.6" customHeight="1">
      <c r="A17" s="299" t="s">
        <v>408</v>
      </c>
      <c r="C17" s="257"/>
      <c r="D17" s="257"/>
      <c r="E17" s="257"/>
      <c r="F17" s="257"/>
      <c r="G17" s="257"/>
    </row>
    <row r="18" spans="1:7" ht="62.45" customHeight="1">
      <c r="A18" s="308" t="s">
        <v>409</v>
      </c>
      <c r="B18" s="482" t="s">
        <v>410</v>
      </c>
      <c r="C18" s="482"/>
      <c r="D18" s="482"/>
      <c r="E18" s="482"/>
      <c r="F18" s="482"/>
      <c r="G18" s="482"/>
    </row>
    <row r="20" spans="1:7" ht="15.75">
      <c r="A20" s="257"/>
      <c r="B20" s="257"/>
      <c r="C20" s="257"/>
      <c r="D20" s="257"/>
      <c r="E20" s="257"/>
      <c r="F20" s="257"/>
      <c r="G20" s="257"/>
    </row>
    <row r="21" spans="1:7" ht="17.649999999999999" thickBot="1">
      <c r="A21" s="264" t="s">
        <v>411</v>
      </c>
      <c r="B21" s="257"/>
      <c r="C21" s="257"/>
      <c r="D21" s="257"/>
      <c r="E21" s="257"/>
      <c r="F21" s="257"/>
      <c r="G21" s="257"/>
    </row>
    <row r="22" spans="1:7" s="272" customFormat="1" ht="14.65" thickBot="1">
      <c r="A22" s="269"/>
      <c r="B22" s="270" t="s">
        <v>412</v>
      </c>
      <c r="C22" s="271" t="s">
        <v>413</v>
      </c>
      <c r="D22" s="271" t="s">
        <v>414</v>
      </c>
      <c r="E22" s="271" t="s">
        <v>415</v>
      </c>
      <c r="F22" s="271" t="s">
        <v>416</v>
      </c>
      <c r="G22" s="268"/>
    </row>
    <row r="23" spans="1:7" s="272" customFormat="1" ht="31.5">
      <c r="A23" s="269"/>
      <c r="B23" s="489" t="s">
        <v>417</v>
      </c>
      <c r="C23" s="351" t="s">
        <v>418</v>
      </c>
      <c r="D23" s="492">
        <v>443</v>
      </c>
      <c r="E23" s="492" t="s">
        <v>419</v>
      </c>
      <c r="F23" s="495" t="s">
        <v>420</v>
      </c>
      <c r="G23" s="268"/>
    </row>
    <row r="24" spans="1:7" s="272" customFormat="1" ht="15.75">
      <c r="A24" s="269"/>
      <c r="B24" s="490"/>
      <c r="C24" s="352"/>
      <c r="D24" s="493"/>
      <c r="E24" s="493"/>
      <c r="F24" s="496"/>
      <c r="G24" s="268"/>
    </row>
    <row r="25" spans="1:7" s="272" customFormat="1" ht="15.75">
      <c r="A25" s="269"/>
      <c r="B25" s="490"/>
      <c r="C25" s="351" t="s">
        <v>421</v>
      </c>
      <c r="D25" s="493"/>
      <c r="E25" s="493"/>
      <c r="F25" s="496"/>
      <c r="G25" s="268"/>
    </row>
    <row r="26" spans="1:7" s="272" customFormat="1" ht="14.25">
      <c r="A26" s="269"/>
      <c r="B26" s="490"/>
      <c r="D26" s="493"/>
      <c r="E26" s="493"/>
      <c r="F26" s="496"/>
      <c r="G26" s="268"/>
    </row>
    <row r="27" spans="1:7" s="272" customFormat="1" ht="63">
      <c r="A27" s="269"/>
      <c r="B27" s="490"/>
      <c r="C27" s="351" t="s">
        <v>422</v>
      </c>
      <c r="D27" s="493"/>
      <c r="E27" s="493"/>
      <c r="F27" s="496"/>
      <c r="G27" s="268"/>
    </row>
    <row r="28" spans="1:7" s="272" customFormat="1" ht="14.65" thickBot="1">
      <c r="A28" s="268"/>
      <c r="B28" s="491"/>
      <c r="C28" s="275"/>
      <c r="D28" s="494"/>
      <c r="E28" s="494"/>
      <c r="F28" s="497"/>
      <c r="G28" s="268"/>
    </row>
    <row r="29" spans="1:7" s="272" customFormat="1" ht="15.75">
      <c r="A29" s="268"/>
      <c r="B29" s="353"/>
      <c r="C29" s="352"/>
      <c r="D29" s="354"/>
      <c r="E29" s="354"/>
      <c r="F29" s="355"/>
      <c r="G29" s="268"/>
    </row>
    <row r="30" spans="1:7" ht="15.75">
      <c r="A30" s="257"/>
      <c r="B30" s="257"/>
      <c r="C30" s="257"/>
      <c r="D30" s="257"/>
      <c r="E30" s="257"/>
      <c r="F30" s="257"/>
      <c r="G30" s="257"/>
    </row>
    <row r="31" spans="1:7" ht="15.75">
      <c r="A31" s="257"/>
      <c r="B31" s="257"/>
      <c r="C31" s="257"/>
      <c r="D31" s="257"/>
      <c r="E31" s="257"/>
      <c r="F31" s="257"/>
      <c r="G31" s="257"/>
    </row>
    <row r="32" spans="1:7" ht="20.65">
      <c r="A32" s="299" t="s">
        <v>423</v>
      </c>
      <c r="B32" s="257"/>
      <c r="C32" s="257"/>
      <c r="D32" s="257"/>
      <c r="E32" s="257"/>
      <c r="F32" s="257"/>
      <c r="G32" s="257"/>
    </row>
    <row r="33" spans="1:7" ht="38.1" customHeight="1" thickBot="1">
      <c r="A33" s="265" t="s">
        <v>424</v>
      </c>
      <c r="B33" s="350"/>
      <c r="C33" s="350"/>
      <c r="D33" s="350"/>
      <c r="E33" s="350"/>
      <c r="F33" s="350"/>
      <c r="G33" s="350"/>
    </row>
    <row r="34" spans="1:7" s="272" customFormat="1" ht="15" customHeight="1" thickBot="1">
      <c r="A34" s="274"/>
      <c r="B34" s="270" t="s">
        <v>412</v>
      </c>
      <c r="C34" s="271" t="s">
        <v>413</v>
      </c>
      <c r="D34" s="271" t="s">
        <v>414</v>
      </c>
      <c r="E34" s="271" t="s">
        <v>415</v>
      </c>
      <c r="F34" s="271" t="s">
        <v>416</v>
      </c>
      <c r="G34" s="274"/>
    </row>
    <row r="35" spans="1:7" s="272" customFormat="1" ht="15" customHeight="1" thickBot="1">
      <c r="A35" s="274"/>
      <c r="B35" s="273" t="s">
        <v>425</v>
      </c>
      <c r="C35" s="275" t="s">
        <v>417</v>
      </c>
      <c r="D35" s="276">
        <v>80443</v>
      </c>
      <c r="E35" s="277" t="s">
        <v>419</v>
      </c>
      <c r="F35" s="277" t="s">
        <v>426</v>
      </c>
      <c r="G35" s="274"/>
    </row>
    <row r="37" spans="1:7" ht="20.65">
      <c r="A37" s="299" t="s">
        <v>427</v>
      </c>
      <c r="B37" s="257"/>
      <c r="C37" s="257"/>
      <c r="D37" s="257"/>
      <c r="E37" s="257"/>
      <c r="F37" s="257"/>
      <c r="G37" s="257"/>
    </row>
    <row r="38" spans="1:7" ht="15.75">
      <c r="A38" s="257"/>
      <c r="B38" s="498"/>
      <c r="C38" s="498"/>
      <c r="D38" s="498"/>
      <c r="E38" s="498"/>
      <c r="F38" s="498"/>
      <c r="G38" s="498"/>
    </row>
    <row r="39" spans="1:7" ht="17.649999999999999" thickBot="1">
      <c r="A39" s="265" t="s">
        <v>424</v>
      </c>
      <c r="B39" s="257"/>
      <c r="C39" s="257"/>
      <c r="D39" s="257"/>
      <c r="E39" s="257"/>
      <c r="F39" s="257"/>
      <c r="G39" s="257"/>
    </row>
    <row r="40" spans="1:7" s="272" customFormat="1" ht="14.65" thickBot="1">
      <c r="A40" s="278"/>
      <c r="B40" s="270" t="s">
        <v>412</v>
      </c>
      <c r="C40" s="271" t="s">
        <v>413</v>
      </c>
      <c r="D40" s="271" t="s">
        <v>414</v>
      </c>
      <c r="E40" s="271" t="s">
        <v>415</v>
      </c>
      <c r="F40" s="271" t="s">
        <v>416</v>
      </c>
      <c r="G40" s="268"/>
    </row>
    <row r="41" spans="1:7" s="272" customFormat="1" ht="27.4" thickBot="1">
      <c r="A41" s="268"/>
      <c r="B41" s="273" t="s">
        <v>428</v>
      </c>
      <c r="C41" s="275" t="s">
        <v>417</v>
      </c>
      <c r="D41" s="277">
        <v>22</v>
      </c>
      <c r="E41" s="277" t="s">
        <v>419</v>
      </c>
      <c r="F41" s="277" t="s">
        <v>429</v>
      </c>
      <c r="G41" s="268"/>
    </row>
    <row r="42" spans="1:7" ht="54" customHeight="1">
      <c r="A42" s="298" t="s">
        <v>430</v>
      </c>
      <c r="B42" s="257"/>
      <c r="C42" s="257"/>
      <c r="D42" s="257"/>
      <c r="E42" s="257"/>
      <c r="F42" s="257"/>
      <c r="G42" s="257"/>
    </row>
    <row r="43" spans="1:7" ht="54" customHeight="1">
      <c r="A43" s="299" t="s">
        <v>431</v>
      </c>
      <c r="B43" s="257"/>
      <c r="C43" s="257"/>
      <c r="D43" s="257"/>
      <c r="E43" s="257"/>
      <c r="F43" s="257"/>
      <c r="G43" s="257"/>
    </row>
    <row r="44" spans="1:7" ht="54" customHeight="1" thickBot="1">
      <c r="A44" s="264" t="s">
        <v>411</v>
      </c>
      <c r="B44" s="257"/>
      <c r="C44" s="257"/>
      <c r="D44" s="257"/>
      <c r="E44" s="257"/>
      <c r="F44" s="257"/>
      <c r="G44" s="257"/>
    </row>
    <row r="45" spans="1:7" ht="54" customHeight="1" thickBot="1">
      <c r="A45" s="257"/>
      <c r="B45" s="279" t="s">
        <v>412</v>
      </c>
      <c r="C45" s="280" t="s">
        <v>413</v>
      </c>
      <c r="D45" s="280" t="s">
        <v>414</v>
      </c>
      <c r="E45" s="280" t="s">
        <v>415</v>
      </c>
      <c r="F45" s="280" t="s">
        <v>416</v>
      </c>
      <c r="G45" s="280" t="s">
        <v>432</v>
      </c>
    </row>
    <row r="46" spans="1:7" ht="54" customHeight="1">
      <c r="A46" s="257"/>
      <c r="B46" s="485" t="s">
        <v>417</v>
      </c>
      <c r="C46" s="485" t="s">
        <v>433</v>
      </c>
      <c r="D46" s="487" t="s">
        <v>434</v>
      </c>
      <c r="E46" s="487" t="s">
        <v>419</v>
      </c>
      <c r="F46" s="281" t="s">
        <v>435</v>
      </c>
      <c r="G46" s="487" t="s">
        <v>436</v>
      </c>
    </row>
    <row r="47" spans="1:7" ht="54" customHeight="1" thickBot="1">
      <c r="A47" s="257"/>
      <c r="B47" s="486"/>
      <c r="C47" s="486"/>
      <c r="D47" s="488"/>
      <c r="E47" s="488"/>
      <c r="F47" s="288" t="s">
        <v>437</v>
      </c>
      <c r="G47" s="488"/>
    </row>
    <row r="48" spans="1:7" ht="15.75">
      <c r="A48" s="257"/>
      <c r="B48" s="257"/>
      <c r="C48" s="257"/>
      <c r="D48" s="257"/>
      <c r="E48" s="257"/>
      <c r="F48" s="257"/>
      <c r="G48" s="257"/>
    </row>
    <row r="49" spans="1:7" ht="54" customHeight="1">
      <c r="A49" s="299" t="s">
        <v>438</v>
      </c>
      <c r="C49" s="257"/>
      <c r="D49" s="257"/>
      <c r="E49" s="257"/>
      <c r="F49" s="257"/>
      <c r="G49" s="257"/>
    </row>
    <row r="50" spans="1:7" ht="15" customHeight="1">
      <c r="A50" s="257"/>
      <c r="B50" s="257"/>
      <c r="C50" s="257"/>
      <c r="D50" s="257"/>
      <c r="E50" s="257"/>
      <c r="F50" s="257"/>
      <c r="G50" s="257"/>
    </row>
    <row r="51" spans="1:7" ht="15" customHeight="1">
      <c r="A51" s="264" t="s">
        <v>424</v>
      </c>
      <c r="B51" s="257"/>
      <c r="C51" s="257"/>
      <c r="D51" s="257"/>
      <c r="E51" s="257"/>
      <c r="F51" s="257"/>
      <c r="G51" s="257"/>
    </row>
    <row r="52" spans="1:7" ht="15" customHeight="1" thickBot="1">
      <c r="A52" s="257"/>
      <c r="B52" s="257"/>
      <c r="C52" s="257"/>
      <c r="D52" s="257"/>
      <c r="E52" s="257"/>
      <c r="F52" s="257"/>
      <c r="G52" s="257"/>
    </row>
    <row r="53" spans="1:7" ht="16.149999999999999" thickBot="1">
      <c r="A53" s="257"/>
      <c r="B53" s="279" t="s">
        <v>412</v>
      </c>
      <c r="C53" s="280" t="s">
        <v>413</v>
      </c>
      <c r="D53" s="280" t="s">
        <v>414</v>
      </c>
      <c r="E53" s="280" t="s">
        <v>415</v>
      </c>
      <c r="F53" s="280" t="s">
        <v>416</v>
      </c>
      <c r="G53" s="280" t="s">
        <v>432</v>
      </c>
    </row>
    <row r="54" spans="1:7" ht="16.149999999999999" thickBot="1">
      <c r="A54" s="257"/>
      <c r="B54" s="286" t="s">
        <v>417</v>
      </c>
      <c r="C54" s="289" t="s">
        <v>439</v>
      </c>
      <c r="D54" s="289">
        <v>53</v>
      </c>
      <c r="E54" s="289" t="s">
        <v>440</v>
      </c>
      <c r="F54" s="289" t="s">
        <v>441</v>
      </c>
      <c r="G54" s="487" t="s">
        <v>442</v>
      </c>
    </row>
    <row r="55" spans="1:7" ht="16.149999999999999" thickBot="1">
      <c r="A55" s="257"/>
      <c r="B55" s="286" t="s">
        <v>417</v>
      </c>
      <c r="C55" s="289" t="s">
        <v>443</v>
      </c>
      <c r="D55" s="289">
        <v>5353</v>
      </c>
      <c r="E55" s="289" t="s">
        <v>444</v>
      </c>
      <c r="F55" s="289" t="s">
        <v>445</v>
      </c>
      <c r="G55" s="488"/>
    </row>
    <row r="56" spans="1:7" ht="15" customHeight="1">
      <c r="A56" s="257"/>
      <c r="B56" s="257"/>
      <c r="C56" s="257"/>
      <c r="D56" s="257"/>
      <c r="E56" s="257"/>
      <c r="F56" s="257"/>
      <c r="G56" s="257"/>
    </row>
    <row r="57" spans="1:7" ht="15" customHeight="1">
      <c r="A57" s="264" t="s">
        <v>411</v>
      </c>
      <c r="B57" s="257"/>
      <c r="C57" s="257"/>
      <c r="D57" s="257"/>
      <c r="E57" s="257"/>
      <c r="F57" s="257"/>
      <c r="G57" s="257"/>
    </row>
    <row r="58" spans="1:7" ht="15" customHeight="1" thickBot="1">
      <c r="A58" s="257"/>
      <c r="B58" s="257"/>
      <c r="C58" s="257"/>
      <c r="D58" s="257"/>
      <c r="E58" s="257"/>
      <c r="F58" s="257"/>
      <c r="G58" s="257"/>
    </row>
    <row r="59" spans="1:7" ht="16.149999999999999" thickBot="1">
      <c r="A59" s="257"/>
      <c r="B59" s="279" t="s">
        <v>412</v>
      </c>
      <c r="C59" s="280" t="s">
        <v>413</v>
      </c>
      <c r="D59" s="280" t="s">
        <v>414</v>
      </c>
      <c r="E59" s="280" t="s">
        <v>415</v>
      </c>
      <c r="F59" s="280" t="s">
        <v>416</v>
      </c>
      <c r="G59" s="280" t="s">
        <v>432</v>
      </c>
    </row>
    <row r="60" spans="1:7" ht="16.149999999999999" thickBot="1">
      <c r="A60" s="257"/>
      <c r="B60" s="485" t="s">
        <v>417</v>
      </c>
      <c r="C60" s="487" t="s">
        <v>446</v>
      </c>
      <c r="D60" s="289">
        <v>123</v>
      </c>
      <c r="E60" s="487" t="s">
        <v>444</v>
      </c>
      <c r="F60" s="289" t="s">
        <v>447</v>
      </c>
      <c r="G60" s="487" t="s">
        <v>442</v>
      </c>
    </row>
    <row r="61" spans="1:7" ht="15.75">
      <c r="A61" s="257"/>
      <c r="B61" s="499"/>
      <c r="C61" s="503"/>
      <c r="D61" s="487">
        <v>323</v>
      </c>
      <c r="E61" s="503"/>
      <c r="F61" s="281" t="s">
        <v>448</v>
      </c>
      <c r="G61" s="503"/>
    </row>
    <row r="62" spans="1:7" ht="15.75">
      <c r="A62" s="257"/>
      <c r="B62" s="499"/>
      <c r="C62" s="503"/>
      <c r="D62" s="503"/>
      <c r="E62" s="503"/>
      <c r="F62" s="291"/>
      <c r="G62" s="503"/>
    </row>
    <row r="63" spans="1:7" ht="50.45" customHeight="1">
      <c r="A63" s="257"/>
      <c r="B63" s="499"/>
      <c r="C63" s="503"/>
      <c r="D63" s="503"/>
      <c r="E63" s="503"/>
      <c r="F63" s="281" t="s">
        <v>449</v>
      </c>
      <c r="G63" s="503"/>
    </row>
    <row r="64" spans="1:7" ht="16.149999999999999" thickBot="1">
      <c r="A64" s="257"/>
      <c r="B64" s="486"/>
      <c r="C64" s="488"/>
      <c r="D64" s="488"/>
      <c r="E64" s="488"/>
      <c r="F64" s="285"/>
      <c r="G64" s="488"/>
    </row>
    <row r="65" spans="1:7" ht="15" customHeight="1">
      <c r="A65" s="257"/>
      <c r="B65" s="257"/>
      <c r="C65" s="257"/>
      <c r="D65" s="257"/>
      <c r="E65" s="257"/>
      <c r="F65" s="257"/>
      <c r="G65" s="257"/>
    </row>
    <row r="66" spans="1:7" ht="15" customHeight="1" thickBot="1">
      <c r="A66" s="264" t="s">
        <v>450</v>
      </c>
      <c r="B66" s="257"/>
      <c r="C66" s="257"/>
      <c r="D66" s="257"/>
      <c r="E66" s="257"/>
      <c r="F66" s="257"/>
      <c r="G66" s="257"/>
    </row>
    <row r="67" spans="1:7" ht="15" customHeight="1" thickBot="1">
      <c r="B67" s="279" t="s">
        <v>412</v>
      </c>
      <c r="C67" s="280" t="s">
        <v>413</v>
      </c>
      <c r="D67" s="280" t="s">
        <v>414</v>
      </c>
      <c r="E67" s="280" t="s">
        <v>415</v>
      </c>
      <c r="F67" s="280" t="s">
        <v>416</v>
      </c>
      <c r="G67" s="280" t="s">
        <v>432</v>
      </c>
    </row>
    <row r="68" spans="1:7" ht="23.65" thickBot="1">
      <c r="A68" s="257"/>
      <c r="B68" s="292" t="s">
        <v>417</v>
      </c>
      <c r="C68" s="293" t="s">
        <v>417</v>
      </c>
      <c r="D68" s="294">
        <v>123</v>
      </c>
      <c r="E68" s="294" t="s">
        <v>444</v>
      </c>
      <c r="F68" s="294" t="s">
        <v>451</v>
      </c>
      <c r="G68" s="295"/>
    </row>
    <row r="69" spans="1:7" ht="16.149999999999999" thickBot="1">
      <c r="A69" s="257"/>
      <c r="B69" s="286" t="s">
        <v>417</v>
      </c>
      <c r="C69" s="289" t="s">
        <v>439</v>
      </c>
      <c r="D69" s="289">
        <v>53</v>
      </c>
      <c r="E69" s="289" t="s">
        <v>440</v>
      </c>
      <c r="F69" s="289" t="s">
        <v>452</v>
      </c>
      <c r="G69" s="281" t="s">
        <v>442</v>
      </c>
    </row>
    <row r="70" spans="1:7" ht="15" customHeight="1" thickBot="1">
      <c r="A70" s="257"/>
      <c r="B70" s="286" t="s">
        <v>417</v>
      </c>
      <c r="C70" s="288" t="s">
        <v>417</v>
      </c>
      <c r="D70" s="289">
        <v>5353</v>
      </c>
      <c r="E70" s="289" t="s">
        <v>444</v>
      </c>
      <c r="F70" s="289" t="s">
        <v>445</v>
      </c>
      <c r="G70" s="285"/>
    </row>
    <row r="71" spans="1:7" ht="15" customHeight="1">
      <c r="A71" s="257"/>
      <c r="B71" s="257"/>
      <c r="C71" s="257"/>
      <c r="D71" s="257"/>
      <c r="E71" s="257"/>
      <c r="F71" s="257"/>
      <c r="G71" s="257"/>
    </row>
    <row r="72" spans="1:7" ht="15" customHeight="1">
      <c r="A72" s="257"/>
      <c r="B72" s="257"/>
      <c r="C72" s="257"/>
      <c r="D72" s="257"/>
      <c r="E72" s="257"/>
      <c r="F72" s="257"/>
      <c r="G72" s="257"/>
    </row>
    <row r="73" spans="1:7" ht="15" customHeight="1">
      <c r="A73" s="300" t="s">
        <v>453</v>
      </c>
      <c r="B73" s="257"/>
      <c r="C73" s="257"/>
      <c r="D73" s="257"/>
      <c r="E73" s="257"/>
      <c r="F73" s="257"/>
      <c r="G73" s="257"/>
    </row>
    <row r="76" spans="1:7" ht="15" customHeight="1" thickBot="1">
      <c r="A76" s="264" t="s">
        <v>424</v>
      </c>
      <c r="B76" s="257"/>
      <c r="C76" s="257"/>
      <c r="D76" s="257"/>
      <c r="E76" s="257"/>
      <c r="F76" s="257"/>
      <c r="G76" s="257"/>
    </row>
    <row r="77" spans="1:7" ht="15" customHeight="1" thickBot="1">
      <c r="A77" s="257"/>
      <c r="B77" s="279" t="s">
        <v>412</v>
      </c>
      <c r="C77" s="280" t="s">
        <v>413</v>
      </c>
      <c r="D77" s="280" t="s">
        <v>414</v>
      </c>
      <c r="E77" s="280" t="s">
        <v>415</v>
      </c>
      <c r="F77" s="280" t="s">
        <v>416</v>
      </c>
      <c r="G77" s="280" t="s">
        <v>432</v>
      </c>
    </row>
    <row r="78" spans="1:7" ht="15" customHeight="1" thickBot="1">
      <c r="A78" s="257"/>
      <c r="B78" s="282"/>
      <c r="C78" s="295"/>
      <c r="D78" s="294" t="s">
        <v>454</v>
      </c>
      <c r="E78" s="295"/>
      <c r="F78" s="294" t="s">
        <v>455</v>
      </c>
      <c r="G78" s="295"/>
    </row>
    <row r="79" spans="1:7" ht="16.149999999999999" thickBot="1">
      <c r="A79" s="257"/>
      <c r="B79" s="287" t="s">
        <v>456</v>
      </c>
      <c r="C79" s="288" t="s">
        <v>457</v>
      </c>
      <c r="D79" s="289" t="s">
        <v>458</v>
      </c>
      <c r="E79" s="289" t="s">
        <v>419</v>
      </c>
      <c r="F79" s="289" t="s">
        <v>459</v>
      </c>
      <c r="G79" s="289" t="s">
        <v>460</v>
      </c>
    </row>
    <row r="80" spans="1:7" ht="15" customHeight="1">
      <c r="A80" s="257"/>
      <c r="B80" s="257"/>
      <c r="C80" s="257"/>
      <c r="D80" s="257"/>
      <c r="E80" s="257"/>
      <c r="F80" s="257"/>
      <c r="G80" s="257"/>
    </row>
    <row r="81" spans="1:7" ht="15" customHeight="1" thickBot="1">
      <c r="A81" s="264" t="s">
        <v>450</v>
      </c>
      <c r="B81" s="257"/>
      <c r="C81" s="257"/>
      <c r="D81" s="257"/>
      <c r="E81" s="257"/>
      <c r="F81" s="257"/>
      <c r="G81" s="257"/>
    </row>
    <row r="82" spans="1:7" ht="15" customHeight="1" thickBot="1">
      <c r="A82" s="257"/>
      <c r="B82" s="279" t="s">
        <v>412</v>
      </c>
      <c r="C82" s="280" t="s">
        <v>413</v>
      </c>
      <c r="D82" s="280" t="s">
        <v>414</v>
      </c>
      <c r="E82" s="280" t="s">
        <v>415</v>
      </c>
      <c r="F82" s="280" t="s">
        <v>416</v>
      </c>
      <c r="G82" s="280" t="s">
        <v>432</v>
      </c>
    </row>
    <row r="83" spans="1:7" ht="15" customHeight="1" thickBot="1">
      <c r="A83" s="257"/>
      <c r="B83" s="485" t="s">
        <v>461</v>
      </c>
      <c r="C83" s="485" t="s">
        <v>457</v>
      </c>
      <c r="D83" s="289">
        <v>623</v>
      </c>
      <c r="E83" s="289" t="s">
        <v>444</v>
      </c>
      <c r="F83" s="487" t="s">
        <v>462</v>
      </c>
      <c r="G83" s="500" t="s">
        <v>463</v>
      </c>
    </row>
    <row r="84" spans="1:7" ht="26.1" customHeight="1" thickBot="1">
      <c r="A84" s="257"/>
      <c r="B84" s="486"/>
      <c r="C84" s="499"/>
      <c r="D84" s="289">
        <v>7578</v>
      </c>
      <c r="E84" s="289" t="s">
        <v>419</v>
      </c>
      <c r="F84" s="488"/>
      <c r="G84" s="501"/>
    </row>
    <row r="85" spans="1:7" ht="25.5" customHeight="1" thickBot="1">
      <c r="A85" s="257"/>
      <c r="B85" s="284" t="s">
        <v>464</v>
      </c>
      <c r="C85" s="486"/>
      <c r="D85" s="294">
        <v>5120</v>
      </c>
      <c r="E85" s="294" t="s">
        <v>465</v>
      </c>
      <c r="F85" s="289" t="s">
        <v>466</v>
      </c>
      <c r="G85" s="502"/>
    </row>
    <row r="86" spans="1:7" ht="15" customHeight="1">
      <c r="A86" s="257"/>
      <c r="B86" s="257"/>
      <c r="C86" s="257"/>
      <c r="D86" s="257"/>
      <c r="E86" s="257"/>
      <c r="F86" s="257"/>
      <c r="G86" s="257"/>
    </row>
    <row r="87" spans="1:7" ht="15" customHeight="1">
      <c r="A87" s="257"/>
      <c r="B87" s="257"/>
      <c r="C87" s="257"/>
      <c r="D87" s="257"/>
      <c r="E87" s="257"/>
      <c r="F87" s="257"/>
      <c r="G87" s="257"/>
    </row>
    <row r="88" spans="1:7" ht="15" customHeight="1">
      <c r="A88" s="297" t="s">
        <v>467</v>
      </c>
      <c r="B88" s="257"/>
      <c r="C88" s="257"/>
      <c r="D88" s="257"/>
      <c r="E88" s="257"/>
      <c r="F88" s="257"/>
      <c r="G88" s="257"/>
    </row>
    <row r="89" spans="1:7" ht="15" customHeight="1">
      <c r="A89" s="257"/>
      <c r="B89" s="257"/>
      <c r="C89" s="257"/>
      <c r="D89" s="257"/>
      <c r="E89" s="257"/>
      <c r="F89" s="257"/>
      <c r="G89" s="257"/>
    </row>
    <row r="90" spans="1:7" ht="15" customHeight="1">
      <c r="A90" s="257"/>
      <c r="C90" s="257"/>
      <c r="D90" s="257"/>
      <c r="E90" s="257"/>
      <c r="F90" s="257"/>
      <c r="G90" s="257"/>
    </row>
    <row r="91" spans="1:7" ht="15" customHeight="1" thickBot="1">
      <c r="A91" s="264" t="s">
        <v>424</v>
      </c>
      <c r="B91" s="257"/>
      <c r="C91" s="257"/>
      <c r="D91" s="257"/>
      <c r="E91" s="257"/>
      <c r="F91" s="257"/>
      <c r="G91" s="257"/>
    </row>
    <row r="92" spans="1:7" ht="15" customHeight="1" thickBot="1">
      <c r="A92" s="257"/>
      <c r="B92" s="279" t="s">
        <v>412</v>
      </c>
      <c r="C92" s="280" t="s">
        <v>413</v>
      </c>
      <c r="D92" s="280" t="s">
        <v>414</v>
      </c>
      <c r="E92" s="280" t="s">
        <v>415</v>
      </c>
      <c r="F92" s="280" t="s">
        <v>416</v>
      </c>
      <c r="G92" s="280" t="s">
        <v>432</v>
      </c>
    </row>
    <row r="93" spans="1:7" ht="15" customHeight="1" thickBot="1">
      <c r="A93" s="257"/>
      <c r="B93" s="287" t="s">
        <v>468</v>
      </c>
      <c r="C93" s="288" t="s">
        <v>469</v>
      </c>
      <c r="D93" s="289">
        <v>2049</v>
      </c>
      <c r="E93" s="487" t="s">
        <v>419</v>
      </c>
      <c r="F93" s="289" t="s">
        <v>470</v>
      </c>
      <c r="G93" s="289" t="s">
        <v>471</v>
      </c>
    </row>
    <row r="94" spans="1:7" ht="15" customHeight="1" thickBot="1">
      <c r="A94" s="257"/>
      <c r="B94" s="287" t="s">
        <v>472</v>
      </c>
      <c r="C94" s="288" t="s">
        <v>473</v>
      </c>
      <c r="D94" s="289">
        <v>445</v>
      </c>
      <c r="E94" s="488"/>
      <c r="F94" s="289" t="s">
        <v>474</v>
      </c>
      <c r="G94" s="289" t="s">
        <v>475</v>
      </c>
    </row>
    <row r="95" spans="1:7" ht="15" customHeight="1">
      <c r="A95" s="257"/>
      <c r="B95" s="257"/>
      <c r="C95" s="257"/>
      <c r="D95" s="257"/>
      <c r="E95" s="257"/>
      <c r="F95" s="257"/>
      <c r="G95" s="257"/>
    </row>
    <row r="96" spans="1:7" ht="15" customHeight="1">
      <c r="A96" s="257"/>
      <c r="B96" s="257"/>
      <c r="C96" s="257"/>
      <c r="D96" s="257"/>
      <c r="E96" s="257"/>
      <c r="F96" s="257"/>
      <c r="G96" s="257"/>
    </row>
    <row r="97" spans="1:7" ht="15" customHeight="1">
      <c r="A97" s="297" t="s">
        <v>476</v>
      </c>
      <c r="B97" s="257"/>
      <c r="C97" s="257"/>
      <c r="D97" s="257"/>
      <c r="E97" s="257"/>
      <c r="F97" s="257"/>
      <c r="G97" s="257"/>
    </row>
    <row r="98" spans="1:7" ht="15" customHeight="1">
      <c r="A98" s="257"/>
      <c r="B98" s="257"/>
      <c r="C98" s="257"/>
      <c r="D98" s="257"/>
      <c r="E98" s="257"/>
      <c r="F98" s="257"/>
      <c r="G98" s="257"/>
    </row>
    <row r="99" spans="1:7" ht="15" customHeight="1" thickBot="1">
      <c r="A99" s="296" t="s">
        <v>450</v>
      </c>
      <c r="B99" s="257"/>
      <c r="C99" s="257"/>
      <c r="D99" s="257"/>
      <c r="E99" s="257"/>
      <c r="F99" s="257"/>
      <c r="G99" s="257"/>
    </row>
    <row r="100" spans="1:7" ht="15" customHeight="1" thickBot="1">
      <c r="A100" s="257"/>
      <c r="B100" s="279" t="s">
        <v>412</v>
      </c>
      <c r="C100" s="280" t="s">
        <v>413</v>
      </c>
      <c r="D100" s="280" t="s">
        <v>414</v>
      </c>
      <c r="E100" s="280" t="s">
        <v>415</v>
      </c>
      <c r="F100" s="280" t="s">
        <v>416</v>
      </c>
      <c r="G100" s="280" t="s">
        <v>432</v>
      </c>
    </row>
    <row r="101" spans="1:7" ht="15" customHeight="1">
      <c r="A101" s="257"/>
      <c r="B101" s="485" t="s">
        <v>477</v>
      </c>
      <c r="C101" s="487" t="s">
        <v>478</v>
      </c>
      <c r="D101" s="487" t="s">
        <v>479</v>
      </c>
      <c r="E101" s="487" t="s">
        <v>480</v>
      </c>
      <c r="F101" s="281" t="s">
        <v>481</v>
      </c>
      <c r="G101" s="487" t="s">
        <v>482</v>
      </c>
    </row>
    <row r="102" spans="1:7" ht="26.45" customHeight="1" thickBot="1">
      <c r="A102" s="257"/>
      <c r="B102" s="486"/>
      <c r="C102" s="488"/>
      <c r="D102" s="488"/>
      <c r="E102" s="488"/>
      <c r="F102" s="289" t="s">
        <v>483</v>
      </c>
      <c r="G102" s="488"/>
    </row>
    <row r="103" spans="1:7" ht="15" customHeight="1">
      <c r="A103" s="257"/>
      <c r="B103" s="257"/>
      <c r="C103" s="257"/>
      <c r="D103" s="257"/>
      <c r="E103" s="257"/>
      <c r="F103" s="257"/>
      <c r="G103" s="257"/>
    </row>
    <row r="104" spans="1:7" ht="15" customHeight="1">
      <c r="A104" s="297" t="s">
        <v>484</v>
      </c>
      <c r="B104" s="257"/>
      <c r="C104" s="257"/>
      <c r="D104" s="257"/>
      <c r="E104" s="257"/>
      <c r="F104" s="257"/>
      <c r="G104" s="257"/>
    </row>
    <row r="105" spans="1:7" ht="15" customHeight="1">
      <c r="A105" s="257"/>
      <c r="B105" s="257"/>
      <c r="C105" s="257"/>
      <c r="D105" s="257"/>
      <c r="E105" s="257"/>
      <c r="F105" s="257"/>
      <c r="G105" s="257"/>
    </row>
    <row r="106" spans="1:7" ht="24" customHeight="1" thickBot="1">
      <c r="A106" s="296" t="s">
        <v>450</v>
      </c>
      <c r="B106" s="257"/>
      <c r="C106" s="257"/>
      <c r="D106" s="257"/>
      <c r="E106" s="257"/>
      <c r="F106" s="257"/>
      <c r="G106" s="257"/>
    </row>
    <row r="107" spans="1:7" ht="15" customHeight="1" thickBot="1">
      <c r="A107" s="257"/>
      <c r="B107" s="279" t="s">
        <v>412</v>
      </c>
      <c r="C107" s="280" t="s">
        <v>413</v>
      </c>
      <c r="D107" s="280" t="s">
        <v>414</v>
      </c>
      <c r="E107" s="280" t="s">
        <v>415</v>
      </c>
      <c r="F107" s="280" t="s">
        <v>416</v>
      </c>
      <c r="G107" s="280" t="s">
        <v>432</v>
      </c>
    </row>
    <row r="108" spans="1:7" ht="15" customHeight="1">
      <c r="A108" s="257"/>
      <c r="B108" s="485" t="s">
        <v>417</v>
      </c>
      <c r="C108" s="487" t="s">
        <v>484</v>
      </c>
      <c r="D108" s="487" t="s">
        <v>485</v>
      </c>
      <c r="E108" s="487" t="s">
        <v>419</v>
      </c>
      <c r="F108" s="281" t="s">
        <v>486</v>
      </c>
      <c r="G108" s="487" t="s">
        <v>442</v>
      </c>
    </row>
    <row r="109" spans="1:7" ht="15" customHeight="1" thickBot="1">
      <c r="A109" s="257"/>
      <c r="B109" s="486"/>
      <c r="C109" s="488"/>
      <c r="D109" s="488"/>
      <c r="E109" s="488"/>
      <c r="F109" s="289" t="s">
        <v>487</v>
      </c>
      <c r="G109" s="488"/>
    </row>
    <row r="110" spans="1:7" ht="15" customHeight="1">
      <c r="A110" s="257"/>
      <c r="B110" s="257"/>
      <c r="C110" s="257"/>
      <c r="D110" s="257"/>
      <c r="E110" s="257"/>
      <c r="F110" s="257"/>
      <c r="G110" s="257"/>
    </row>
    <row r="111" spans="1:7" ht="15" customHeight="1">
      <c r="A111" s="297" t="s">
        <v>238</v>
      </c>
      <c r="B111" s="257"/>
      <c r="C111" s="257"/>
      <c r="D111" s="257"/>
      <c r="E111" s="257"/>
      <c r="F111" s="257"/>
      <c r="G111" s="257"/>
    </row>
    <row r="112" spans="1:7" ht="15" customHeight="1">
      <c r="A112" s="257"/>
      <c r="B112" s="257"/>
      <c r="C112" s="257"/>
      <c r="D112" s="257"/>
      <c r="E112" s="257"/>
      <c r="F112" s="257"/>
      <c r="G112" s="257"/>
    </row>
    <row r="113" spans="1:7" ht="23.45" customHeight="1" thickBot="1">
      <c r="A113" s="264" t="s">
        <v>424</v>
      </c>
      <c r="B113" s="257"/>
      <c r="C113" s="257"/>
      <c r="D113" s="257"/>
      <c r="E113" s="257"/>
      <c r="F113" s="257"/>
      <c r="G113" s="257"/>
    </row>
    <row r="114" spans="1:7" ht="19.5" customHeight="1" thickBot="1">
      <c r="A114" s="257"/>
      <c r="B114" s="279" t="s">
        <v>412</v>
      </c>
      <c r="C114" s="280" t="s">
        <v>413</v>
      </c>
      <c r="D114" s="280" t="s">
        <v>488</v>
      </c>
      <c r="E114" s="280" t="s">
        <v>415</v>
      </c>
      <c r="F114" s="280" t="s">
        <v>416</v>
      </c>
      <c r="G114" s="280" t="s">
        <v>432</v>
      </c>
    </row>
    <row r="115" spans="1:7" ht="15" customHeight="1" thickBot="1">
      <c r="A115" s="257"/>
      <c r="B115" s="287" t="s">
        <v>238</v>
      </c>
      <c r="C115" s="288" t="s">
        <v>417</v>
      </c>
      <c r="D115" s="289">
        <v>161</v>
      </c>
      <c r="E115" s="289" t="s">
        <v>444</v>
      </c>
      <c r="F115" s="289" t="s">
        <v>489</v>
      </c>
      <c r="G115" s="289" t="s">
        <v>442</v>
      </c>
    </row>
    <row r="116" spans="1:7" ht="15" customHeight="1">
      <c r="A116" s="257"/>
      <c r="B116" s="257"/>
      <c r="C116" s="257"/>
      <c r="D116" s="257"/>
      <c r="E116" s="257"/>
      <c r="F116" s="257"/>
      <c r="G116" s="257"/>
    </row>
    <row r="117" spans="1:7" ht="15" customHeight="1">
      <c r="A117" s="264" t="s">
        <v>411</v>
      </c>
      <c r="B117" s="257"/>
      <c r="C117" s="257"/>
      <c r="D117" s="257"/>
      <c r="E117" s="257"/>
      <c r="F117" s="257"/>
      <c r="G117" s="257"/>
    </row>
    <row r="118" spans="1:7" ht="15" customHeight="1" thickBot="1">
      <c r="A118" s="257"/>
      <c r="B118" s="257"/>
      <c r="C118" s="257"/>
      <c r="D118" s="257"/>
      <c r="E118" s="257"/>
      <c r="F118" s="257"/>
      <c r="G118" s="257"/>
    </row>
    <row r="119" spans="1:7" ht="15" customHeight="1" thickBot="1">
      <c r="A119" s="257"/>
      <c r="B119" s="279" t="s">
        <v>412</v>
      </c>
      <c r="C119" s="280" t="s">
        <v>413</v>
      </c>
      <c r="D119" s="280" t="s">
        <v>488</v>
      </c>
      <c r="E119" s="280" t="s">
        <v>415</v>
      </c>
      <c r="F119" s="280" t="s">
        <v>416</v>
      </c>
      <c r="G119" s="280" t="s">
        <v>432</v>
      </c>
    </row>
    <row r="120" spans="1:7" ht="15" customHeight="1" thickBot="1">
      <c r="A120" s="257"/>
      <c r="B120" s="286" t="s">
        <v>417</v>
      </c>
      <c r="C120" s="289" t="s">
        <v>490</v>
      </c>
      <c r="D120" s="289">
        <v>162</v>
      </c>
      <c r="E120" s="289" t="s">
        <v>444</v>
      </c>
      <c r="F120" s="289" t="s">
        <v>491</v>
      </c>
      <c r="G120" s="289" t="s">
        <v>442</v>
      </c>
    </row>
    <row r="121" spans="1:7" ht="15" customHeight="1">
      <c r="A121" s="257"/>
      <c r="B121" s="257"/>
      <c r="C121" s="257"/>
      <c r="D121" s="257"/>
      <c r="E121" s="257"/>
      <c r="F121" s="257"/>
      <c r="G121" s="257"/>
    </row>
    <row r="122" spans="1:7" ht="15" customHeight="1">
      <c r="A122" s="297" t="s">
        <v>492</v>
      </c>
      <c r="B122" s="257"/>
      <c r="C122" s="257"/>
      <c r="D122" s="257"/>
      <c r="E122" s="257"/>
      <c r="F122" s="257"/>
      <c r="G122" s="257"/>
    </row>
    <row r="123" spans="1:7" ht="15" customHeight="1">
      <c r="A123" s="257"/>
      <c r="B123" s="257"/>
      <c r="C123" s="257"/>
      <c r="D123" s="257"/>
      <c r="E123" s="257"/>
      <c r="F123" s="257"/>
      <c r="G123" s="257"/>
    </row>
    <row r="124" spans="1:7" ht="19.5" customHeight="1" thickBot="1">
      <c r="A124" s="296" t="s">
        <v>411</v>
      </c>
      <c r="B124" s="257"/>
      <c r="C124" s="257"/>
      <c r="D124" s="257"/>
      <c r="E124" s="257"/>
      <c r="F124" s="257"/>
      <c r="G124" s="257"/>
    </row>
    <row r="125" spans="1:7" ht="15" customHeight="1" thickBot="1">
      <c r="A125" s="257"/>
      <c r="B125" s="279" t="s">
        <v>412</v>
      </c>
      <c r="C125" s="280" t="s">
        <v>413</v>
      </c>
      <c r="D125" s="280" t="s">
        <v>414</v>
      </c>
      <c r="E125" s="280" t="s">
        <v>415</v>
      </c>
      <c r="F125" s="280" t="s">
        <v>416</v>
      </c>
      <c r="G125" s="280" t="s">
        <v>432</v>
      </c>
    </row>
    <row r="126" spans="1:7" ht="35.25" thickBot="1">
      <c r="A126" s="257"/>
      <c r="B126" s="286" t="s">
        <v>417</v>
      </c>
      <c r="C126" s="289" t="s">
        <v>493</v>
      </c>
      <c r="D126" s="289" t="s">
        <v>494</v>
      </c>
      <c r="E126" s="289" t="s">
        <v>419</v>
      </c>
      <c r="F126" s="289" t="s">
        <v>495</v>
      </c>
      <c r="G126" s="289" t="s">
        <v>442</v>
      </c>
    </row>
    <row r="127" spans="1:7" ht="15" customHeight="1">
      <c r="A127" s="257"/>
      <c r="B127" s="257"/>
      <c r="C127" s="257"/>
      <c r="D127" s="257"/>
      <c r="E127" s="257"/>
      <c r="F127" s="257"/>
      <c r="G127" s="257"/>
    </row>
    <row r="128" spans="1:7" ht="15" customHeight="1">
      <c r="A128" s="257"/>
      <c r="B128" s="257"/>
      <c r="C128" s="257"/>
      <c r="D128" s="257"/>
      <c r="E128" s="257"/>
      <c r="F128" s="257"/>
      <c r="G128" s="257"/>
    </row>
    <row r="129" spans="1:7" ht="30">
      <c r="A129" s="298" t="s">
        <v>496</v>
      </c>
      <c r="B129" s="257"/>
      <c r="C129" s="257"/>
      <c r="D129" s="257"/>
      <c r="E129" s="257"/>
      <c r="F129" s="257"/>
      <c r="G129" s="257"/>
    </row>
    <row r="131" spans="1:7" ht="15" customHeight="1">
      <c r="A131" s="297" t="s">
        <v>497</v>
      </c>
      <c r="B131" s="257"/>
      <c r="C131" s="257"/>
      <c r="D131" s="257"/>
      <c r="E131" s="257"/>
      <c r="F131" s="257"/>
      <c r="G131" s="257"/>
    </row>
    <row r="132" spans="1:7" ht="9.6" customHeight="1">
      <c r="A132" s="257"/>
      <c r="B132" s="257"/>
      <c r="C132" s="257"/>
      <c r="D132" s="257"/>
      <c r="E132" s="257"/>
      <c r="F132" s="257"/>
      <c r="G132" s="257"/>
    </row>
    <row r="133" spans="1:7" ht="20.45" customHeight="1" thickBot="1">
      <c r="A133" s="296" t="s">
        <v>424</v>
      </c>
      <c r="B133" s="257"/>
      <c r="C133" s="257"/>
      <c r="D133" s="257"/>
      <c r="E133" s="257"/>
      <c r="F133" s="257"/>
      <c r="G133" s="257"/>
    </row>
    <row r="134" spans="1:7" ht="15" customHeight="1" thickBot="1">
      <c r="A134" s="257"/>
      <c r="B134" s="279" t="s">
        <v>412</v>
      </c>
      <c r="C134" s="280" t="s">
        <v>413</v>
      </c>
      <c r="D134" s="280" t="s">
        <v>414</v>
      </c>
      <c r="E134" s="280" t="s">
        <v>415</v>
      </c>
      <c r="F134" s="280" t="s">
        <v>416</v>
      </c>
      <c r="G134" s="280" t="s">
        <v>432</v>
      </c>
    </row>
    <row r="135" spans="1:7" ht="15.75">
      <c r="A135" s="257"/>
      <c r="B135" s="487" t="s">
        <v>498</v>
      </c>
      <c r="C135" s="487" t="s">
        <v>499</v>
      </c>
      <c r="D135" s="281">
        <v>111</v>
      </c>
      <c r="E135" s="487" t="s">
        <v>419</v>
      </c>
      <c r="F135" s="281" t="s">
        <v>500</v>
      </c>
      <c r="G135" s="487" t="s">
        <v>501</v>
      </c>
    </row>
    <row r="136" spans="1:7" ht="15.75">
      <c r="A136" s="257"/>
      <c r="B136" s="503"/>
      <c r="C136" s="503"/>
      <c r="D136" s="281">
        <v>2049</v>
      </c>
      <c r="E136" s="503"/>
      <c r="F136" s="281" t="s">
        <v>502</v>
      </c>
      <c r="G136" s="503"/>
    </row>
    <row r="137" spans="1:7" ht="15.75">
      <c r="A137" s="257"/>
      <c r="B137" s="503"/>
      <c r="C137" s="503"/>
      <c r="D137" s="283"/>
      <c r="E137" s="503"/>
      <c r="F137" s="281" t="s">
        <v>503</v>
      </c>
      <c r="G137" s="503"/>
    </row>
    <row r="138" spans="1:7" ht="23.65" thickBot="1">
      <c r="A138" s="257"/>
      <c r="B138" s="488"/>
      <c r="C138" s="488"/>
      <c r="D138" s="285"/>
      <c r="E138" s="488"/>
      <c r="F138" s="289" t="s">
        <v>504</v>
      </c>
      <c r="G138" s="488"/>
    </row>
    <row r="139" spans="1:7" ht="15" customHeight="1">
      <c r="A139" s="257"/>
      <c r="B139" s="257"/>
      <c r="C139" s="257"/>
      <c r="D139" s="257"/>
      <c r="E139" s="257"/>
      <c r="F139" s="257"/>
      <c r="G139" s="257"/>
    </row>
    <row r="140" spans="1:7" ht="19.5" customHeight="1" thickBot="1">
      <c r="A140" s="296" t="s">
        <v>411</v>
      </c>
      <c r="B140" s="257"/>
      <c r="C140" s="257"/>
      <c r="D140" s="257"/>
      <c r="E140" s="257"/>
      <c r="F140" s="257"/>
      <c r="G140" s="257"/>
    </row>
    <row r="141" spans="1:7" ht="16.149999999999999" thickBot="1">
      <c r="A141" s="257"/>
      <c r="B141" s="279" t="s">
        <v>412</v>
      </c>
      <c r="C141" s="280" t="s">
        <v>413</v>
      </c>
      <c r="D141" s="280" t="s">
        <v>414</v>
      </c>
      <c r="E141" s="280" t="s">
        <v>415</v>
      </c>
      <c r="F141" s="280" t="s">
        <v>416</v>
      </c>
      <c r="G141" s="280" t="s">
        <v>432</v>
      </c>
    </row>
    <row r="142" spans="1:7" ht="24" customHeight="1" thickBot="1">
      <c r="A142" s="257"/>
      <c r="B142" s="286" t="s">
        <v>417</v>
      </c>
      <c r="C142" s="289" t="s">
        <v>505</v>
      </c>
      <c r="D142" s="289">
        <v>902</v>
      </c>
      <c r="E142" s="289" t="s">
        <v>419</v>
      </c>
      <c r="F142" s="289" t="s">
        <v>506</v>
      </c>
      <c r="G142" s="289" t="s">
        <v>436</v>
      </c>
    </row>
    <row r="143" spans="1:7" ht="15" customHeight="1">
      <c r="A143" s="257"/>
      <c r="B143" s="257"/>
      <c r="C143" s="257"/>
      <c r="D143" s="257"/>
      <c r="E143" s="257"/>
      <c r="F143" s="257"/>
      <c r="G143" s="257"/>
    </row>
    <row r="144" spans="1:7" ht="15" customHeight="1" thickBot="1">
      <c r="A144" s="296" t="s">
        <v>450</v>
      </c>
      <c r="B144" s="257"/>
      <c r="C144" s="257"/>
      <c r="D144" s="257"/>
      <c r="E144" s="257"/>
      <c r="F144" s="257"/>
      <c r="G144" s="257"/>
    </row>
    <row r="145" spans="1:7" ht="15" customHeight="1" thickBot="1">
      <c r="A145" s="257"/>
      <c r="B145" s="279" t="s">
        <v>412</v>
      </c>
      <c r="C145" s="280" t="s">
        <v>413</v>
      </c>
      <c r="D145" s="280" t="s">
        <v>414</v>
      </c>
      <c r="E145" s="280" t="s">
        <v>415</v>
      </c>
      <c r="F145" s="280" t="s">
        <v>416</v>
      </c>
      <c r="G145" s="280" t="s">
        <v>432</v>
      </c>
    </row>
    <row r="146" spans="1:7" ht="22.5" customHeight="1">
      <c r="A146" s="257"/>
      <c r="B146" s="485" t="s">
        <v>417</v>
      </c>
      <c r="C146" s="281" t="s">
        <v>507</v>
      </c>
      <c r="D146" s="485">
        <v>443</v>
      </c>
      <c r="E146" s="485" t="s">
        <v>419</v>
      </c>
      <c r="F146" s="281" t="s">
        <v>508</v>
      </c>
      <c r="G146" s="485" t="s">
        <v>436</v>
      </c>
    </row>
    <row r="147" spans="1:7" ht="38.450000000000003" customHeight="1">
      <c r="A147" s="257"/>
      <c r="B147" s="499"/>
      <c r="C147" s="281" t="s">
        <v>509</v>
      </c>
      <c r="D147" s="499"/>
      <c r="E147" s="499"/>
      <c r="F147" s="281" t="s">
        <v>510</v>
      </c>
      <c r="G147" s="499"/>
    </row>
    <row r="148" spans="1:7" ht="34.5" customHeight="1">
      <c r="A148" s="257"/>
      <c r="B148" s="499"/>
      <c r="C148" s="281" t="s">
        <v>511</v>
      </c>
      <c r="D148" s="499"/>
      <c r="E148" s="499"/>
      <c r="F148" s="290" t="s">
        <v>512</v>
      </c>
      <c r="G148" s="499"/>
    </row>
    <row r="149" spans="1:7" ht="34.5" customHeight="1" thickBot="1">
      <c r="A149" s="257"/>
      <c r="B149" s="486"/>
      <c r="C149" s="289"/>
      <c r="D149" s="486"/>
      <c r="E149" s="486"/>
      <c r="F149" s="289" t="s">
        <v>513</v>
      </c>
      <c r="G149" s="486"/>
    </row>
    <row r="150" spans="1:7" ht="31.5" customHeight="1">
      <c r="A150" s="257"/>
      <c r="B150" s="257"/>
      <c r="C150" s="257"/>
      <c r="D150" s="257"/>
      <c r="E150" s="257"/>
      <c r="F150" s="257"/>
      <c r="G150" s="257"/>
    </row>
    <row r="151" spans="1:7" ht="15" customHeight="1">
      <c r="A151" s="257"/>
      <c r="B151" s="257"/>
      <c r="C151" s="257"/>
      <c r="D151" s="257"/>
      <c r="E151" s="257"/>
      <c r="F151" s="257"/>
      <c r="G151" s="257"/>
    </row>
    <row r="152" spans="1:7" ht="17.45" customHeight="1">
      <c r="A152" s="297" t="s">
        <v>514</v>
      </c>
      <c r="B152" s="257"/>
      <c r="C152" s="257"/>
      <c r="D152" s="205"/>
      <c r="E152" s="257"/>
      <c r="F152" s="257"/>
      <c r="G152" s="257"/>
    </row>
    <row r="153" spans="1:7" ht="15" customHeight="1">
      <c r="A153" s="257"/>
      <c r="B153" s="257"/>
      <c r="C153" s="257"/>
      <c r="D153" s="257"/>
      <c r="E153" s="257"/>
      <c r="F153" s="257"/>
      <c r="G153" s="257"/>
    </row>
    <row r="154" spans="1:7" ht="26.45" customHeight="1" thickBot="1">
      <c r="A154" s="296" t="s">
        <v>411</v>
      </c>
      <c r="B154" s="257"/>
      <c r="C154" s="257"/>
      <c r="D154" s="257"/>
      <c r="E154" s="257"/>
      <c r="F154" s="257"/>
      <c r="G154" s="257"/>
    </row>
    <row r="155" spans="1:7" ht="15" customHeight="1" thickBot="1">
      <c r="A155" s="257"/>
      <c r="B155" s="279" t="s">
        <v>412</v>
      </c>
      <c r="C155" s="280" t="s">
        <v>413</v>
      </c>
      <c r="D155" s="280" t="s">
        <v>414</v>
      </c>
      <c r="E155" s="280" t="s">
        <v>415</v>
      </c>
      <c r="F155" s="280" t="s">
        <v>416</v>
      </c>
      <c r="G155" s="280" t="s">
        <v>432</v>
      </c>
    </row>
    <row r="156" spans="1:7" ht="24.95" customHeight="1" thickBot="1">
      <c r="A156" s="257"/>
      <c r="B156" s="487" t="s">
        <v>515</v>
      </c>
      <c r="C156" s="289" t="s">
        <v>516</v>
      </c>
      <c r="D156" s="487">
        <v>5986</v>
      </c>
      <c r="E156" s="487" t="s">
        <v>419</v>
      </c>
      <c r="F156" s="289" t="s">
        <v>517</v>
      </c>
      <c r="G156" s="289" t="s">
        <v>442</v>
      </c>
    </row>
    <row r="157" spans="1:7" ht="23.1" customHeight="1" thickBot="1">
      <c r="A157" s="257"/>
      <c r="B157" s="488"/>
      <c r="C157" s="289" t="s">
        <v>518</v>
      </c>
      <c r="D157" s="488"/>
      <c r="E157" s="488"/>
      <c r="F157" s="289" t="s">
        <v>519</v>
      </c>
      <c r="G157" s="289" t="s">
        <v>436</v>
      </c>
    </row>
    <row r="158" spans="1:7" ht="23.1" customHeight="1" thickBot="1">
      <c r="A158" s="257"/>
      <c r="B158" s="289" t="s">
        <v>417</v>
      </c>
      <c r="C158" s="289" t="s">
        <v>520</v>
      </c>
      <c r="D158" s="289" t="s">
        <v>434</v>
      </c>
      <c r="E158" s="289" t="s">
        <v>419</v>
      </c>
      <c r="F158" s="289" t="s">
        <v>521</v>
      </c>
      <c r="G158" s="289" t="s">
        <v>436</v>
      </c>
    </row>
    <row r="159" spans="1:7" ht="23.1" customHeight="1">
      <c r="A159" s="257"/>
      <c r="B159" s="302"/>
      <c r="C159" s="302"/>
      <c r="D159" s="302"/>
      <c r="E159" s="302"/>
      <c r="F159" s="302"/>
      <c r="G159" s="302"/>
    </row>
    <row r="160" spans="1:7" ht="23.1" customHeight="1" thickBot="1">
      <c r="A160" s="296" t="s">
        <v>424</v>
      </c>
      <c r="B160" s="257"/>
      <c r="C160" s="257"/>
      <c r="D160" s="257"/>
      <c r="E160" s="257"/>
      <c r="F160" s="257"/>
      <c r="G160" s="257"/>
    </row>
    <row r="161" spans="1:7" ht="23.1" customHeight="1" thickBot="1">
      <c r="A161" s="296"/>
      <c r="B161" s="279" t="s">
        <v>412</v>
      </c>
      <c r="C161" s="280" t="s">
        <v>413</v>
      </c>
      <c r="D161" s="280" t="s">
        <v>414</v>
      </c>
      <c r="E161" s="280" t="s">
        <v>415</v>
      </c>
      <c r="F161" s="280" t="s">
        <v>416</v>
      </c>
      <c r="G161" s="280" t="s">
        <v>432</v>
      </c>
    </row>
    <row r="162" spans="1:7" ht="35.1" customHeight="1" thickBot="1">
      <c r="A162" s="257"/>
      <c r="B162" s="287" t="s">
        <v>417</v>
      </c>
      <c r="C162" s="288" t="s">
        <v>522</v>
      </c>
      <c r="D162" s="289" t="s">
        <v>523</v>
      </c>
      <c r="E162" s="289" t="s">
        <v>419</v>
      </c>
      <c r="F162" s="289" t="s">
        <v>524</v>
      </c>
      <c r="G162" s="289" t="s">
        <v>436</v>
      </c>
    </row>
    <row r="163" spans="1:7" ht="20.45" customHeight="1">
      <c r="A163" s="257"/>
      <c r="B163" s="302"/>
      <c r="C163" s="303"/>
      <c r="D163" s="302"/>
      <c r="E163" s="302"/>
      <c r="F163" s="302"/>
      <c r="G163" s="302"/>
    </row>
    <row r="164" spans="1:7" ht="20.100000000000001" customHeight="1" thickBot="1">
      <c r="A164" s="296" t="s">
        <v>450</v>
      </c>
      <c r="B164" s="257"/>
      <c r="C164" s="257"/>
      <c r="D164" s="257"/>
      <c r="E164" s="257"/>
      <c r="F164" s="257"/>
      <c r="G164" s="257"/>
    </row>
    <row r="165" spans="1:7" ht="15" customHeight="1" thickBot="1">
      <c r="A165" s="257"/>
      <c r="B165" s="279" t="s">
        <v>412</v>
      </c>
      <c r="C165" s="280" t="s">
        <v>413</v>
      </c>
      <c r="D165" s="280" t="s">
        <v>414</v>
      </c>
      <c r="E165" s="280" t="s">
        <v>415</v>
      </c>
      <c r="F165" s="280" t="s">
        <v>416</v>
      </c>
      <c r="G165" s="280" t="s">
        <v>432</v>
      </c>
    </row>
    <row r="166" spans="1:7" ht="15" customHeight="1" thickBot="1">
      <c r="A166" s="257"/>
      <c r="B166" s="287" t="s">
        <v>520</v>
      </c>
      <c r="C166" s="288" t="s">
        <v>417</v>
      </c>
      <c r="D166" s="289">
        <v>445</v>
      </c>
      <c r="E166" s="289" t="s">
        <v>419</v>
      </c>
      <c r="F166" s="289" t="s">
        <v>525</v>
      </c>
      <c r="G166" s="289" t="s">
        <v>501</v>
      </c>
    </row>
    <row r="167" spans="1:7" ht="15" customHeight="1"/>
    <row r="168" spans="1:7" ht="15" customHeight="1"/>
    <row r="169" spans="1:7" ht="21.4">
      <c r="A169" s="297" t="s">
        <v>526</v>
      </c>
      <c r="B169" s="257"/>
      <c r="C169" s="257"/>
      <c r="D169" s="257"/>
      <c r="E169" s="257"/>
      <c r="F169" s="257"/>
      <c r="G169" s="257"/>
    </row>
    <row r="170" spans="1:7" ht="18.95" customHeight="1">
      <c r="A170" s="296" t="s">
        <v>424</v>
      </c>
      <c r="B170" s="257"/>
      <c r="C170" s="257"/>
      <c r="D170" s="257"/>
      <c r="E170" s="257"/>
      <c r="F170" s="257"/>
      <c r="G170" s="257"/>
    </row>
    <row r="171" spans="1:7" ht="15" customHeight="1" thickBot="1">
      <c r="A171" s="257"/>
      <c r="B171" s="257"/>
      <c r="C171" s="257"/>
      <c r="D171" s="257"/>
      <c r="E171" s="257"/>
      <c r="F171" s="257"/>
      <c r="G171" s="257"/>
    </row>
    <row r="172" spans="1:7" ht="15" customHeight="1" thickBot="1">
      <c r="A172" s="257"/>
      <c r="B172" s="279" t="s">
        <v>412</v>
      </c>
      <c r="C172" s="280" t="s">
        <v>413</v>
      </c>
      <c r="D172" s="280" t="s">
        <v>414</v>
      </c>
      <c r="E172" s="280" t="s">
        <v>415</v>
      </c>
      <c r="F172" s="280" t="s">
        <v>416</v>
      </c>
      <c r="G172" s="280" t="s">
        <v>432</v>
      </c>
    </row>
    <row r="173" spans="1:7" ht="53.45" customHeight="1" thickBot="1">
      <c r="A173" s="257"/>
      <c r="B173" s="287" t="s">
        <v>527</v>
      </c>
      <c r="C173" s="289" t="s">
        <v>528</v>
      </c>
      <c r="D173" s="289" t="s">
        <v>529</v>
      </c>
      <c r="E173" s="289" t="s">
        <v>419</v>
      </c>
      <c r="F173" s="289" t="s">
        <v>530</v>
      </c>
      <c r="G173" s="289" t="s">
        <v>436</v>
      </c>
    </row>
    <row r="174" spans="1:7" ht="21" customHeight="1">
      <c r="A174" s="257"/>
      <c r="B174" s="257"/>
      <c r="C174" s="257"/>
      <c r="D174" s="257"/>
      <c r="E174" s="257"/>
      <c r="F174" s="257"/>
      <c r="G174" s="257"/>
    </row>
    <row r="175" spans="1:7" ht="18.95" customHeight="1">
      <c r="A175" s="296" t="s">
        <v>411</v>
      </c>
      <c r="B175" s="257"/>
      <c r="C175" s="257"/>
      <c r="D175" s="257"/>
      <c r="E175" s="257"/>
      <c r="F175" s="257"/>
      <c r="G175" s="257"/>
    </row>
    <row r="176" spans="1:7" ht="15" customHeight="1" thickBot="1">
      <c r="A176" s="257"/>
      <c r="B176" s="257"/>
      <c r="C176" s="257"/>
      <c r="D176" s="257"/>
      <c r="E176" s="257"/>
      <c r="F176" s="257"/>
      <c r="G176" s="257"/>
    </row>
    <row r="177" spans="1:7" ht="15" customHeight="1" thickBot="1">
      <c r="A177" s="257"/>
      <c r="B177" s="279" t="s">
        <v>412</v>
      </c>
      <c r="C177" s="280" t="s">
        <v>413</v>
      </c>
      <c r="D177" s="280" t="s">
        <v>414</v>
      </c>
      <c r="E177" s="280" t="s">
        <v>415</v>
      </c>
      <c r="F177" s="280" t="s">
        <v>416</v>
      </c>
      <c r="G177" s="280" t="s">
        <v>432</v>
      </c>
    </row>
    <row r="178" spans="1:7" ht="15" customHeight="1" thickBot="1">
      <c r="A178" s="257"/>
      <c r="B178" s="485" t="s">
        <v>417</v>
      </c>
      <c r="C178" s="487" t="s">
        <v>527</v>
      </c>
      <c r="D178" s="289">
        <v>9440</v>
      </c>
      <c r="E178" s="487" t="s">
        <v>419</v>
      </c>
      <c r="F178" s="289" t="s">
        <v>531</v>
      </c>
      <c r="G178" s="487" t="s">
        <v>436</v>
      </c>
    </row>
    <row r="179" spans="1:7" ht="15" customHeight="1" thickBot="1">
      <c r="A179" s="257"/>
      <c r="B179" s="486"/>
      <c r="C179" s="488"/>
      <c r="D179" s="294" t="s">
        <v>532</v>
      </c>
      <c r="E179" s="488"/>
      <c r="F179" s="289" t="s">
        <v>533</v>
      </c>
      <c r="G179" s="488"/>
    </row>
    <row r="180" spans="1:7" ht="20.45" customHeight="1">
      <c r="A180" s="257"/>
      <c r="B180" s="257"/>
      <c r="C180" s="257"/>
      <c r="D180" s="257"/>
      <c r="E180" s="257"/>
      <c r="F180" s="257"/>
      <c r="G180" s="257"/>
    </row>
    <row r="181" spans="1:7" ht="15" customHeight="1">
      <c r="A181" s="257"/>
      <c r="B181" s="257"/>
      <c r="C181" s="257"/>
      <c r="D181" s="257"/>
      <c r="E181" s="257"/>
      <c r="F181" s="257"/>
      <c r="G181" s="257"/>
    </row>
    <row r="182" spans="1:7" ht="15" customHeight="1">
      <c r="A182" s="297" t="s">
        <v>534</v>
      </c>
      <c r="B182" s="257"/>
      <c r="C182" s="257"/>
      <c r="D182" s="257"/>
      <c r="E182" s="257"/>
      <c r="F182" s="257"/>
      <c r="G182" s="257"/>
    </row>
    <row r="183" spans="1:7" ht="20.100000000000001" customHeight="1">
      <c r="A183" s="257"/>
      <c r="B183" s="257"/>
      <c r="C183" s="257"/>
      <c r="D183" s="257"/>
      <c r="E183" s="257"/>
      <c r="F183" s="257"/>
      <c r="G183" s="257"/>
    </row>
    <row r="184" spans="1:7" ht="20.100000000000001" customHeight="1" thickBot="1">
      <c r="A184" s="296" t="s">
        <v>450</v>
      </c>
      <c r="B184" s="257"/>
      <c r="C184" s="257"/>
      <c r="D184" s="257"/>
      <c r="E184" s="257"/>
      <c r="F184" s="257"/>
      <c r="G184" s="257"/>
    </row>
    <row r="185" spans="1:7" ht="15" customHeight="1" thickBot="1">
      <c r="A185" s="257"/>
      <c r="B185" s="279" t="s">
        <v>412</v>
      </c>
      <c r="C185" s="280" t="s">
        <v>413</v>
      </c>
      <c r="D185" s="280" t="s">
        <v>414</v>
      </c>
      <c r="E185" s="280" t="s">
        <v>415</v>
      </c>
      <c r="F185" s="280" t="s">
        <v>416</v>
      </c>
      <c r="G185" s="280" t="s">
        <v>432</v>
      </c>
    </row>
    <row r="186" spans="1:7" ht="15" customHeight="1" thickBot="1">
      <c r="A186" s="257"/>
      <c r="B186" s="287" t="s">
        <v>520</v>
      </c>
      <c r="C186" s="288" t="s">
        <v>417</v>
      </c>
      <c r="D186" s="289" t="s">
        <v>434</v>
      </c>
      <c r="E186" s="289" t="s">
        <v>419</v>
      </c>
      <c r="F186" s="289" t="s">
        <v>535</v>
      </c>
      <c r="G186" s="289" t="s">
        <v>436</v>
      </c>
    </row>
    <row r="188" spans="1:7" ht="15" customHeight="1"/>
    <row r="189" spans="1:7" ht="15" customHeight="1">
      <c r="A189" s="297" t="s">
        <v>536</v>
      </c>
      <c r="B189" s="257"/>
      <c r="C189" s="257"/>
      <c r="D189" s="257"/>
      <c r="E189" s="257"/>
      <c r="F189" s="257"/>
      <c r="G189" s="257"/>
    </row>
    <row r="190" spans="1:7" ht="15" customHeight="1">
      <c r="A190" s="257"/>
      <c r="B190" s="257"/>
      <c r="C190" s="257"/>
      <c r="D190" s="257"/>
      <c r="E190" s="257"/>
      <c r="F190" s="257"/>
      <c r="G190" s="257"/>
    </row>
    <row r="191" spans="1:7" ht="15" customHeight="1">
      <c r="A191" s="296" t="s">
        <v>424</v>
      </c>
      <c r="B191" s="257"/>
      <c r="C191" s="257"/>
      <c r="D191" s="257"/>
      <c r="E191" s="257"/>
      <c r="F191" s="257"/>
      <c r="G191" s="257"/>
    </row>
    <row r="192" spans="1:7" ht="15" customHeight="1" thickBot="1">
      <c r="A192" s="257"/>
      <c r="B192" s="301"/>
      <c r="C192" s="302"/>
      <c r="D192" s="302"/>
      <c r="E192" s="302"/>
      <c r="F192" s="301"/>
      <c r="G192" s="301"/>
    </row>
    <row r="193" spans="1:7" ht="15" customHeight="1" thickBot="1">
      <c r="A193" s="257"/>
      <c r="B193" s="279" t="s">
        <v>412</v>
      </c>
      <c r="C193" s="280" t="s">
        <v>413</v>
      </c>
      <c r="D193" s="280" t="s">
        <v>414</v>
      </c>
      <c r="E193" s="280" t="s">
        <v>415</v>
      </c>
      <c r="F193" s="280" t="s">
        <v>416</v>
      </c>
      <c r="G193" s="280" t="s">
        <v>432</v>
      </c>
    </row>
    <row r="194" spans="1:7" ht="15" customHeight="1" thickBot="1">
      <c r="A194" s="257"/>
      <c r="B194" s="290" t="s">
        <v>498</v>
      </c>
      <c r="C194" s="288" t="s">
        <v>528</v>
      </c>
      <c r="D194" s="289" t="s">
        <v>537</v>
      </c>
      <c r="E194" s="289" t="s">
        <v>419</v>
      </c>
      <c r="F194" s="289" t="s">
        <v>536</v>
      </c>
      <c r="G194" s="289" t="s">
        <v>501</v>
      </c>
    </row>
    <row r="195" spans="1:7" ht="20.100000000000001" customHeight="1">
      <c r="A195" s="257"/>
      <c r="B195" s="257"/>
      <c r="C195" s="257"/>
      <c r="D195" s="257"/>
      <c r="E195" s="257"/>
      <c r="F195" s="257"/>
      <c r="G195" s="257"/>
    </row>
    <row r="196" spans="1:7" ht="20.100000000000001" customHeight="1">
      <c r="A196" s="257"/>
      <c r="B196" s="257"/>
      <c r="C196" s="257"/>
      <c r="D196" s="257"/>
      <c r="E196" s="257"/>
      <c r="F196" s="257"/>
      <c r="G196" s="257"/>
    </row>
    <row r="197" spans="1:7" ht="20.100000000000001" customHeight="1">
      <c r="A197" s="297" t="s">
        <v>538</v>
      </c>
      <c r="B197" s="257"/>
      <c r="C197" s="257"/>
      <c r="D197" s="257"/>
      <c r="E197" s="257"/>
      <c r="F197" s="257"/>
      <c r="G197" s="257"/>
    </row>
    <row r="198" spans="1:7" ht="20.100000000000001" customHeight="1">
      <c r="A198" s="257"/>
      <c r="B198" s="257"/>
      <c r="C198" s="257"/>
      <c r="D198" s="257"/>
      <c r="E198" s="257"/>
      <c r="F198" s="257"/>
      <c r="G198" s="257"/>
    </row>
    <row r="199" spans="1:7" ht="20.100000000000001" customHeight="1" thickBot="1">
      <c r="A199" s="296" t="s">
        <v>424</v>
      </c>
      <c r="B199" s="257"/>
      <c r="C199" s="257"/>
      <c r="D199" s="257"/>
      <c r="E199" s="257"/>
      <c r="F199" s="257"/>
      <c r="G199" s="257"/>
    </row>
    <row r="200" spans="1:7" ht="20.100000000000001" customHeight="1" thickBot="1">
      <c r="A200" s="296"/>
      <c r="B200" s="279" t="s">
        <v>412</v>
      </c>
      <c r="C200" s="280" t="s">
        <v>413</v>
      </c>
      <c r="D200" s="280" t="s">
        <v>414</v>
      </c>
      <c r="E200" s="280" t="s">
        <v>415</v>
      </c>
      <c r="F200" s="280" t="s">
        <v>416</v>
      </c>
      <c r="G200" s="280" t="s">
        <v>432</v>
      </c>
    </row>
    <row r="201" spans="1:7" ht="20.100000000000001" customHeight="1" thickBot="1">
      <c r="A201" s="296"/>
      <c r="B201" s="287" t="s">
        <v>498</v>
      </c>
      <c r="C201" s="289" t="s">
        <v>499</v>
      </c>
      <c r="D201" s="289" t="s">
        <v>537</v>
      </c>
      <c r="E201" s="289" t="s">
        <v>419</v>
      </c>
      <c r="F201" s="289" t="s">
        <v>539</v>
      </c>
      <c r="G201" s="289" t="s">
        <v>501</v>
      </c>
    </row>
    <row r="202" spans="1:7" ht="20.100000000000001" customHeight="1">
      <c r="A202" s="296"/>
      <c r="B202" s="257"/>
      <c r="C202" s="257"/>
      <c r="D202" s="257"/>
      <c r="E202" s="257"/>
      <c r="F202" s="257"/>
      <c r="G202" s="257"/>
    </row>
    <row r="203" spans="1:7" ht="20.100000000000001" customHeight="1" thickBot="1">
      <c r="A203" s="296" t="s">
        <v>450</v>
      </c>
      <c r="B203" s="257"/>
      <c r="C203" s="257"/>
      <c r="D203" s="257"/>
      <c r="E203" s="257"/>
      <c r="F203" s="257"/>
      <c r="G203" s="257"/>
    </row>
    <row r="204" spans="1:7" ht="20.100000000000001" customHeight="1" thickBot="1">
      <c r="A204" s="296"/>
      <c r="B204" s="279" t="s">
        <v>412</v>
      </c>
      <c r="C204" s="280" t="s">
        <v>413</v>
      </c>
      <c r="D204" s="280" t="s">
        <v>414</v>
      </c>
      <c r="E204" s="280" t="s">
        <v>415</v>
      </c>
      <c r="F204" s="280" t="s">
        <v>416</v>
      </c>
      <c r="G204" s="280" t="s">
        <v>432</v>
      </c>
    </row>
    <row r="205" spans="1:7" ht="20.100000000000001" customHeight="1" thickBot="1">
      <c r="A205" s="296"/>
      <c r="B205" s="287" t="s">
        <v>520</v>
      </c>
      <c r="C205" s="288" t="s">
        <v>417</v>
      </c>
      <c r="D205" s="289" t="s">
        <v>434</v>
      </c>
      <c r="E205" s="289" t="s">
        <v>419</v>
      </c>
      <c r="F205" s="289" t="s">
        <v>540</v>
      </c>
      <c r="G205" s="289" t="s">
        <v>501</v>
      </c>
    </row>
    <row r="206" spans="1:7" ht="20.100000000000001" customHeight="1">
      <c r="A206" s="296"/>
      <c r="B206" s="302"/>
      <c r="C206" s="303"/>
      <c r="D206" s="302"/>
      <c r="E206" s="302"/>
      <c r="F206" s="302"/>
      <c r="G206" s="302"/>
    </row>
    <row r="207" spans="1:7" ht="20.100000000000001" customHeight="1">
      <c r="A207" s="296"/>
      <c r="B207" s="257"/>
      <c r="C207" s="257"/>
      <c r="D207" s="257"/>
      <c r="E207" s="257"/>
      <c r="F207" s="257"/>
      <c r="G207" s="257"/>
    </row>
    <row r="208" spans="1:7" ht="20.100000000000001" customHeight="1">
      <c r="A208" s="297" t="s">
        <v>541</v>
      </c>
      <c r="B208" s="257"/>
      <c r="C208" s="257"/>
      <c r="D208" s="257"/>
      <c r="E208" s="257"/>
      <c r="F208" s="257"/>
      <c r="G208" s="257"/>
    </row>
    <row r="209" spans="1:7" ht="20.100000000000001" customHeight="1">
      <c r="A209" s="296"/>
      <c r="B209" s="257"/>
      <c r="C209" s="257"/>
      <c r="D209" s="257"/>
      <c r="E209" s="257"/>
      <c r="F209" s="257"/>
      <c r="G209" s="257"/>
    </row>
    <row r="210" spans="1:7" ht="20.100000000000001" customHeight="1" thickBot="1">
      <c r="A210" s="296" t="s">
        <v>424</v>
      </c>
      <c r="B210" s="257"/>
      <c r="C210" s="257"/>
      <c r="D210" s="257"/>
      <c r="E210" s="257"/>
      <c r="F210" s="257"/>
      <c r="G210" s="257"/>
    </row>
    <row r="211" spans="1:7" ht="20.100000000000001" customHeight="1" thickBot="1">
      <c r="A211" s="296"/>
      <c r="B211" s="279" t="s">
        <v>412</v>
      </c>
      <c r="C211" s="280" t="s">
        <v>413</v>
      </c>
      <c r="D211" s="280" t="s">
        <v>414</v>
      </c>
      <c r="E211" s="280" t="s">
        <v>415</v>
      </c>
      <c r="F211" s="280" t="s">
        <v>416</v>
      </c>
      <c r="G211" s="280" t="s">
        <v>432</v>
      </c>
    </row>
    <row r="212" spans="1:7" ht="20.100000000000001" customHeight="1" thickBot="1">
      <c r="A212" s="296"/>
      <c r="B212" s="287" t="s">
        <v>542</v>
      </c>
      <c r="C212" s="289" t="s">
        <v>499</v>
      </c>
      <c r="D212" s="289" t="s">
        <v>537</v>
      </c>
      <c r="E212" s="289" t="s">
        <v>419</v>
      </c>
      <c r="F212" s="289" t="s">
        <v>543</v>
      </c>
      <c r="G212" s="289" t="s">
        <v>501</v>
      </c>
    </row>
    <row r="213" spans="1:7" ht="20.100000000000001" customHeight="1">
      <c r="A213" s="296"/>
      <c r="B213" s="257"/>
      <c r="C213" s="257"/>
      <c r="D213" s="257"/>
      <c r="E213" s="257"/>
      <c r="F213" s="257"/>
      <c r="G213" s="257"/>
    </row>
    <row r="214" spans="1:7" ht="17.649999999999999" thickBot="1">
      <c r="A214" s="296" t="s">
        <v>450</v>
      </c>
      <c r="B214" s="257"/>
      <c r="C214" s="257"/>
      <c r="D214" s="257"/>
      <c r="E214" s="257"/>
      <c r="F214" s="257"/>
      <c r="G214" s="257"/>
    </row>
    <row r="215" spans="1:7" ht="17.649999999999999" thickBot="1">
      <c r="A215" s="296"/>
      <c r="B215" s="279" t="s">
        <v>412</v>
      </c>
      <c r="C215" s="280" t="s">
        <v>413</v>
      </c>
      <c r="D215" s="280" t="s">
        <v>414</v>
      </c>
      <c r="E215" s="280" t="s">
        <v>415</v>
      </c>
      <c r="F215" s="280" t="s">
        <v>416</v>
      </c>
      <c r="G215" s="280" t="s">
        <v>432</v>
      </c>
    </row>
    <row r="216" spans="1:7" ht="20.100000000000001" customHeight="1" thickBot="1">
      <c r="A216" s="296"/>
      <c r="B216" s="287" t="s">
        <v>520</v>
      </c>
      <c r="C216" s="288" t="s">
        <v>417</v>
      </c>
      <c r="D216" s="289">
        <v>50051</v>
      </c>
      <c r="E216" s="289" t="s">
        <v>419</v>
      </c>
      <c r="F216" s="289" t="s">
        <v>544</v>
      </c>
      <c r="G216" s="289" t="s">
        <v>436</v>
      </c>
    </row>
    <row r="217" spans="1:7" ht="20.100000000000001" customHeight="1">
      <c r="A217" s="296"/>
      <c r="B217" s="257"/>
      <c r="C217" s="257"/>
      <c r="D217" s="257"/>
      <c r="E217" s="257"/>
      <c r="F217" s="257"/>
      <c r="G217" s="257"/>
    </row>
    <row r="218" spans="1:7" ht="20.100000000000001" customHeight="1">
      <c r="A218" s="298" t="s">
        <v>545</v>
      </c>
      <c r="B218" s="257"/>
      <c r="C218" s="257"/>
      <c r="D218" s="257"/>
      <c r="E218" s="257"/>
      <c r="F218" s="257"/>
      <c r="G218" s="257"/>
    </row>
    <row r="219" spans="1:7" ht="9.9499999999999993" customHeight="1">
      <c r="A219" s="298"/>
      <c r="B219" s="257"/>
      <c r="C219" s="257"/>
      <c r="D219" s="257"/>
      <c r="E219" s="257"/>
      <c r="F219" s="257"/>
      <c r="G219" s="257"/>
    </row>
    <row r="220" spans="1:7" ht="20.100000000000001" customHeight="1">
      <c r="A220" s="297" t="s">
        <v>546</v>
      </c>
      <c r="B220" s="257"/>
      <c r="C220" s="257"/>
      <c r="D220" s="257"/>
      <c r="E220" s="257"/>
      <c r="F220" s="257"/>
      <c r="G220" s="257"/>
    </row>
    <row r="222" spans="1:7" ht="20.100000000000001" customHeight="1" thickBot="1">
      <c r="A222" s="296" t="s">
        <v>450</v>
      </c>
      <c r="B222" s="257"/>
      <c r="C222" s="257"/>
      <c r="D222" s="257"/>
      <c r="E222" s="257"/>
      <c r="F222" s="257"/>
      <c r="G222" s="257"/>
    </row>
    <row r="223" spans="1:7" ht="20.100000000000001" customHeight="1" thickBot="1">
      <c r="A223" s="296"/>
      <c r="B223" s="279" t="s">
        <v>412</v>
      </c>
      <c r="C223" s="280" t="s">
        <v>413</v>
      </c>
      <c r="D223" s="280" t="s">
        <v>414</v>
      </c>
      <c r="E223" s="280" t="s">
        <v>415</v>
      </c>
      <c r="F223" s="280" t="s">
        <v>416</v>
      </c>
      <c r="G223" s="280" t="s">
        <v>432</v>
      </c>
    </row>
    <row r="224" spans="1:7" ht="20.100000000000001" customHeight="1" thickBot="1">
      <c r="A224" s="296"/>
      <c r="B224" s="487" t="s">
        <v>546</v>
      </c>
      <c r="C224" s="485" t="s">
        <v>417</v>
      </c>
      <c r="D224" s="289">
        <v>111</v>
      </c>
      <c r="E224" s="487" t="s">
        <v>440</v>
      </c>
      <c r="F224" s="289" t="s">
        <v>547</v>
      </c>
      <c r="G224" s="487" t="s">
        <v>436</v>
      </c>
    </row>
    <row r="225" spans="1:7" ht="20.100000000000001" customHeight="1" thickBot="1">
      <c r="A225" s="296"/>
      <c r="B225" s="503"/>
      <c r="C225" s="499"/>
      <c r="D225" s="294" t="s">
        <v>548</v>
      </c>
      <c r="E225" s="503"/>
      <c r="F225" s="289" t="s">
        <v>549</v>
      </c>
      <c r="G225" s="503"/>
    </row>
    <row r="226" spans="1:7" ht="20.100000000000001" customHeight="1" thickBot="1">
      <c r="A226" s="257"/>
      <c r="B226" s="503"/>
      <c r="C226" s="499"/>
      <c r="D226" s="294">
        <v>8080</v>
      </c>
      <c r="E226" s="488"/>
      <c r="F226" s="289" t="s">
        <v>550</v>
      </c>
      <c r="G226" s="503"/>
    </row>
    <row r="227" spans="1:7" ht="20.100000000000001" customHeight="1" thickBot="1">
      <c r="A227" s="257"/>
      <c r="B227" s="503"/>
      <c r="C227" s="499"/>
      <c r="D227" s="294">
        <v>443</v>
      </c>
      <c r="E227" s="500" t="s">
        <v>419</v>
      </c>
      <c r="F227" s="289" t="s">
        <v>551</v>
      </c>
      <c r="G227" s="503"/>
    </row>
    <row r="228" spans="1:7" ht="20.100000000000001" customHeight="1" thickBot="1">
      <c r="A228" s="257"/>
      <c r="B228" s="488"/>
      <c r="C228" s="486"/>
      <c r="D228" s="294">
        <v>445</v>
      </c>
      <c r="E228" s="502"/>
      <c r="F228" s="289" t="s">
        <v>552</v>
      </c>
      <c r="G228" s="488"/>
    </row>
    <row r="229" spans="1:7" ht="20.100000000000001" customHeight="1">
      <c r="A229" s="257"/>
      <c r="B229" s="302"/>
      <c r="C229" s="303"/>
      <c r="D229" s="304"/>
      <c r="E229" s="304"/>
      <c r="F229" s="302"/>
      <c r="G229" s="302"/>
    </row>
    <row r="230" spans="1:7" ht="20.100000000000001" customHeight="1">
      <c r="A230" s="297" t="s">
        <v>553</v>
      </c>
      <c r="B230" s="302"/>
      <c r="C230" s="303"/>
      <c r="D230" s="304"/>
      <c r="E230" s="304"/>
      <c r="F230" s="302"/>
      <c r="G230" s="302"/>
    </row>
    <row r="231" spans="1:7" ht="20.100000000000001" customHeight="1">
      <c r="A231" s="257"/>
      <c r="B231" s="302"/>
      <c r="C231" s="303"/>
      <c r="D231" s="304"/>
      <c r="E231" s="304"/>
      <c r="F231" s="302"/>
      <c r="G231" s="302"/>
    </row>
    <row r="232" spans="1:7" ht="20.100000000000001" customHeight="1" thickBot="1">
      <c r="A232" s="296" t="s">
        <v>450</v>
      </c>
      <c r="B232" s="257"/>
      <c r="C232" s="257"/>
      <c r="D232" s="257"/>
      <c r="E232" s="257"/>
      <c r="F232" s="257"/>
      <c r="G232" s="257"/>
    </row>
    <row r="233" spans="1:7" ht="20.100000000000001" customHeight="1" thickBot="1">
      <c r="A233" s="257"/>
      <c r="B233" s="279" t="s">
        <v>412</v>
      </c>
      <c r="C233" s="280" t="s">
        <v>413</v>
      </c>
      <c r="D233" s="280" t="s">
        <v>414</v>
      </c>
      <c r="E233" s="280" t="s">
        <v>415</v>
      </c>
      <c r="F233" s="280" t="s">
        <v>416</v>
      </c>
      <c r="G233" s="280" t="s">
        <v>432</v>
      </c>
    </row>
    <row r="234" spans="1:7" ht="20.100000000000001" customHeight="1" thickBot="1">
      <c r="A234" s="257"/>
      <c r="B234" s="487" t="s">
        <v>553</v>
      </c>
      <c r="C234" s="485" t="s">
        <v>417</v>
      </c>
      <c r="D234" s="289">
        <v>111</v>
      </c>
      <c r="E234" s="487" t="s">
        <v>440</v>
      </c>
      <c r="F234" s="289" t="s">
        <v>547</v>
      </c>
      <c r="G234" s="487" t="s">
        <v>436</v>
      </c>
    </row>
    <row r="235" spans="1:7" ht="20.100000000000001" customHeight="1" thickBot="1">
      <c r="A235" s="257"/>
      <c r="B235" s="503"/>
      <c r="C235" s="499"/>
      <c r="D235" s="294">
        <v>443</v>
      </c>
      <c r="E235" s="503"/>
      <c r="F235" s="289" t="s">
        <v>554</v>
      </c>
      <c r="G235" s="503"/>
    </row>
    <row r="236" spans="1:7" ht="20.100000000000001" customHeight="1" thickBot="1">
      <c r="A236" s="257"/>
      <c r="B236" s="503"/>
      <c r="C236" s="499"/>
      <c r="D236" s="294" t="s">
        <v>555</v>
      </c>
      <c r="E236" s="488"/>
      <c r="F236" s="289" t="s">
        <v>549</v>
      </c>
      <c r="G236" s="503"/>
    </row>
    <row r="237" spans="1:7" ht="20.100000000000001" customHeight="1" thickBot="1">
      <c r="A237" s="257"/>
      <c r="B237" s="503"/>
      <c r="C237" s="499"/>
      <c r="D237" s="294">
        <v>445</v>
      </c>
      <c r="E237" s="294" t="s">
        <v>419</v>
      </c>
      <c r="F237" s="289" t="s">
        <v>552</v>
      </c>
      <c r="G237" s="503"/>
    </row>
    <row r="238" spans="1:7" ht="20.100000000000001" customHeight="1" thickBot="1">
      <c r="A238" s="257"/>
      <c r="B238" s="503"/>
      <c r="C238" s="499"/>
      <c r="D238" s="294" t="s">
        <v>556</v>
      </c>
      <c r="E238" s="294" t="s">
        <v>419</v>
      </c>
      <c r="F238" s="294" t="s">
        <v>557</v>
      </c>
      <c r="G238" s="503"/>
    </row>
    <row r="239" spans="1:7" ht="31.5" customHeight="1" thickBot="1">
      <c r="A239" s="257"/>
      <c r="B239" s="488"/>
      <c r="C239" s="486"/>
      <c r="D239" s="294">
        <v>3000</v>
      </c>
      <c r="E239" s="294" t="s">
        <v>419</v>
      </c>
      <c r="F239" s="294" t="s">
        <v>558</v>
      </c>
      <c r="G239" s="488"/>
    </row>
    <row r="240" spans="1:7" ht="20.100000000000001" customHeight="1">
      <c r="A240" s="257"/>
      <c r="B240" s="302"/>
      <c r="C240" s="303"/>
      <c r="D240" s="304"/>
      <c r="E240" s="304"/>
      <c r="F240" s="304"/>
      <c r="G240" s="302"/>
    </row>
    <row r="241" spans="1:7" ht="20.100000000000001" customHeight="1">
      <c r="A241" s="257"/>
      <c r="B241" s="302"/>
      <c r="C241" s="303"/>
      <c r="D241" s="304"/>
      <c r="E241" s="304"/>
      <c r="F241" s="304"/>
      <c r="G241" s="302"/>
    </row>
    <row r="242" spans="1:7" ht="20.100000000000001" customHeight="1">
      <c r="A242" s="257"/>
      <c r="B242" s="302"/>
      <c r="C242" s="303"/>
      <c r="D242" s="304"/>
      <c r="E242" s="304"/>
      <c r="F242" s="304"/>
      <c r="G242" s="302"/>
    </row>
    <row r="243" spans="1:7" ht="20.100000000000001" customHeight="1">
      <c r="A243" s="297" t="s">
        <v>559</v>
      </c>
      <c r="B243" s="302"/>
      <c r="C243" s="303"/>
      <c r="D243" s="304"/>
      <c r="E243" s="304"/>
      <c r="F243" s="304"/>
      <c r="G243" s="302"/>
    </row>
    <row r="244" spans="1:7" ht="20.100000000000001" customHeight="1">
      <c r="A244" s="257"/>
      <c r="B244" s="302"/>
      <c r="C244" s="303"/>
      <c r="D244" s="304"/>
      <c r="E244" s="304"/>
      <c r="F244" s="304"/>
      <c r="G244" s="302"/>
    </row>
    <row r="245" spans="1:7" ht="20.100000000000001" customHeight="1" thickBot="1">
      <c r="A245" s="296" t="s">
        <v>450</v>
      </c>
      <c r="B245" s="257"/>
      <c r="C245" s="257"/>
      <c r="D245" s="257"/>
      <c r="E245" s="257"/>
      <c r="F245" s="257"/>
      <c r="G245" s="257"/>
    </row>
    <row r="246" spans="1:7" ht="20.100000000000001" customHeight="1" thickBot="1">
      <c r="A246" s="257"/>
      <c r="B246" s="279" t="s">
        <v>412</v>
      </c>
      <c r="C246" s="280" t="s">
        <v>413</v>
      </c>
      <c r="D246" s="280" t="s">
        <v>414</v>
      </c>
      <c r="E246" s="280" t="s">
        <v>415</v>
      </c>
      <c r="F246" s="280" t="s">
        <v>416</v>
      </c>
      <c r="G246" s="280" t="s">
        <v>432</v>
      </c>
    </row>
    <row r="247" spans="1:7" ht="20.100000000000001" customHeight="1" thickBot="1">
      <c r="A247" s="257"/>
      <c r="B247" s="487" t="s">
        <v>559</v>
      </c>
      <c r="C247" s="485" t="s">
        <v>417</v>
      </c>
      <c r="D247" s="289">
        <v>111</v>
      </c>
      <c r="E247" s="487" t="s">
        <v>440</v>
      </c>
      <c r="F247" s="289" t="s">
        <v>547</v>
      </c>
      <c r="G247" s="487" t="s">
        <v>436</v>
      </c>
    </row>
    <row r="248" spans="1:7" ht="20.100000000000001" customHeight="1" thickBot="1">
      <c r="A248" s="257"/>
      <c r="B248" s="503"/>
      <c r="C248" s="499"/>
      <c r="D248" s="294" t="s">
        <v>560</v>
      </c>
      <c r="E248" s="488"/>
      <c r="F248" s="289" t="s">
        <v>549</v>
      </c>
      <c r="G248" s="503"/>
    </row>
    <row r="249" spans="1:7" ht="20.100000000000001" customHeight="1" thickBot="1">
      <c r="A249" s="257"/>
      <c r="B249" s="488"/>
      <c r="C249" s="486"/>
      <c r="D249" s="294">
        <v>445</v>
      </c>
      <c r="E249" s="294" t="s">
        <v>419</v>
      </c>
      <c r="F249" s="289" t="s">
        <v>552</v>
      </c>
      <c r="G249" s="488"/>
    </row>
    <row r="250" spans="1:7" ht="20.100000000000001" customHeight="1">
      <c r="A250" s="257"/>
      <c r="B250" s="302"/>
      <c r="C250" s="303"/>
      <c r="D250" s="304"/>
      <c r="E250" s="304"/>
      <c r="F250" s="304"/>
      <c r="G250" s="302"/>
    </row>
    <row r="251" spans="1:7" ht="20.100000000000001" customHeight="1">
      <c r="A251" s="297" t="s">
        <v>561</v>
      </c>
      <c r="B251" s="302"/>
      <c r="C251" s="303"/>
      <c r="D251" s="304"/>
      <c r="E251" s="304"/>
      <c r="F251" s="304"/>
      <c r="G251" s="302"/>
    </row>
    <row r="253" spans="1:7" ht="20.100000000000001" customHeight="1" thickBot="1">
      <c r="A253" s="296" t="s">
        <v>450</v>
      </c>
      <c r="B253" s="257"/>
      <c r="C253" s="257"/>
      <c r="D253" s="257"/>
      <c r="E253" s="257"/>
      <c r="F253" s="257"/>
      <c r="G253" s="257"/>
    </row>
    <row r="254" spans="1:7" ht="20.100000000000001" customHeight="1" thickBot="1">
      <c r="A254" s="257"/>
      <c r="B254" s="279" t="s">
        <v>412</v>
      </c>
      <c r="C254" s="280" t="s">
        <v>413</v>
      </c>
      <c r="D254" s="280" t="s">
        <v>414</v>
      </c>
      <c r="E254" s="280" t="s">
        <v>415</v>
      </c>
      <c r="F254" s="280" t="s">
        <v>416</v>
      </c>
      <c r="G254" s="280" t="s">
        <v>432</v>
      </c>
    </row>
    <row r="255" spans="1:7" ht="20.100000000000001" customHeight="1" thickBot="1">
      <c r="A255" s="257"/>
      <c r="B255" s="286" t="s">
        <v>562</v>
      </c>
      <c r="C255" s="289" t="s">
        <v>563</v>
      </c>
      <c r="D255" s="289" t="s">
        <v>564</v>
      </c>
      <c r="E255" s="289" t="s">
        <v>419</v>
      </c>
      <c r="F255" s="289" t="s">
        <v>565</v>
      </c>
      <c r="G255" s="289" t="s">
        <v>436</v>
      </c>
    </row>
    <row r="256" spans="1:7" ht="40.5" customHeight="1" thickBot="1">
      <c r="A256" s="257"/>
      <c r="B256" s="286" t="s">
        <v>562</v>
      </c>
      <c r="C256" s="289" t="s">
        <v>566</v>
      </c>
      <c r="D256" s="289" t="s">
        <v>567</v>
      </c>
      <c r="E256" s="289" t="s">
        <v>419</v>
      </c>
      <c r="F256" s="289" t="s">
        <v>568</v>
      </c>
      <c r="G256" s="289" t="s">
        <v>436</v>
      </c>
    </row>
    <row r="257" spans="1:7" ht="20.100000000000001" customHeight="1">
      <c r="A257" s="257"/>
      <c r="B257" s="302"/>
      <c r="C257" s="303"/>
      <c r="D257" s="304"/>
      <c r="E257" s="304"/>
      <c r="F257" s="302"/>
      <c r="G257" s="302"/>
    </row>
    <row r="258" spans="1:7" ht="20.100000000000001" customHeight="1">
      <c r="A258" s="297" t="s">
        <v>569</v>
      </c>
      <c r="B258" s="302"/>
      <c r="C258" s="303"/>
      <c r="D258" s="304"/>
      <c r="E258" s="304"/>
      <c r="F258" s="302"/>
      <c r="G258" s="302"/>
    </row>
    <row r="259" spans="1:7" ht="20.100000000000001" customHeight="1">
      <c r="A259" s="297"/>
      <c r="B259" s="302"/>
      <c r="C259" s="303"/>
      <c r="D259" s="304"/>
      <c r="E259" s="304"/>
      <c r="F259" s="302"/>
      <c r="G259" s="302"/>
    </row>
    <row r="260" spans="1:7" ht="20.100000000000001" customHeight="1" thickBot="1">
      <c r="A260" s="296" t="s">
        <v>450</v>
      </c>
      <c r="B260" s="257"/>
      <c r="C260" s="257"/>
      <c r="D260" s="257"/>
      <c r="E260" s="257"/>
      <c r="F260" s="257"/>
      <c r="G260" s="257"/>
    </row>
    <row r="261" spans="1:7" ht="20.100000000000001" customHeight="1" thickBot="1">
      <c r="A261" s="297"/>
      <c r="B261" s="279" t="s">
        <v>412</v>
      </c>
      <c r="C261" s="280" t="s">
        <v>570</v>
      </c>
      <c r="D261" s="280" t="s">
        <v>414</v>
      </c>
      <c r="E261" s="280" t="s">
        <v>415</v>
      </c>
      <c r="F261" s="280" t="s">
        <v>416</v>
      </c>
      <c r="G261" s="280" t="s">
        <v>432</v>
      </c>
    </row>
    <row r="262" spans="1:7" ht="36" customHeight="1" thickBot="1">
      <c r="A262" s="297"/>
      <c r="B262" s="487" t="s">
        <v>569</v>
      </c>
      <c r="C262" s="485" t="s">
        <v>417</v>
      </c>
      <c r="D262" s="289">
        <v>443</v>
      </c>
      <c r="E262" s="289" t="s">
        <v>419</v>
      </c>
      <c r="F262" s="289" t="s">
        <v>571</v>
      </c>
      <c r="G262" s="487" t="s">
        <v>572</v>
      </c>
    </row>
    <row r="263" spans="1:7" ht="28.5" customHeight="1" thickBot="1">
      <c r="A263" s="297"/>
      <c r="B263" s="488"/>
      <c r="C263" s="486"/>
      <c r="D263" s="294" t="s">
        <v>573</v>
      </c>
      <c r="E263" s="294" t="s">
        <v>440</v>
      </c>
      <c r="F263" s="289" t="s">
        <v>574</v>
      </c>
      <c r="G263" s="488"/>
    </row>
    <row r="264" spans="1:7" ht="20.100000000000001" customHeight="1">
      <c r="A264" s="297"/>
      <c r="B264" s="302"/>
      <c r="C264" s="303"/>
      <c r="D264" s="304"/>
      <c r="E264" s="304"/>
      <c r="F264" s="302"/>
      <c r="G264" s="302"/>
    </row>
    <row r="265" spans="1:7" ht="20.100000000000001" customHeight="1">
      <c r="A265" s="297"/>
      <c r="B265" s="302"/>
      <c r="C265" s="303"/>
      <c r="D265" s="304"/>
      <c r="E265" s="304"/>
      <c r="F265" s="302"/>
      <c r="G265" s="302"/>
    </row>
    <row r="266" spans="1:7" ht="20.100000000000001" customHeight="1">
      <c r="A266" s="298" t="s">
        <v>575</v>
      </c>
      <c r="B266" s="302"/>
      <c r="C266" s="303"/>
      <c r="D266" s="304"/>
      <c r="E266" s="304"/>
      <c r="F266" s="302"/>
      <c r="G266" s="302"/>
    </row>
    <row r="267" spans="1:7" ht="24.6" customHeight="1">
      <c r="A267" s="297" t="s">
        <v>576</v>
      </c>
      <c r="B267" s="302"/>
      <c r="C267" s="303"/>
      <c r="D267" s="304"/>
      <c r="E267" s="304"/>
      <c r="F267" s="302"/>
      <c r="G267" s="302"/>
    </row>
    <row r="268" spans="1:7" ht="24.6" customHeight="1">
      <c r="A268" s="297"/>
      <c r="B268" s="302"/>
      <c r="C268" s="303"/>
      <c r="D268" s="304"/>
      <c r="E268" s="304"/>
      <c r="F268" s="302"/>
      <c r="G268" s="302"/>
    </row>
    <row r="269" spans="1:7" ht="20.100000000000001" customHeight="1" thickBot="1">
      <c r="A269" s="296" t="s">
        <v>424</v>
      </c>
      <c r="B269" s="257"/>
      <c r="C269" s="257"/>
      <c r="D269" s="257"/>
      <c r="E269" s="257"/>
      <c r="F269" s="257"/>
      <c r="G269" s="257"/>
    </row>
    <row r="270" spans="1:7" ht="20.100000000000001" customHeight="1" thickBot="1">
      <c r="A270" s="297"/>
      <c r="B270" s="279" t="s">
        <v>412</v>
      </c>
      <c r="C270" s="280" t="s">
        <v>413</v>
      </c>
      <c r="D270" s="280" t="s">
        <v>414</v>
      </c>
      <c r="E270" s="280" t="s">
        <v>415</v>
      </c>
      <c r="F270" s="280" t="s">
        <v>416</v>
      </c>
      <c r="G270" s="280" t="s">
        <v>432</v>
      </c>
    </row>
    <row r="271" spans="1:7" ht="20.100000000000001" customHeight="1" thickBot="1">
      <c r="A271" s="297"/>
      <c r="B271" s="287" t="s">
        <v>577</v>
      </c>
      <c r="C271" s="288" t="s">
        <v>417</v>
      </c>
      <c r="D271" s="289">
        <v>445</v>
      </c>
      <c r="E271" s="487" t="s">
        <v>419</v>
      </c>
      <c r="F271" s="289" t="s">
        <v>578</v>
      </c>
      <c r="G271" s="505" t="s">
        <v>436</v>
      </c>
    </row>
    <row r="272" spans="1:7" ht="27" customHeight="1" thickBot="1">
      <c r="A272" s="297"/>
      <c r="B272" s="287" t="s">
        <v>579</v>
      </c>
      <c r="C272" s="288" t="s">
        <v>417</v>
      </c>
      <c r="D272" s="289" t="s">
        <v>580</v>
      </c>
      <c r="E272" s="488"/>
      <c r="F272" s="289" t="s">
        <v>581</v>
      </c>
      <c r="G272" s="506"/>
    </row>
    <row r="273" spans="1:7" ht="27" customHeight="1" thickBot="1">
      <c r="A273" s="297"/>
      <c r="B273" s="287" t="s">
        <v>579</v>
      </c>
      <c r="C273" s="288" t="s">
        <v>417</v>
      </c>
      <c r="D273" s="287">
        <v>11117</v>
      </c>
      <c r="E273" s="287"/>
      <c r="F273" s="287" t="s">
        <v>582</v>
      </c>
      <c r="G273" s="507"/>
    </row>
    <row r="274" spans="1:7" ht="20.100000000000001" customHeight="1">
      <c r="A274" s="297"/>
      <c r="B274" s="302"/>
      <c r="C274" s="303"/>
      <c r="D274" s="304"/>
      <c r="E274" s="304"/>
      <c r="F274" s="302"/>
      <c r="G274" s="302"/>
    </row>
    <row r="275" spans="1:7" ht="20.100000000000001" customHeight="1">
      <c r="A275" s="297"/>
      <c r="B275" s="302"/>
      <c r="C275" s="303"/>
      <c r="D275" s="304"/>
      <c r="E275" s="304"/>
      <c r="F275" s="302"/>
      <c r="G275" s="302"/>
    </row>
    <row r="276" spans="1:7" ht="20.100000000000001" customHeight="1">
      <c r="A276" s="297" t="s">
        <v>583</v>
      </c>
      <c r="B276" s="302"/>
      <c r="C276" s="303"/>
      <c r="D276" s="304"/>
      <c r="E276" s="304"/>
      <c r="F276" s="302"/>
      <c r="G276" s="302"/>
    </row>
    <row r="277" spans="1:7" ht="20.100000000000001" customHeight="1" thickBot="1">
      <c r="A277" s="297"/>
      <c r="B277" s="302"/>
      <c r="C277" s="303"/>
      <c r="D277" s="304"/>
      <c r="E277" s="304"/>
      <c r="F277" s="302"/>
      <c r="G277" s="302"/>
    </row>
    <row r="278" spans="1:7" ht="20.100000000000001" customHeight="1" thickBot="1">
      <c r="A278" s="297"/>
      <c r="B278" s="279" t="s">
        <v>412</v>
      </c>
      <c r="C278" s="280" t="s">
        <v>413</v>
      </c>
      <c r="D278" s="280" t="s">
        <v>414</v>
      </c>
      <c r="E278" s="280" t="s">
        <v>415</v>
      </c>
      <c r="F278" s="280" t="s">
        <v>416</v>
      </c>
      <c r="G278" s="280" t="s">
        <v>432</v>
      </c>
    </row>
    <row r="279" spans="1:7" ht="55.5" customHeight="1" thickBot="1">
      <c r="A279" s="297"/>
      <c r="B279" s="287" t="s">
        <v>584</v>
      </c>
      <c r="C279" s="288" t="s">
        <v>417</v>
      </c>
      <c r="D279" s="287">
        <v>11113</v>
      </c>
      <c r="E279" s="287" t="s">
        <v>419</v>
      </c>
      <c r="F279" s="287" t="s">
        <v>585</v>
      </c>
      <c r="G279" s="287" t="s">
        <v>436</v>
      </c>
    </row>
    <row r="280" spans="1:7" ht="29.1" customHeight="1" thickBot="1">
      <c r="A280" s="297"/>
      <c r="B280" s="287" t="s">
        <v>586</v>
      </c>
      <c r="C280" s="288" t="s">
        <v>417</v>
      </c>
      <c r="D280" s="287">
        <v>11117</v>
      </c>
      <c r="E280" s="287" t="s">
        <v>419</v>
      </c>
      <c r="F280" s="287" t="s">
        <v>587</v>
      </c>
      <c r="G280" s="287" t="s">
        <v>436</v>
      </c>
    </row>
    <row r="281" spans="1:7" ht="20.100000000000001" customHeight="1">
      <c r="A281" s="297"/>
      <c r="B281" s="302"/>
      <c r="C281" s="303"/>
      <c r="D281" s="304"/>
      <c r="E281" s="304"/>
      <c r="F281" s="302"/>
      <c r="G281" s="302"/>
    </row>
    <row r="282" spans="1:7" ht="20.100000000000001" customHeight="1">
      <c r="A282" s="297" t="s">
        <v>588</v>
      </c>
      <c r="B282" s="302"/>
      <c r="C282" s="303"/>
      <c r="D282" s="304"/>
      <c r="E282" s="304"/>
      <c r="F282" s="302"/>
      <c r="G282" s="302"/>
    </row>
    <row r="283" spans="1:7" ht="20.100000000000001" customHeight="1">
      <c r="A283" s="297"/>
      <c r="B283" s="302"/>
      <c r="C283" s="303"/>
      <c r="D283" s="304"/>
      <c r="E283" s="304"/>
      <c r="F283" s="302"/>
      <c r="G283" s="302"/>
    </row>
    <row r="284" spans="1:7" ht="20.100000000000001" customHeight="1" thickBot="1">
      <c r="A284" s="296" t="s">
        <v>424</v>
      </c>
      <c r="B284" s="257"/>
      <c r="C284" s="257"/>
      <c r="D284" s="257"/>
      <c r="E284" s="257"/>
      <c r="F284" s="257"/>
      <c r="G284" s="257"/>
    </row>
    <row r="285" spans="1:7" ht="20.100000000000001" customHeight="1" thickBot="1">
      <c r="A285" s="297"/>
      <c r="B285" s="279" t="s">
        <v>412</v>
      </c>
      <c r="C285" s="280" t="s">
        <v>413</v>
      </c>
      <c r="D285" s="280" t="s">
        <v>414</v>
      </c>
      <c r="E285" s="280" t="s">
        <v>415</v>
      </c>
      <c r="F285" s="280" t="s">
        <v>416</v>
      </c>
      <c r="G285" s="280" t="s">
        <v>432</v>
      </c>
    </row>
    <row r="286" spans="1:7" ht="20.100000000000001" customHeight="1" thickBot="1">
      <c r="A286" s="297"/>
      <c r="B286" s="287" t="s">
        <v>588</v>
      </c>
      <c r="C286" s="288" t="s">
        <v>417</v>
      </c>
      <c r="D286" s="287">
        <v>11113</v>
      </c>
      <c r="E286" s="287" t="s">
        <v>589</v>
      </c>
      <c r="F286" s="287" t="s">
        <v>590</v>
      </c>
      <c r="G286" s="287" t="s">
        <v>436</v>
      </c>
    </row>
    <row r="287" spans="1:7" ht="20.100000000000001" customHeight="1">
      <c r="A287" s="297"/>
      <c r="B287" s="302"/>
      <c r="C287" s="303"/>
      <c r="D287" s="302"/>
      <c r="E287" s="302"/>
      <c r="F287" s="302"/>
      <c r="G287" s="302"/>
    </row>
    <row r="288" spans="1:7" ht="20.100000000000001" customHeight="1" thickBot="1">
      <c r="A288" s="296" t="s">
        <v>411</v>
      </c>
      <c r="B288" s="257"/>
      <c r="C288" s="257"/>
      <c r="D288" s="257"/>
      <c r="E288" s="257"/>
      <c r="F288" s="257"/>
      <c r="G288" s="257"/>
    </row>
    <row r="289" spans="1:7" ht="20.100000000000001" customHeight="1" thickBot="1">
      <c r="A289" s="297"/>
      <c r="B289" s="279" t="s">
        <v>412</v>
      </c>
      <c r="C289" s="280" t="s">
        <v>413</v>
      </c>
      <c r="D289" s="280" t="s">
        <v>414</v>
      </c>
      <c r="E289" s="280" t="s">
        <v>415</v>
      </c>
      <c r="F289" s="280" t="s">
        <v>416</v>
      </c>
      <c r="G289" s="280" t="s">
        <v>432</v>
      </c>
    </row>
    <row r="290" spans="1:7" ht="20.100000000000001" customHeight="1" thickBot="1">
      <c r="A290" s="297"/>
      <c r="B290" s="287" t="s">
        <v>417</v>
      </c>
      <c r="C290" s="288" t="s">
        <v>588</v>
      </c>
      <c r="D290" s="287" t="s">
        <v>434</v>
      </c>
      <c r="E290" s="287" t="s">
        <v>589</v>
      </c>
      <c r="F290" s="287" t="s">
        <v>590</v>
      </c>
      <c r="G290" s="287" t="s">
        <v>436</v>
      </c>
    </row>
    <row r="291" spans="1:7" ht="20.100000000000001" customHeight="1">
      <c r="A291" s="297"/>
      <c r="B291" s="302"/>
      <c r="C291" s="303"/>
      <c r="D291" s="304"/>
      <c r="E291" s="304"/>
      <c r="F291" s="302"/>
      <c r="G291" s="302"/>
    </row>
    <row r="292" spans="1:7" ht="20.100000000000001" customHeight="1">
      <c r="A292" s="297" t="s">
        <v>591</v>
      </c>
      <c r="B292" s="302"/>
      <c r="C292" s="303"/>
      <c r="D292" s="304"/>
      <c r="E292" s="304"/>
      <c r="F292" s="302"/>
      <c r="G292" s="302"/>
    </row>
    <row r="293" spans="1:7" ht="20.100000000000001" customHeight="1" thickBot="1">
      <c r="A293" s="296" t="s">
        <v>424</v>
      </c>
      <c r="B293" s="257"/>
      <c r="C293" s="257"/>
      <c r="D293" s="257"/>
      <c r="E293" s="257"/>
      <c r="F293" s="257"/>
      <c r="G293" s="257"/>
    </row>
    <row r="294" spans="1:7" ht="20.100000000000001" customHeight="1" thickBot="1">
      <c r="A294" s="297"/>
      <c r="B294" s="279" t="s">
        <v>412</v>
      </c>
      <c r="C294" s="280" t="s">
        <v>413</v>
      </c>
      <c r="D294" s="280" t="s">
        <v>414</v>
      </c>
      <c r="E294" s="280" t="s">
        <v>415</v>
      </c>
      <c r="F294" s="280" t="s">
        <v>416</v>
      </c>
      <c r="G294" s="280" t="s">
        <v>432</v>
      </c>
    </row>
    <row r="295" spans="1:7" ht="20.100000000000001" customHeight="1" thickBot="1">
      <c r="A295" s="297"/>
      <c r="B295" s="287" t="s">
        <v>591</v>
      </c>
      <c r="C295" s="288" t="s">
        <v>417</v>
      </c>
      <c r="D295" s="289">
        <v>11113</v>
      </c>
      <c r="E295" s="289" t="s">
        <v>419</v>
      </c>
      <c r="F295" s="289" t="s">
        <v>592</v>
      </c>
      <c r="G295" s="289" t="s">
        <v>436</v>
      </c>
    </row>
    <row r="296" spans="1:7" ht="20.100000000000001" customHeight="1">
      <c r="A296" s="297"/>
      <c r="B296" s="302"/>
      <c r="C296" s="303"/>
      <c r="D296" s="304"/>
      <c r="E296" s="304"/>
      <c r="F296" s="302"/>
      <c r="G296" s="302"/>
    </row>
    <row r="297" spans="1:7" ht="20.100000000000001" customHeight="1">
      <c r="A297" s="297" t="s">
        <v>593</v>
      </c>
      <c r="B297" s="302"/>
      <c r="C297" s="303"/>
      <c r="D297" s="304"/>
      <c r="E297" s="304"/>
      <c r="F297" s="302"/>
      <c r="G297" s="302"/>
    </row>
    <row r="298" spans="1:7" ht="20.100000000000001" customHeight="1" thickBot="1">
      <c r="A298" s="296" t="s">
        <v>411</v>
      </c>
      <c r="B298" s="302"/>
      <c r="C298" s="303"/>
      <c r="D298" s="304"/>
      <c r="E298" s="304"/>
      <c r="F298" s="302"/>
      <c r="G298" s="302"/>
    </row>
    <row r="299" spans="1:7" ht="20.100000000000001" customHeight="1" thickBot="1">
      <c r="A299" s="297"/>
      <c r="B299" s="279" t="s">
        <v>412</v>
      </c>
      <c r="C299" s="280" t="s">
        <v>413</v>
      </c>
      <c r="D299" s="280" t="s">
        <v>414</v>
      </c>
      <c r="E299" s="280" t="s">
        <v>415</v>
      </c>
      <c r="F299" s="280" t="s">
        <v>416</v>
      </c>
      <c r="G299" s="280" t="s">
        <v>432</v>
      </c>
    </row>
    <row r="300" spans="1:7" ht="20.100000000000001" customHeight="1">
      <c r="A300" s="297"/>
      <c r="B300" s="485" t="s">
        <v>417</v>
      </c>
      <c r="C300" s="487" t="s">
        <v>594</v>
      </c>
      <c r="D300" s="487">
        <v>22</v>
      </c>
      <c r="E300" s="487" t="s">
        <v>419</v>
      </c>
      <c r="F300" s="281" t="s">
        <v>595</v>
      </c>
      <c r="G300" s="487" t="s">
        <v>596</v>
      </c>
    </row>
    <row r="301" spans="1:7" ht="20.100000000000001" customHeight="1" thickBot="1">
      <c r="A301" s="297"/>
      <c r="B301" s="499"/>
      <c r="C301" s="503"/>
      <c r="D301" s="488"/>
      <c r="E301" s="503"/>
      <c r="F301" s="289" t="s">
        <v>597</v>
      </c>
      <c r="G301" s="488"/>
    </row>
    <row r="302" spans="1:7" s="305" customFormat="1" ht="20.100000000000001" customHeight="1" thickBot="1">
      <c r="A302" s="297"/>
      <c r="B302" s="499"/>
      <c r="C302" s="503"/>
      <c r="D302" s="289">
        <v>7000</v>
      </c>
      <c r="E302" s="503"/>
      <c r="F302" s="289" t="s">
        <v>598</v>
      </c>
      <c r="G302" s="487" t="s">
        <v>599</v>
      </c>
    </row>
    <row r="303" spans="1:7" ht="20.100000000000001" customHeight="1" thickBot="1">
      <c r="A303" s="297"/>
      <c r="B303" s="499"/>
      <c r="C303" s="503"/>
      <c r="D303" s="289">
        <v>7001</v>
      </c>
      <c r="E303" s="503"/>
      <c r="F303" s="289" t="s">
        <v>600</v>
      </c>
      <c r="G303" s="488"/>
    </row>
    <row r="304" spans="1:7" ht="20.100000000000001" customHeight="1">
      <c r="A304" s="297"/>
      <c r="B304" s="499"/>
      <c r="C304" s="503"/>
      <c r="D304" s="487">
        <v>7199</v>
      </c>
      <c r="E304" s="503"/>
      <c r="F304" s="281" t="s">
        <v>601</v>
      </c>
      <c r="G304" s="487" t="s">
        <v>442</v>
      </c>
    </row>
    <row r="305" spans="1:7" ht="20.100000000000001" customHeight="1">
      <c r="A305" s="297"/>
      <c r="B305" s="499"/>
      <c r="C305" s="503"/>
      <c r="D305" s="503"/>
      <c r="E305" s="503"/>
      <c r="F305" s="281" t="s">
        <v>602</v>
      </c>
      <c r="G305" s="503"/>
    </row>
    <row r="306" spans="1:7" ht="20.100000000000001" customHeight="1" thickBot="1">
      <c r="A306" s="257"/>
      <c r="B306" s="499"/>
      <c r="C306" s="503"/>
      <c r="D306" s="488"/>
      <c r="E306" s="503"/>
      <c r="F306" s="289" t="s">
        <v>603</v>
      </c>
      <c r="G306" s="503"/>
    </row>
    <row r="307" spans="1:7" ht="20.100000000000001" customHeight="1" thickBot="1">
      <c r="A307" s="296"/>
      <c r="B307" s="499"/>
      <c r="C307" s="503"/>
      <c r="D307" s="289">
        <v>8983</v>
      </c>
      <c r="E307" s="503"/>
      <c r="F307" s="289" t="s">
        <v>604</v>
      </c>
      <c r="G307" s="503"/>
    </row>
    <row r="308" spans="1:7" ht="20.100000000000001" customHeight="1">
      <c r="A308" s="296"/>
      <c r="B308" s="499"/>
      <c r="C308" s="503"/>
      <c r="D308" s="487">
        <v>9042</v>
      </c>
      <c r="E308" s="503"/>
      <c r="F308" s="281" t="s">
        <v>595</v>
      </c>
      <c r="G308" s="503"/>
    </row>
    <row r="309" spans="1:7" ht="20.100000000000001" customHeight="1">
      <c r="A309" s="296"/>
      <c r="B309" s="499"/>
      <c r="C309" s="503"/>
      <c r="D309" s="503"/>
      <c r="E309" s="503"/>
      <c r="F309" s="281" t="s">
        <v>605</v>
      </c>
      <c r="G309" s="503"/>
    </row>
    <row r="310" spans="1:7" ht="20.100000000000001" customHeight="1" thickBot="1">
      <c r="A310" s="257"/>
      <c r="B310" s="499"/>
      <c r="C310" s="503"/>
      <c r="D310" s="488"/>
      <c r="E310" s="503"/>
      <c r="F310" s="289" t="s">
        <v>606</v>
      </c>
      <c r="G310" s="503"/>
    </row>
    <row r="311" spans="1:7" ht="20.100000000000001" customHeight="1" thickBot="1">
      <c r="A311" s="257"/>
      <c r="B311" s="486"/>
      <c r="C311" s="488"/>
      <c r="D311" s="289">
        <v>9160</v>
      </c>
      <c r="E311" s="488"/>
      <c r="F311" s="289" t="s">
        <v>607</v>
      </c>
      <c r="G311" s="488"/>
    </row>
    <row r="312" spans="1:7" ht="20.100000000000001" customHeight="1">
      <c r="A312" s="257"/>
      <c r="B312" s="257"/>
      <c r="C312" s="257"/>
      <c r="D312" s="257"/>
      <c r="E312" s="257"/>
      <c r="F312" s="257"/>
      <c r="G312" s="257"/>
    </row>
    <row r="313" spans="1:7" ht="20.100000000000001" customHeight="1">
      <c r="A313" s="257"/>
      <c r="B313" s="257"/>
      <c r="C313" s="257"/>
      <c r="D313" s="257"/>
      <c r="E313" s="257"/>
      <c r="F313" s="257"/>
      <c r="G313" s="257"/>
    </row>
    <row r="314" spans="1:7" ht="20.100000000000001" customHeight="1">
      <c r="A314" s="297" t="s">
        <v>608</v>
      </c>
      <c r="B314" s="257"/>
      <c r="C314" s="257"/>
      <c r="D314" s="257"/>
      <c r="E314" s="257"/>
      <c r="F314" s="257"/>
      <c r="G314" s="257"/>
    </row>
    <row r="315" spans="1:7" ht="20.100000000000001" customHeight="1">
      <c r="A315" s="297"/>
      <c r="B315" s="257"/>
      <c r="C315" s="257"/>
      <c r="D315" s="257"/>
      <c r="E315" s="257"/>
      <c r="F315" s="257"/>
      <c r="G315" s="257"/>
    </row>
    <row r="316" spans="1:7" ht="20.100000000000001" customHeight="1" thickBot="1">
      <c r="A316" s="296" t="s">
        <v>411</v>
      </c>
      <c r="B316" s="302"/>
      <c r="C316" s="303"/>
      <c r="D316" s="304"/>
      <c r="E316" s="304"/>
      <c r="F316" s="302"/>
      <c r="G316" s="302"/>
    </row>
    <row r="317" spans="1:7" ht="36" customHeight="1" thickBot="1">
      <c r="A317" s="257"/>
      <c r="B317" s="279" t="s">
        <v>412</v>
      </c>
      <c r="C317" s="280" t="s">
        <v>413</v>
      </c>
      <c r="D317" s="280" t="s">
        <v>414</v>
      </c>
      <c r="E317" s="280" t="s">
        <v>415</v>
      </c>
      <c r="F317" s="280" t="s">
        <v>416</v>
      </c>
      <c r="G317" s="280" t="s">
        <v>432</v>
      </c>
    </row>
    <row r="318" spans="1:7" ht="20.100000000000001" customHeight="1" thickBot="1">
      <c r="A318" s="257"/>
      <c r="B318" s="286" t="s">
        <v>417</v>
      </c>
      <c r="C318" s="289" t="s">
        <v>609</v>
      </c>
      <c r="D318" s="289" t="s">
        <v>610</v>
      </c>
      <c r="E318" s="289" t="s">
        <v>419</v>
      </c>
      <c r="F318" s="289" t="s">
        <v>611</v>
      </c>
      <c r="G318" s="289" t="s">
        <v>436</v>
      </c>
    </row>
    <row r="320" spans="1:7" ht="31.5" customHeight="1"/>
    <row r="321" spans="1:7" ht="20.100000000000001" customHeight="1">
      <c r="A321" s="298" t="s">
        <v>612</v>
      </c>
      <c r="B321" s="257"/>
      <c r="C321" s="257"/>
      <c r="D321" s="257"/>
      <c r="E321" s="257"/>
      <c r="F321" s="257"/>
      <c r="G321" s="257"/>
    </row>
    <row r="322" spans="1:7" ht="20.100000000000001" customHeight="1">
      <c r="A322" s="297" t="s">
        <v>613</v>
      </c>
      <c r="B322" s="257"/>
      <c r="C322" s="257"/>
      <c r="D322" s="257"/>
      <c r="E322" s="257"/>
      <c r="F322" s="257"/>
      <c r="G322" s="257"/>
    </row>
    <row r="323" spans="1:7" ht="24.6" customHeight="1">
      <c r="A323" s="296" t="s">
        <v>411</v>
      </c>
      <c r="B323" s="257"/>
      <c r="C323" s="257"/>
      <c r="D323" s="257"/>
      <c r="E323" s="257"/>
      <c r="F323" s="257"/>
      <c r="G323" s="257"/>
    </row>
    <row r="324" spans="1:7" ht="37.5" customHeight="1" thickBot="1">
      <c r="A324" s="257"/>
      <c r="B324" s="504" t="s">
        <v>614</v>
      </c>
      <c r="C324" s="504"/>
      <c r="D324" s="504"/>
      <c r="E324" s="504"/>
      <c r="F324" s="504"/>
      <c r="G324" s="504"/>
    </row>
    <row r="325" spans="1:7" ht="20.100000000000001" customHeight="1" thickBot="1">
      <c r="A325" s="257"/>
      <c r="B325" s="279" t="s">
        <v>412</v>
      </c>
      <c r="C325" s="280" t="s">
        <v>413</v>
      </c>
      <c r="D325" s="280" t="s">
        <v>414</v>
      </c>
      <c r="E325" s="280" t="s">
        <v>415</v>
      </c>
      <c r="F325" s="280" t="s">
        <v>416</v>
      </c>
      <c r="G325" s="280" t="s">
        <v>432</v>
      </c>
    </row>
    <row r="326" spans="1:7" ht="20.100000000000001" customHeight="1" thickBot="1">
      <c r="A326" s="257"/>
      <c r="B326" s="286" t="s">
        <v>417</v>
      </c>
      <c r="C326" s="289" t="s">
        <v>615</v>
      </c>
      <c r="D326" s="289">
        <v>8020</v>
      </c>
      <c r="E326" s="289" t="s">
        <v>419</v>
      </c>
      <c r="F326" s="289" t="s">
        <v>616</v>
      </c>
      <c r="G326" s="289" t="s">
        <v>436</v>
      </c>
    </row>
    <row r="327" spans="1:7" ht="20.100000000000001" customHeight="1" thickBot="1">
      <c r="A327" s="257"/>
      <c r="B327" s="286" t="s">
        <v>417</v>
      </c>
      <c r="C327" s="289" t="s">
        <v>615</v>
      </c>
      <c r="D327" s="294">
        <v>9870</v>
      </c>
      <c r="E327" s="294" t="s">
        <v>419</v>
      </c>
      <c r="F327" s="294" t="s">
        <v>617</v>
      </c>
      <c r="G327" s="294" t="s">
        <v>436</v>
      </c>
    </row>
    <row r="328" spans="1:7" ht="20.100000000000001" customHeight="1" thickBot="1">
      <c r="A328" s="257"/>
      <c r="B328" s="286" t="s">
        <v>417</v>
      </c>
      <c r="C328" s="289" t="s">
        <v>615</v>
      </c>
      <c r="D328" s="294">
        <v>9871</v>
      </c>
      <c r="E328" s="294" t="s">
        <v>419</v>
      </c>
      <c r="F328" s="294" t="s">
        <v>618</v>
      </c>
      <c r="G328" s="294" t="s">
        <v>436</v>
      </c>
    </row>
    <row r="329" spans="1:7" ht="20.100000000000001" customHeight="1" thickBot="1">
      <c r="A329" s="257"/>
      <c r="B329" s="286" t="s">
        <v>417</v>
      </c>
      <c r="C329" s="289" t="s">
        <v>615</v>
      </c>
      <c r="D329" s="294">
        <v>9864</v>
      </c>
      <c r="E329" s="294" t="s">
        <v>419</v>
      </c>
      <c r="F329" s="294" t="s">
        <v>619</v>
      </c>
      <c r="G329" s="294" t="s">
        <v>436</v>
      </c>
    </row>
    <row r="330" spans="1:7" ht="28.5" customHeight="1" thickBot="1">
      <c r="A330" s="257"/>
      <c r="B330" s="286" t="s">
        <v>417</v>
      </c>
      <c r="C330" s="289" t="s">
        <v>615</v>
      </c>
      <c r="D330" s="294">
        <v>9865</v>
      </c>
      <c r="E330" s="294" t="s">
        <v>419</v>
      </c>
      <c r="F330" s="294" t="s">
        <v>620</v>
      </c>
      <c r="G330" s="294" t="s">
        <v>436</v>
      </c>
    </row>
    <row r="331" spans="1:7" ht="20.100000000000001" customHeight="1" thickBot="1">
      <c r="A331" s="257"/>
      <c r="B331" s="286" t="s">
        <v>417</v>
      </c>
      <c r="C331" s="289" t="s">
        <v>615</v>
      </c>
      <c r="D331" s="294">
        <v>9866</v>
      </c>
      <c r="E331" s="294" t="s">
        <v>419</v>
      </c>
      <c r="F331" s="294" t="s">
        <v>621</v>
      </c>
      <c r="G331" s="294" t="s">
        <v>436</v>
      </c>
    </row>
    <row r="332" spans="1:7" ht="20.100000000000001" customHeight="1" thickBot="1">
      <c r="A332" s="257"/>
      <c r="B332" s="286" t="s">
        <v>417</v>
      </c>
      <c r="C332" s="289" t="s">
        <v>615</v>
      </c>
      <c r="D332" s="294">
        <v>9292</v>
      </c>
      <c r="E332" s="294" t="s">
        <v>419</v>
      </c>
      <c r="F332" s="294" t="s">
        <v>622</v>
      </c>
      <c r="G332" s="294" t="s">
        <v>436</v>
      </c>
    </row>
    <row r="333" spans="1:7" ht="20.100000000000001" customHeight="1" thickBot="1">
      <c r="A333" s="257"/>
      <c r="B333" s="286" t="s">
        <v>417</v>
      </c>
      <c r="C333" s="289" t="s">
        <v>615</v>
      </c>
      <c r="D333" s="294">
        <v>9294</v>
      </c>
      <c r="E333" s="294" t="s">
        <v>419</v>
      </c>
      <c r="F333" s="294" t="s">
        <v>622</v>
      </c>
      <c r="G333" s="294" t="s">
        <v>436</v>
      </c>
    </row>
    <row r="334" spans="1:7" ht="20.100000000000001" customHeight="1">
      <c r="A334" s="257"/>
      <c r="B334" s="303"/>
      <c r="C334" s="302"/>
      <c r="D334" s="304"/>
      <c r="E334" s="304"/>
      <c r="F334" s="304"/>
      <c r="G334" s="304"/>
    </row>
    <row r="335" spans="1:7" ht="20.100000000000001" customHeight="1">
      <c r="A335" s="257"/>
      <c r="B335" s="303"/>
      <c r="C335" s="302"/>
      <c r="D335" s="302"/>
      <c r="E335" s="302"/>
      <c r="F335" s="302"/>
      <c r="G335" s="302"/>
    </row>
    <row r="336" spans="1:7" ht="20.100000000000001" customHeight="1">
      <c r="A336" s="297" t="s">
        <v>623</v>
      </c>
      <c r="B336" s="303"/>
      <c r="C336" s="302"/>
      <c r="D336" s="302"/>
      <c r="E336" s="302"/>
      <c r="F336" s="302"/>
      <c r="G336" s="302"/>
    </row>
    <row r="337" spans="1:7" ht="20.100000000000001" customHeight="1">
      <c r="A337" s="296" t="s">
        <v>411</v>
      </c>
      <c r="B337" s="257"/>
      <c r="C337" s="257"/>
      <c r="D337" s="257"/>
      <c r="E337" s="257"/>
      <c r="F337" s="257"/>
      <c r="G337" s="257"/>
    </row>
    <row r="338" spans="1:7" ht="27.95" customHeight="1" thickBot="1">
      <c r="A338" s="257"/>
      <c r="B338" s="504" t="s">
        <v>624</v>
      </c>
      <c r="C338" s="508"/>
      <c r="D338" s="508"/>
      <c r="E338" s="508"/>
      <c r="F338" s="508"/>
      <c r="G338" s="508"/>
    </row>
    <row r="339" spans="1:7" ht="20.100000000000001" customHeight="1" thickBot="1">
      <c r="A339" s="257"/>
      <c r="B339" s="279" t="s">
        <v>412</v>
      </c>
      <c r="C339" s="280" t="s">
        <v>413</v>
      </c>
      <c r="D339" s="280" t="s">
        <v>414</v>
      </c>
      <c r="E339" s="280" t="s">
        <v>415</v>
      </c>
      <c r="F339" s="280" t="s">
        <v>416</v>
      </c>
      <c r="G339" s="280" t="s">
        <v>432</v>
      </c>
    </row>
    <row r="340" spans="1:7" ht="20.100000000000001" customHeight="1" thickBot="1">
      <c r="A340" s="257"/>
      <c r="B340" s="286" t="s">
        <v>417</v>
      </c>
      <c r="C340" s="289" t="s">
        <v>615</v>
      </c>
      <c r="D340" s="289">
        <v>9083</v>
      </c>
      <c r="E340" s="289" t="s">
        <v>419</v>
      </c>
      <c r="F340" s="289" t="s">
        <v>625</v>
      </c>
      <c r="G340" s="289" t="s">
        <v>436</v>
      </c>
    </row>
    <row r="341" spans="1:7" ht="20.100000000000001" customHeight="1">
      <c r="A341" s="257"/>
      <c r="B341" s="303"/>
      <c r="C341" s="302"/>
      <c r="D341" s="302"/>
      <c r="E341" s="302"/>
      <c r="F341" s="302"/>
      <c r="G341" s="302"/>
    </row>
    <row r="342" spans="1:7" ht="20.100000000000001" customHeight="1">
      <c r="A342" s="297" t="s">
        <v>626</v>
      </c>
      <c r="B342" s="303"/>
      <c r="C342" s="302"/>
      <c r="D342" s="302"/>
      <c r="E342" s="302"/>
      <c r="F342" s="302"/>
      <c r="G342" s="302"/>
    </row>
    <row r="343" spans="1:7" ht="20.100000000000001" customHeight="1">
      <c r="A343" s="296" t="s">
        <v>411</v>
      </c>
      <c r="B343" s="257"/>
      <c r="C343" s="257"/>
      <c r="D343" s="257"/>
      <c r="E343" s="257"/>
      <c r="F343" s="257"/>
      <c r="G343" s="257"/>
    </row>
    <row r="344" spans="1:7" ht="20.100000000000001" customHeight="1">
      <c r="A344" s="257"/>
      <c r="B344" s="303"/>
      <c r="C344" s="302"/>
      <c r="D344" s="302"/>
      <c r="E344" s="302"/>
      <c r="F344" s="302"/>
      <c r="G344" s="302"/>
    </row>
    <row r="345" spans="1:7" ht="20.100000000000001" customHeight="1" thickBot="1">
      <c r="A345" s="257"/>
      <c r="B345" s="509" t="s">
        <v>627</v>
      </c>
      <c r="C345" s="509"/>
      <c r="D345" s="509"/>
      <c r="E345" s="509"/>
      <c r="F345" s="509"/>
      <c r="G345" s="509"/>
    </row>
    <row r="346" spans="1:7" ht="20.100000000000001" customHeight="1" thickBot="1">
      <c r="A346" s="257"/>
      <c r="B346" s="279" t="s">
        <v>412</v>
      </c>
      <c r="C346" s="280" t="s">
        <v>413</v>
      </c>
      <c r="D346" s="280" t="s">
        <v>414</v>
      </c>
      <c r="E346" s="280" t="s">
        <v>415</v>
      </c>
      <c r="F346" s="280" t="s">
        <v>416</v>
      </c>
      <c r="G346" s="280" t="s">
        <v>432</v>
      </c>
    </row>
    <row r="347" spans="1:7" ht="20.100000000000001" customHeight="1" thickBot="1">
      <c r="A347" s="257"/>
      <c r="B347" s="286" t="s">
        <v>417</v>
      </c>
      <c r="C347" s="289" t="s">
        <v>615</v>
      </c>
      <c r="D347" s="289" t="s">
        <v>628</v>
      </c>
      <c r="E347" s="289" t="s">
        <v>419</v>
      </c>
      <c r="F347" s="289" t="s">
        <v>629</v>
      </c>
      <c r="G347" s="289" t="s">
        <v>436</v>
      </c>
    </row>
    <row r="348" spans="1:7" ht="20.100000000000001" customHeight="1" thickBot="1">
      <c r="A348" s="257"/>
      <c r="B348" s="286" t="s">
        <v>417</v>
      </c>
      <c r="C348" s="289" t="s">
        <v>615</v>
      </c>
      <c r="D348" s="289">
        <v>22002</v>
      </c>
      <c r="E348" s="289" t="s">
        <v>419</v>
      </c>
      <c r="F348" s="289" t="s">
        <v>630</v>
      </c>
      <c r="G348" s="289" t="s">
        <v>436</v>
      </c>
    </row>
    <row r="349" spans="1:7" ht="20.100000000000001" customHeight="1" thickBot="1">
      <c r="A349" s="257"/>
      <c r="B349" s="286" t="s">
        <v>417</v>
      </c>
      <c r="C349" s="289" t="s">
        <v>615</v>
      </c>
      <c r="D349" s="289">
        <v>22101</v>
      </c>
      <c r="E349" s="289" t="s">
        <v>419</v>
      </c>
      <c r="F349" s="289" t="s">
        <v>631</v>
      </c>
      <c r="G349" s="289" t="s">
        <v>436</v>
      </c>
    </row>
    <row r="350" spans="1:7" ht="20.100000000000001" customHeight="1" thickBot="1">
      <c r="A350" s="257"/>
      <c r="B350" s="286" t="s">
        <v>417</v>
      </c>
      <c r="C350" s="289" t="s">
        <v>615</v>
      </c>
      <c r="D350" s="289">
        <v>22102</v>
      </c>
      <c r="E350" s="289" t="s">
        <v>419</v>
      </c>
      <c r="F350" s="289" t="s">
        <v>632</v>
      </c>
      <c r="G350" s="289" t="s">
        <v>436</v>
      </c>
    </row>
    <row r="351" spans="1:7" ht="20.100000000000001" customHeight="1" thickBot="1">
      <c r="A351" s="257"/>
      <c r="B351" s="286" t="s">
        <v>417</v>
      </c>
      <c r="C351" s="289" t="s">
        <v>615</v>
      </c>
      <c r="D351" s="289">
        <v>2181</v>
      </c>
      <c r="E351" s="289" t="s">
        <v>419</v>
      </c>
      <c r="F351" s="289" t="s">
        <v>633</v>
      </c>
      <c r="G351" s="289" t="s">
        <v>436</v>
      </c>
    </row>
    <row r="352" spans="1:7" ht="15.75">
      <c r="A352" s="257"/>
      <c r="B352" s="303"/>
      <c r="C352" s="302"/>
      <c r="D352" s="302"/>
      <c r="E352" s="302"/>
      <c r="F352" s="302"/>
      <c r="G352" s="302"/>
    </row>
    <row r="353" spans="1:7" ht="20.100000000000001" customHeight="1">
      <c r="A353" s="297" t="s">
        <v>634</v>
      </c>
      <c r="B353" s="303"/>
      <c r="C353" s="302"/>
      <c r="D353" s="302"/>
      <c r="E353" s="302"/>
      <c r="F353" s="302"/>
      <c r="G353" s="302"/>
    </row>
    <row r="354" spans="1:7" ht="20.100000000000001" customHeight="1" thickBot="1">
      <c r="A354" s="296" t="s">
        <v>424</v>
      </c>
      <c r="B354" s="257"/>
      <c r="C354" s="257"/>
      <c r="D354" s="257"/>
      <c r="E354" s="257"/>
      <c r="F354" s="257"/>
      <c r="G354" s="257"/>
    </row>
    <row r="355" spans="1:7" ht="20.100000000000001" customHeight="1" thickBot="1">
      <c r="A355" s="257"/>
      <c r="B355" s="279" t="s">
        <v>412</v>
      </c>
      <c r="C355" s="280" t="s">
        <v>413</v>
      </c>
      <c r="D355" s="280" t="s">
        <v>414</v>
      </c>
      <c r="E355" s="280" t="s">
        <v>415</v>
      </c>
      <c r="F355" s="280" t="s">
        <v>416</v>
      </c>
      <c r="G355" s="280" t="s">
        <v>432</v>
      </c>
    </row>
    <row r="356" spans="1:7" ht="20.100000000000001" customHeight="1" thickBot="1">
      <c r="A356" s="257"/>
      <c r="B356" s="287" t="s">
        <v>635</v>
      </c>
      <c r="C356" s="288" t="s">
        <v>417</v>
      </c>
      <c r="D356" s="289">
        <v>11117</v>
      </c>
      <c r="E356" s="289" t="s">
        <v>419</v>
      </c>
      <c r="F356" s="289" t="s">
        <v>636</v>
      </c>
      <c r="G356" s="306"/>
    </row>
    <row r="357" spans="1:7" ht="20.100000000000001" customHeight="1">
      <c r="A357" s="257"/>
      <c r="B357" s="303"/>
      <c r="C357" s="302"/>
      <c r="D357" s="302"/>
      <c r="E357" s="302"/>
      <c r="F357" s="302"/>
      <c r="G357" s="302"/>
    </row>
    <row r="358" spans="1:7" ht="20.100000000000001" customHeight="1">
      <c r="A358" s="297" t="s">
        <v>637</v>
      </c>
      <c r="B358" s="303"/>
      <c r="C358" s="302"/>
      <c r="D358" s="302"/>
      <c r="E358" s="302"/>
      <c r="F358" s="302"/>
      <c r="G358" s="302"/>
    </row>
    <row r="359" spans="1:7" ht="20.100000000000001" customHeight="1" thickBot="1">
      <c r="A359" s="296" t="s">
        <v>424</v>
      </c>
      <c r="B359" s="257"/>
      <c r="C359" s="257"/>
      <c r="D359" s="257"/>
      <c r="E359" s="257"/>
      <c r="F359" s="257"/>
      <c r="G359" s="257"/>
    </row>
    <row r="360" spans="1:7" ht="26.1" customHeight="1" thickBot="1">
      <c r="A360" s="257"/>
      <c r="B360" s="279" t="s">
        <v>412</v>
      </c>
      <c r="C360" s="280" t="s">
        <v>413</v>
      </c>
      <c r="D360" s="280" t="s">
        <v>414</v>
      </c>
      <c r="E360" s="280" t="s">
        <v>415</v>
      </c>
      <c r="F360" s="280" t="s">
        <v>416</v>
      </c>
      <c r="G360" s="280" t="s">
        <v>432</v>
      </c>
    </row>
    <row r="361" spans="1:7" ht="20.100000000000001" customHeight="1" thickBot="1">
      <c r="A361" s="257"/>
      <c r="B361" s="287" t="s">
        <v>638</v>
      </c>
      <c r="C361" s="289" t="s">
        <v>639</v>
      </c>
      <c r="D361" s="289">
        <v>3000</v>
      </c>
      <c r="E361" s="289" t="s">
        <v>419</v>
      </c>
      <c r="F361" s="289" t="s">
        <v>640</v>
      </c>
      <c r="G361" s="289" t="s">
        <v>436</v>
      </c>
    </row>
    <row r="362" spans="1:7" ht="20.100000000000001" customHeight="1">
      <c r="A362" s="257"/>
      <c r="B362" s="302"/>
      <c r="C362" s="302"/>
      <c r="D362" s="302"/>
      <c r="E362" s="302"/>
      <c r="F362" s="302"/>
      <c r="G362" s="302"/>
    </row>
    <row r="363" spans="1:7" ht="20.100000000000001" customHeight="1" thickBot="1">
      <c r="A363" s="296" t="s">
        <v>411</v>
      </c>
      <c r="B363" s="257"/>
      <c r="C363" s="257"/>
      <c r="D363" s="257"/>
      <c r="E363" s="257"/>
      <c r="F363" s="257"/>
      <c r="G363" s="257"/>
    </row>
    <row r="364" spans="1:7" ht="26.1" customHeight="1" thickBot="1">
      <c r="A364" s="257"/>
      <c r="B364" s="279" t="s">
        <v>412</v>
      </c>
      <c r="C364" s="280" t="s">
        <v>413</v>
      </c>
      <c r="D364" s="280" t="s">
        <v>414</v>
      </c>
      <c r="E364" s="280" t="s">
        <v>415</v>
      </c>
      <c r="F364" s="280" t="s">
        <v>416</v>
      </c>
      <c r="G364" s="280" t="s">
        <v>432</v>
      </c>
    </row>
    <row r="365" spans="1:7" ht="26.65" thickBot="1">
      <c r="A365" s="257"/>
      <c r="B365" s="287" t="s">
        <v>417</v>
      </c>
      <c r="C365" s="289" t="s">
        <v>641</v>
      </c>
      <c r="D365" s="289">
        <v>6443</v>
      </c>
      <c r="E365" s="289" t="s">
        <v>419</v>
      </c>
      <c r="F365" s="359" t="s">
        <v>642</v>
      </c>
      <c r="G365" s="289" t="s">
        <v>436</v>
      </c>
    </row>
    <row r="366" spans="1:7" ht="20.100000000000001" customHeight="1" thickBot="1">
      <c r="A366" s="257"/>
      <c r="B366" s="287" t="s">
        <v>417</v>
      </c>
      <c r="C366" s="289" t="s">
        <v>643</v>
      </c>
      <c r="D366" s="289">
        <v>32000</v>
      </c>
      <c r="E366" s="289" t="s">
        <v>419</v>
      </c>
      <c r="F366" s="289" t="s">
        <v>644</v>
      </c>
      <c r="G366" s="289" t="s">
        <v>436</v>
      </c>
    </row>
    <row r="367" spans="1:7" ht="20.100000000000001" customHeight="1">
      <c r="A367" s="257"/>
      <c r="B367" s="302"/>
      <c r="C367" s="302"/>
      <c r="D367" s="302"/>
      <c r="E367" s="302"/>
      <c r="F367" s="302"/>
      <c r="G367" s="302"/>
    </row>
    <row r="368" spans="1:7" ht="20.100000000000001" customHeight="1">
      <c r="A368" s="297" t="s">
        <v>645</v>
      </c>
      <c r="B368" s="303"/>
      <c r="C368" s="302"/>
      <c r="D368" s="302"/>
      <c r="E368" s="302"/>
      <c r="F368" s="302"/>
      <c r="G368" s="302"/>
    </row>
    <row r="369" spans="1:7" ht="20.100000000000001" customHeight="1" thickBot="1">
      <c r="A369" s="296" t="s">
        <v>450</v>
      </c>
      <c r="B369" s="257"/>
      <c r="C369" s="257"/>
      <c r="D369" s="257"/>
      <c r="E369" s="257"/>
      <c r="F369" s="257"/>
      <c r="G369" s="257"/>
    </row>
    <row r="370" spans="1:7" ht="26.1" customHeight="1" thickBot="1">
      <c r="A370" s="257"/>
      <c r="B370" s="279" t="s">
        <v>412</v>
      </c>
      <c r="C370" s="280" t="s">
        <v>413</v>
      </c>
      <c r="D370" s="280" t="s">
        <v>414</v>
      </c>
      <c r="E370" s="280" t="s">
        <v>415</v>
      </c>
      <c r="F370" s="280" t="s">
        <v>416</v>
      </c>
      <c r="G370" s="280" t="s">
        <v>432</v>
      </c>
    </row>
    <row r="371" spans="1:7" ht="16.149999999999999" thickBot="1">
      <c r="A371" s="257"/>
      <c r="B371" s="287" t="s">
        <v>417</v>
      </c>
      <c r="C371" s="289" t="s">
        <v>646</v>
      </c>
      <c r="D371" s="289">
        <v>9021</v>
      </c>
      <c r="E371" s="289" t="s">
        <v>419</v>
      </c>
      <c r="F371" s="289" t="s">
        <v>647</v>
      </c>
      <c r="G371" s="289" t="s">
        <v>436</v>
      </c>
    </row>
    <row r="372" spans="1:7" ht="16.149999999999999" thickBot="1">
      <c r="A372" s="257"/>
      <c r="B372" s="287" t="s">
        <v>417</v>
      </c>
      <c r="C372" s="289" t="s">
        <v>648</v>
      </c>
      <c r="D372" s="289">
        <v>443</v>
      </c>
      <c r="E372" s="289" t="s">
        <v>419</v>
      </c>
      <c r="F372" s="289" t="s">
        <v>647</v>
      </c>
      <c r="G372" s="289" t="s">
        <v>436</v>
      </c>
    </row>
    <row r="373" spans="1:7" ht="16.149999999999999" thickBot="1">
      <c r="A373" s="257"/>
      <c r="B373" s="287" t="s">
        <v>417</v>
      </c>
      <c r="C373" s="289" t="s">
        <v>649</v>
      </c>
      <c r="D373" s="289">
        <v>443</v>
      </c>
      <c r="E373" s="289" t="s">
        <v>419</v>
      </c>
      <c r="F373" s="289" t="s">
        <v>647</v>
      </c>
      <c r="G373" s="289" t="s">
        <v>436</v>
      </c>
    </row>
    <row r="374" spans="1:7" ht="16.149999999999999" thickBot="1">
      <c r="A374" s="257"/>
      <c r="B374" s="287" t="s">
        <v>417</v>
      </c>
      <c r="C374" s="289" t="s">
        <v>650</v>
      </c>
      <c r="D374" s="289">
        <v>443</v>
      </c>
      <c r="E374" s="289" t="s">
        <v>419</v>
      </c>
      <c r="F374" s="289" t="s">
        <v>647</v>
      </c>
      <c r="G374" s="289" t="s">
        <v>436</v>
      </c>
    </row>
    <row r="375" spans="1:7" ht="20.100000000000001" customHeight="1">
      <c r="A375" s="257"/>
      <c r="B375" s="302"/>
      <c r="C375" s="302"/>
      <c r="D375" s="302"/>
      <c r="E375" s="302"/>
      <c r="F375" s="302"/>
      <c r="G375" s="302"/>
    </row>
    <row r="376" spans="1:7" ht="20.100000000000001" customHeight="1">
      <c r="A376" s="297" t="s">
        <v>651</v>
      </c>
      <c r="B376" s="303"/>
      <c r="C376" s="302"/>
      <c r="D376" s="302"/>
      <c r="E376" s="302"/>
      <c r="F376" s="302"/>
      <c r="G376" s="302"/>
    </row>
    <row r="377" spans="1:7" ht="20.100000000000001" customHeight="1" thickBot="1">
      <c r="A377" s="296" t="s">
        <v>411</v>
      </c>
      <c r="B377" s="257"/>
      <c r="C377" s="257"/>
      <c r="D377" s="257"/>
      <c r="E377" s="257"/>
      <c r="F377" s="257"/>
      <c r="G377" s="257"/>
    </row>
    <row r="378" spans="1:7" ht="26.1" customHeight="1" thickBot="1">
      <c r="A378" s="257"/>
      <c r="B378" s="279" t="s">
        <v>412</v>
      </c>
      <c r="C378" s="280" t="s">
        <v>413</v>
      </c>
      <c r="D378" s="280" t="s">
        <v>414</v>
      </c>
      <c r="E378" s="280" t="s">
        <v>415</v>
      </c>
      <c r="F378" s="280" t="s">
        <v>416</v>
      </c>
      <c r="G378" s="280" t="s">
        <v>432</v>
      </c>
    </row>
    <row r="379" spans="1:7" ht="187.5" customHeight="1" thickBot="1">
      <c r="A379" s="257"/>
      <c r="B379" s="287" t="s">
        <v>417</v>
      </c>
      <c r="C379" s="360" t="s">
        <v>652</v>
      </c>
      <c r="D379" s="289">
        <v>443</v>
      </c>
      <c r="E379" s="289" t="s">
        <v>419</v>
      </c>
      <c r="F379" s="289" t="s">
        <v>653</v>
      </c>
      <c r="G379" s="289" t="s">
        <v>436</v>
      </c>
    </row>
    <row r="380" spans="1:7" ht="40.5" customHeight="1" thickBot="1">
      <c r="A380" s="257"/>
      <c r="B380" s="287" t="s">
        <v>417</v>
      </c>
      <c r="C380" s="289" t="s">
        <v>654</v>
      </c>
      <c r="D380" s="289" t="s">
        <v>655</v>
      </c>
      <c r="E380" s="289" t="s">
        <v>419</v>
      </c>
      <c r="F380" s="289" t="s">
        <v>656</v>
      </c>
      <c r="G380" s="289" t="s">
        <v>436</v>
      </c>
    </row>
    <row r="381" spans="1:7" ht="66.599999999999994" customHeight="1" thickBot="1">
      <c r="A381" s="257"/>
      <c r="B381" s="287" t="s">
        <v>417</v>
      </c>
      <c r="C381" s="289" t="s">
        <v>657</v>
      </c>
      <c r="D381" s="289" t="s">
        <v>655</v>
      </c>
      <c r="E381" s="289" t="s">
        <v>419</v>
      </c>
      <c r="F381" s="289" t="s">
        <v>658</v>
      </c>
      <c r="G381" s="289" t="s">
        <v>436</v>
      </c>
    </row>
    <row r="382" spans="1:7" ht="20.100000000000001" customHeight="1">
      <c r="A382" s="257"/>
      <c r="B382" s="257"/>
      <c r="C382" s="302"/>
      <c r="D382" s="302"/>
      <c r="E382" s="302"/>
      <c r="F382" s="302"/>
      <c r="G382" s="302"/>
    </row>
    <row r="383" spans="1:7" ht="20.100000000000001" customHeight="1" thickBot="1">
      <c r="A383" s="296" t="s">
        <v>424</v>
      </c>
      <c r="B383" s="257"/>
      <c r="C383" s="257"/>
      <c r="D383" s="257"/>
      <c r="E383" s="257"/>
      <c r="F383" s="257"/>
      <c r="G383" s="257"/>
    </row>
    <row r="384" spans="1:7" ht="26.1" customHeight="1" thickBot="1">
      <c r="A384" s="257"/>
      <c r="B384" s="279" t="s">
        <v>412</v>
      </c>
      <c r="C384" s="280" t="s">
        <v>413</v>
      </c>
      <c r="D384" s="280" t="s">
        <v>414</v>
      </c>
      <c r="E384" s="280" t="s">
        <v>415</v>
      </c>
      <c r="F384" s="280" t="s">
        <v>416</v>
      </c>
      <c r="G384" s="280" t="s">
        <v>432</v>
      </c>
    </row>
    <row r="385" spans="1:7" ht="93.6" customHeight="1" thickBot="1">
      <c r="A385" s="257"/>
      <c r="B385" s="287" t="s">
        <v>657</v>
      </c>
      <c r="C385" s="289" t="s">
        <v>659</v>
      </c>
      <c r="D385" s="289">
        <v>50051</v>
      </c>
      <c r="E385" s="289" t="s">
        <v>419</v>
      </c>
      <c r="F385" s="289" t="s">
        <v>658</v>
      </c>
      <c r="G385" s="289" t="s">
        <v>436</v>
      </c>
    </row>
    <row r="386" spans="1:7" ht="20.100000000000001" customHeight="1">
      <c r="A386" s="257"/>
      <c r="B386" s="302"/>
      <c r="C386" s="302"/>
      <c r="D386" s="302"/>
      <c r="E386" s="302"/>
      <c r="F386" s="302"/>
      <c r="G386" s="302"/>
    </row>
    <row r="387" spans="1:7" ht="20.100000000000001" customHeight="1">
      <c r="A387" s="298" t="s">
        <v>660</v>
      </c>
      <c r="B387" s="302"/>
      <c r="C387" s="302"/>
      <c r="D387" s="302"/>
      <c r="E387" s="302"/>
      <c r="F387" s="302"/>
      <c r="G387" s="302"/>
    </row>
    <row r="388" spans="1:7" ht="20.100000000000001" customHeight="1">
      <c r="A388" s="298"/>
      <c r="B388" s="302"/>
      <c r="C388" s="302"/>
      <c r="D388" s="302"/>
      <c r="E388" s="302"/>
      <c r="F388" s="302"/>
      <c r="G388" s="302"/>
    </row>
    <row r="389" spans="1:7" ht="20.100000000000001" customHeight="1">
      <c r="A389" s="297" t="s">
        <v>661</v>
      </c>
      <c r="B389" s="302"/>
      <c r="C389" s="302"/>
      <c r="D389" s="302"/>
      <c r="E389" s="302"/>
      <c r="F389" s="302"/>
      <c r="G389" s="302"/>
    </row>
    <row r="390" spans="1:7" ht="20.100000000000001" customHeight="1" thickBot="1">
      <c r="A390" s="296" t="s">
        <v>424</v>
      </c>
      <c r="B390" s="257"/>
      <c r="C390" s="257"/>
      <c r="D390" s="257"/>
      <c r="E390" s="257"/>
      <c r="F390" s="257"/>
      <c r="G390" s="257"/>
    </row>
    <row r="391" spans="1:7" ht="20.100000000000001" customHeight="1" thickBot="1">
      <c r="A391" s="257"/>
      <c r="B391" s="279" t="s">
        <v>412</v>
      </c>
      <c r="C391" s="280" t="s">
        <v>413</v>
      </c>
      <c r="D391" s="280" t="s">
        <v>414</v>
      </c>
      <c r="E391" s="280" t="s">
        <v>415</v>
      </c>
      <c r="F391" s="280" t="s">
        <v>416</v>
      </c>
      <c r="G391" s="280" t="s">
        <v>432</v>
      </c>
    </row>
    <row r="392" spans="1:7" ht="20.100000000000001" customHeight="1" thickBot="1">
      <c r="A392" s="257"/>
      <c r="B392" s="286" t="s">
        <v>417</v>
      </c>
      <c r="C392" s="288" t="s">
        <v>417</v>
      </c>
      <c r="D392" s="289">
        <v>29999</v>
      </c>
      <c r="E392" s="289" t="s">
        <v>419</v>
      </c>
      <c r="F392" s="289" t="s">
        <v>662</v>
      </c>
      <c r="G392" s="289" t="s">
        <v>663</v>
      </c>
    </row>
    <row r="393" spans="1:7" ht="20.100000000000001" customHeight="1">
      <c r="A393" s="257"/>
      <c r="B393" s="303"/>
      <c r="C393" s="303"/>
      <c r="D393" s="302"/>
      <c r="E393" s="302"/>
      <c r="F393" s="302"/>
      <c r="G393" s="302"/>
    </row>
    <row r="394" spans="1:7" ht="20.100000000000001" customHeight="1" thickBot="1">
      <c r="A394" s="296" t="s">
        <v>411</v>
      </c>
      <c r="B394" s="257"/>
      <c r="C394" s="257"/>
      <c r="D394" s="257"/>
      <c r="E394" s="257"/>
      <c r="F394" s="257"/>
      <c r="G394" s="257"/>
    </row>
    <row r="395" spans="1:7" ht="20.100000000000001" customHeight="1" thickBot="1">
      <c r="A395" s="257"/>
      <c r="B395" s="279" t="s">
        <v>412</v>
      </c>
      <c r="C395" s="280" t="s">
        <v>413</v>
      </c>
      <c r="D395" s="280" t="s">
        <v>414</v>
      </c>
      <c r="E395" s="280" t="s">
        <v>415</v>
      </c>
      <c r="F395" s="280" t="s">
        <v>416</v>
      </c>
      <c r="G395" s="280" t="s">
        <v>432</v>
      </c>
    </row>
    <row r="396" spans="1:7" ht="20.100000000000001" customHeight="1">
      <c r="A396" s="257"/>
      <c r="B396" s="485" t="s">
        <v>417</v>
      </c>
      <c r="C396" s="510" t="s">
        <v>664</v>
      </c>
      <c r="D396" s="505">
        <v>443</v>
      </c>
      <c r="E396" s="487" t="s">
        <v>419</v>
      </c>
      <c r="F396" s="505" t="s">
        <v>665</v>
      </c>
      <c r="G396" s="487" t="s">
        <v>436</v>
      </c>
    </row>
    <row r="397" spans="1:7" ht="20.100000000000001" customHeight="1">
      <c r="A397" s="257"/>
      <c r="B397" s="499"/>
      <c r="C397" s="511"/>
      <c r="D397" s="506"/>
      <c r="E397" s="503"/>
      <c r="F397" s="506"/>
      <c r="G397" s="503"/>
    </row>
    <row r="398" spans="1:7" ht="20.100000000000001" customHeight="1">
      <c r="A398" s="257"/>
      <c r="B398" s="499"/>
      <c r="C398" s="511"/>
      <c r="D398" s="506"/>
      <c r="E398" s="503"/>
      <c r="F398" s="506"/>
      <c r="G398" s="503"/>
    </row>
    <row r="399" spans="1:7" ht="20.100000000000001" customHeight="1">
      <c r="A399" s="257"/>
      <c r="B399" s="499"/>
      <c r="C399" s="511"/>
      <c r="D399" s="506"/>
      <c r="E399" s="503"/>
      <c r="F399" s="506"/>
      <c r="G399" s="503"/>
    </row>
    <row r="400" spans="1:7" ht="20.100000000000001" customHeight="1">
      <c r="A400" s="257"/>
      <c r="B400" s="499"/>
      <c r="C400" s="511"/>
      <c r="D400" s="506"/>
      <c r="E400" s="503"/>
      <c r="F400" s="506"/>
      <c r="G400" s="503"/>
    </row>
    <row r="401" spans="1:7" ht="20.100000000000001" customHeight="1">
      <c r="A401" s="257"/>
      <c r="B401" s="499"/>
      <c r="C401" s="511"/>
      <c r="D401" s="506"/>
      <c r="E401" s="503"/>
      <c r="F401" s="506"/>
      <c r="G401" s="503"/>
    </row>
    <row r="402" spans="1:7" ht="32.1" customHeight="1" thickBot="1">
      <c r="A402" s="257"/>
      <c r="B402" s="486"/>
      <c r="C402" s="512"/>
      <c r="D402" s="507"/>
      <c r="E402" s="488"/>
      <c r="F402" s="507"/>
      <c r="G402" s="488"/>
    </row>
    <row r="403" spans="1:7" ht="20.100000000000001" customHeight="1">
      <c r="A403" s="257"/>
      <c r="B403" s="302"/>
      <c r="C403" s="302"/>
      <c r="D403" s="302"/>
      <c r="E403" s="302"/>
      <c r="F403" s="302"/>
      <c r="G403" s="302"/>
    </row>
    <row r="404" spans="1:7" ht="20.100000000000001" customHeight="1">
      <c r="A404" s="297" t="s">
        <v>666</v>
      </c>
      <c r="B404" s="302"/>
      <c r="C404" s="302"/>
      <c r="D404" s="302"/>
      <c r="E404" s="302"/>
      <c r="F404" s="302"/>
      <c r="G404" s="302"/>
    </row>
    <row r="405" spans="1:7" ht="20.100000000000001" customHeight="1" thickBot="1">
      <c r="A405" s="296" t="s">
        <v>424</v>
      </c>
      <c r="B405" s="257"/>
      <c r="C405" s="257"/>
      <c r="D405" s="257"/>
      <c r="E405" s="257"/>
      <c r="F405" s="257"/>
      <c r="G405" s="257"/>
    </row>
    <row r="406" spans="1:7" ht="20.100000000000001" customHeight="1" thickBot="1">
      <c r="A406" s="297"/>
      <c r="B406" s="279" t="s">
        <v>412</v>
      </c>
      <c r="C406" s="280" t="s">
        <v>413</v>
      </c>
      <c r="D406" s="280" t="s">
        <v>414</v>
      </c>
      <c r="E406" s="280" t="s">
        <v>415</v>
      </c>
      <c r="F406" s="280" t="s">
        <v>416</v>
      </c>
      <c r="G406" s="280" t="s">
        <v>432</v>
      </c>
    </row>
    <row r="407" spans="1:7" ht="20.100000000000001" customHeight="1" thickBot="1">
      <c r="A407" s="297"/>
      <c r="B407" s="287" t="s">
        <v>667</v>
      </c>
      <c r="C407" s="288" t="s">
        <v>417</v>
      </c>
      <c r="D407" s="289">
        <v>3000</v>
      </c>
      <c r="E407" s="289" t="s">
        <v>419</v>
      </c>
      <c r="F407" s="289" t="s">
        <v>668</v>
      </c>
      <c r="G407" s="289" t="s">
        <v>475</v>
      </c>
    </row>
    <row r="408" spans="1:7" ht="20.100000000000001" customHeight="1">
      <c r="A408" s="297"/>
      <c r="B408" s="302"/>
      <c r="C408" s="302"/>
      <c r="D408" s="302"/>
      <c r="E408" s="302"/>
      <c r="F408" s="302"/>
      <c r="G408" s="302"/>
    </row>
    <row r="409" spans="1:7" ht="20.100000000000001" customHeight="1">
      <c r="A409" s="297" t="s">
        <v>669</v>
      </c>
      <c r="B409" s="302"/>
      <c r="C409" s="302"/>
      <c r="D409" s="302"/>
      <c r="E409" s="302"/>
      <c r="F409" s="302"/>
      <c r="G409" s="302"/>
    </row>
    <row r="410" spans="1:7" ht="20.100000000000001" customHeight="1" thickBot="1">
      <c r="A410" s="296" t="s">
        <v>450</v>
      </c>
      <c r="B410" s="257"/>
      <c r="C410" s="257"/>
      <c r="D410" s="257"/>
      <c r="E410" s="257"/>
      <c r="F410" s="257"/>
      <c r="G410" s="257"/>
    </row>
    <row r="411" spans="1:7" ht="36" customHeight="1" thickBot="1">
      <c r="A411" s="297"/>
      <c r="B411" s="279" t="s">
        <v>412</v>
      </c>
      <c r="C411" s="280" t="s">
        <v>413</v>
      </c>
      <c r="D411" s="280" t="s">
        <v>414</v>
      </c>
      <c r="E411" s="280" t="s">
        <v>415</v>
      </c>
      <c r="F411" s="280" t="s">
        <v>416</v>
      </c>
      <c r="G411" s="280" t="s">
        <v>432</v>
      </c>
    </row>
    <row r="412" spans="1:7" ht="48" customHeight="1" thickBot="1">
      <c r="A412" s="297"/>
      <c r="B412" s="286" t="s">
        <v>417</v>
      </c>
      <c r="C412" s="289" t="s">
        <v>670</v>
      </c>
      <c r="D412" s="289">
        <v>18082</v>
      </c>
      <c r="E412" s="289" t="s">
        <v>419</v>
      </c>
      <c r="F412" s="289" t="s">
        <v>671</v>
      </c>
      <c r="G412" s="289" t="s">
        <v>436</v>
      </c>
    </row>
    <row r="415" spans="1:7" ht="20.100000000000001" customHeight="1">
      <c r="A415" s="298" t="s">
        <v>672</v>
      </c>
      <c r="B415" s="302"/>
      <c r="C415" s="302"/>
      <c r="D415" s="302"/>
      <c r="E415" s="302"/>
      <c r="F415" s="302"/>
      <c r="G415" s="302"/>
    </row>
    <row r="416" spans="1:7" ht="20.100000000000001" customHeight="1">
      <c r="A416" s="298"/>
      <c r="B416" s="302"/>
      <c r="C416" s="302"/>
      <c r="D416" s="302"/>
      <c r="E416" s="302"/>
      <c r="F416" s="302"/>
      <c r="G416" s="302"/>
    </row>
    <row r="417" spans="1:7" ht="20.100000000000001" customHeight="1">
      <c r="A417" s="297" t="s">
        <v>673</v>
      </c>
      <c r="B417" s="302"/>
      <c r="C417" s="302"/>
      <c r="D417" s="302"/>
      <c r="E417" s="302"/>
      <c r="F417" s="302"/>
      <c r="G417" s="302"/>
    </row>
    <row r="418" spans="1:7" ht="20.100000000000001" customHeight="1" thickBot="1">
      <c r="A418" s="296" t="s">
        <v>411</v>
      </c>
      <c r="B418" s="257"/>
      <c r="C418" s="257"/>
      <c r="D418" s="257"/>
      <c r="E418" s="257"/>
      <c r="F418" s="257"/>
      <c r="G418" s="257"/>
    </row>
    <row r="419" spans="1:7" ht="20.100000000000001" customHeight="1" thickBot="1">
      <c r="A419" s="297"/>
      <c r="B419" s="279" t="s">
        <v>412</v>
      </c>
      <c r="C419" s="280" t="s">
        <v>413</v>
      </c>
      <c r="D419" s="280" t="s">
        <v>414</v>
      </c>
      <c r="E419" s="280" t="s">
        <v>415</v>
      </c>
      <c r="F419" s="280" t="s">
        <v>416</v>
      </c>
      <c r="G419" s="280" t="s">
        <v>432</v>
      </c>
    </row>
    <row r="420" spans="1:7" ht="20.100000000000001" customHeight="1" thickBot="1">
      <c r="A420" s="297"/>
      <c r="B420" s="485" t="s">
        <v>417</v>
      </c>
      <c r="C420" s="487" t="s">
        <v>673</v>
      </c>
      <c r="D420" s="289">
        <v>5392</v>
      </c>
      <c r="E420" s="487" t="s">
        <v>419</v>
      </c>
      <c r="F420" s="289" t="s">
        <v>674</v>
      </c>
      <c r="G420" s="487" t="s">
        <v>436</v>
      </c>
    </row>
    <row r="421" spans="1:7" ht="20.100000000000001" customHeight="1" thickBot="1">
      <c r="A421" s="297"/>
      <c r="B421" s="486"/>
      <c r="C421" s="488"/>
      <c r="D421" s="294" t="s">
        <v>564</v>
      </c>
      <c r="E421" s="488"/>
      <c r="F421" s="289" t="s">
        <v>675</v>
      </c>
      <c r="G421" s="488"/>
    </row>
    <row r="422" spans="1:7" ht="20.100000000000001" customHeight="1">
      <c r="A422" s="297"/>
      <c r="B422" s="302"/>
      <c r="C422" s="302"/>
      <c r="D422" s="302"/>
      <c r="E422" s="302"/>
      <c r="F422" s="302"/>
      <c r="G422" s="302"/>
    </row>
    <row r="423" spans="1:7" ht="20.100000000000001" customHeight="1">
      <c r="A423" s="297" t="s">
        <v>563</v>
      </c>
      <c r="B423" s="302"/>
      <c r="C423" s="302"/>
      <c r="D423" s="302"/>
      <c r="E423" s="302"/>
      <c r="F423" s="302"/>
      <c r="G423" s="302"/>
    </row>
    <row r="424" spans="1:7" ht="20.100000000000001" customHeight="1" thickBot="1">
      <c r="A424" s="296" t="s">
        <v>411</v>
      </c>
      <c r="B424" s="257"/>
      <c r="C424" s="257"/>
      <c r="D424" s="257"/>
      <c r="E424" s="257"/>
      <c r="F424" s="257"/>
      <c r="G424" s="257"/>
    </row>
    <row r="425" spans="1:7" ht="36" customHeight="1" thickBot="1">
      <c r="A425" s="297"/>
      <c r="B425" s="279" t="s">
        <v>412</v>
      </c>
      <c r="C425" s="280" t="s">
        <v>413</v>
      </c>
      <c r="D425" s="280" t="s">
        <v>414</v>
      </c>
      <c r="E425" s="280" t="s">
        <v>415</v>
      </c>
      <c r="F425" s="280" t="s">
        <v>416</v>
      </c>
      <c r="G425" s="280" t="s">
        <v>432</v>
      </c>
    </row>
    <row r="426" spans="1:7" ht="20.100000000000001" customHeight="1" thickBot="1">
      <c r="A426" s="297"/>
      <c r="B426" s="286" t="s">
        <v>562</v>
      </c>
      <c r="C426" s="289" t="s">
        <v>563</v>
      </c>
      <c r="D426" s="289" t="s">
        <v>564</v>
      </c>
      <c r="E426" s="289" t="s">
        <v>419</v>
      </c>
      <c r="F426" s="289" t="s">
        <v>676</v>
      </c>
      <c r="G426" s="289" t="s">
        <v>436</v>
      </c>
    </row>
    <row r="427" spans="1:7" ht="35.25" thickBot="1">
      <c r="A427" s="297"/>
      <c r="B427" s="286" t="s">
        <v>562</v>
      </c>
      <c r="C427" s="289" t="s">
        <v>566</v>
      </c>
      <c r="D427" s="289" t="s">
        <v>677</v>
      </c>
      <c r="E427" s="289" t="s">
        <v>419</v>
      </c>
      <c r="F427" s="289" t="s">
        <v>568</v>
      </c>
      <c r="G427" s="289" t="s">
        <v>436</v>
      </c>
    </row>
    <row r="428" spans="1:7" ht="20.100000000000001" customHeight="1">
      <c r="A428" s="297"/>
      <c r="B428" s="303"/>
      <c r="C428" s="302"/>
      <c r="D428" s="302"/>
      <c r="E428" s="302"/>
      <c r="F428" s="302"/>
      <c r="G428" s="302"/>
    </row>
    <row r="429" spans="1:7" ht="20.100000000000001" customHeight="1">
      <c r="A429" s="297" t="s">
        <v>678</v>
      </c>
      <c r="B429" s="302"/>
      <c r="C429" s="302"/>
      <c r="D429" s="302"/>
      <c r="E429" s="302"/>
      <c r="F429" s="302"/>
      <c r="G429" s="302"/>
    </row>
    <row r="430" spans="1:7" ht="20.100000000000001" customHeight="1" thickBot="1">
      <c r="A430" s="296" t="s">
        <v>411</v>
      </c>
      <c r="B430" s="257"/>
      <c r="C430" s="257"/>
      <c r="D430" s="257"/>
      <c r="E430" s="257"/>
      <c r="F430" s="257"/>
      <c r="G430" s="257"/>
    </row>
    <row r="431" spans="1:7" ht="36" customHeight="1" thickBot="1">
      <c r="A431" s="297"/>
      <c r="B431" s="279" t="s">
        <v>412</v>
      </c>
      <c r="C431" s="280" t="s">
        <v>413</v>
      </c>
      <c r="D431" s="280" t="s">
        <v>414</v>
      </c>
      <c r="E431" s="280" t="s">
        <v>415</v>
      </c>
      <c r="F431" s="280" t="s">
        <v>416</v>
      </c>
      <c r="G431" s="280" t="s">
        <v>432</v>
      </c>
    </row>
    <row r="432" spans="1:7" ht="20.100000000000001" customHeight="1" thickBot="1">
      <c r="A432" s="297"/>
      <c r="B432" s="485" t="s">
        <v>417</v>
      </c>
      <c r="C432" s="487" t="s">
        <v>678</v>
      </c>
      <c r="D432" s="289">
        <v>443</v>
      </c>
      <c r="E432" s="487" t="s">
        <v>419</v>
      </c>
      <c r="F432" s="289" t="s">
        <v>674</v>
      </c>
      <c r="G432" s="487" t="s">
        <v>436</v>
      </c>
    </row>
    <row r="433" spans="1:7" ht="35.25" thickBot="1">
      <c r="A433" s="297"/>
      <c r="B433" s="486"/>
      <c r="C433" s="488"/>
      <c r="D433" s="289">
        <v>3260</v>
      </c>
      <c r="E433" s="488"/>
      <c r="F433" s="289" t="s">
        <v>679</v>
      </c>
      <c r="G433" s="488"/>
    </row>
    <row r="434" spans="1:7" ht="20.100000000000001" customHeight="1">
      <c r="A434" s="297"/>
      <c r="B434" s="303"/>
      <c r="C434" s="302"/>
      <c r="D434" s="302"/>
      <c r="E434" s="302"/>
      <c r="F434" s="302"/>
      <c r="G434" s="302"/>
    </row>
    <row r="435" spans="1:7" ht="37.5" customHeight="1">
      <c r="A435" s="298" t="s">
        <v>680</v>
      </c>
      <c r="B435" s="303"/>
      <c r="C435" s="302"/>
      <c r="D435" s="302"/>
      <c r="E435" s="302"/>
      <c r="F435" s="302"/>
      <c r="G435" s="302"/>
    </row>
    <row r="436" spans="1:7" ht="20.100000000000001" customHeight="1">
      <c r="A436" s="297" t="s">
        <v>681</v>
      </c>
      <c r="B436" s="303"/>
      <c r="C436" s="302"/>
      <c r="D436" s="302"/>
      <c r="E436" s="302"/>
      <c r="F436" s="302"/>
      <c r="G436" s="302"/>
    </row>
    <row r="437" spans="1:7" ht="20.100000000000001" customHeight="1" thickBot="1">
      <c r="A437" s="296" t="s">
        <v>424</v>
      </c>
      <c r="B437" s="257"/>
      <c r="C437" s="257"/>
      <c r="D437" s="257"/>
      <c r="E437" s="257"/>
      <c r="F437" s="257"/>
      <c r="G437" s="257"/>
    </row>
    <row r="438" spans="1:7" ht="20.100000000000001" customHeight="1" thickBot="1">
      <c r="A438" s="297"/>
      <c r="B438" s="279" t="s">
        <v>412</v>
      </c>
      <c r="C438" s="280" t="s">
        <v>413</v>
      </c>
      <c r="D438" s="280" t="s">
        <v>414</v>
      </c>
      <c r="E438" s="280" t="s">
        <v>415</v>
      </c>
      <c r="F438" s="280" t="s">
        <v>416</v>
      </c>
      <c r="G438" s="280" t="s">
        <v>432</v>
      </c>
    </row>
    <row r="439" spans="1:7" ht="20.100000000000001" customHeight="1" thickBot="1">
      <c r="A439" s="297"/>
      <c r="B439" s="287" t="s">
        <v>425</v>
      </c>
      <c r="C439" s="288" t="s">
        <v>562</v>
      </c>
      <c r="D439" s="289">
        <v>53</v>
      </c>
      <c r="E439" s="289" t="s">
        <v>440</v>
      </c>
      <c r="F439" s="289" t="s">
        <v>682</v>
      </c>
      <c r="G439" s="487" t="s">
        <v>442</v>
      </c>
    </row>
    <row r="440" spans="1:7" ht="20.100000000000001" customHeight="1" thickBot="1">
      <c r="A440" s="297"/>
      <c r="B440" s="286" t="s">
        <v>417</v>
      </c>
      <c r="C440" s="289" t="s">
        <v>680</v>
      </c>
      <c r="D440" s="289">
        <v>445</v>
      </c>
      <c r="E440" s="289" t="s">
        <v>419</v>
      </c>
      <c r="F440" s="289" t="s">
        <v>683</v>
      </c>
      <c r="G440" s="488"/>
    </row>
    <row r="441" spans="1:7" ht="20.100000000000001" customHeight="1">
      <c r="A441" s="297"/>
      <c r="B441" s="303"/>
      <c r="C441" s="302"/>
      <c r="D441" s="302"/>
      <c r="E441" s="302"/>
      <c r="F441" s="302"/>
      <c r="G441" s="302"/>
    </row>
    <row r="442" spans="1:7" ht="20.100000000000001" customHeight="1" thickBot="1">
      <c r="A442" s="296" t="s">
        <v>411</v>
      </c>
      <c r="B442" s="257"/>
      <c r="C442" s="257"/>
      <c r="D442" s="257"/>
      <c r="E442" s="257"/>
      <c r="F442" s="257"/>
      <c r="G442" s="257"/>
    </row>
    <row r="443" spans="1:7" ht="20.100000000000001" customHeight="1" thickBot="1">
      <c r="A443" s="297"/>
      <c r="B443" s="279" t="s">
        <v>412</v>
      </c>
      <c r="C443" s="280" t="s">
        <v>413</v>
      </c>
      <c r="D443" s="280" t="s">
        <v>414</v>
      </c>
      <c r="E443" s="280" t="s">
        <v>415</v>
      </c>
      <c r="F443" s="280" t="s">
        <v>416</v>
      </c>
      <c r="G443" s="280" t="s">
        <v>432</v>
      </c>
    </row>
    <row r="444" spans="1:7" ht="20.100000000000001" customHeight="1" thickBot="1">
      <c r="A444" s="297"/>
      <c r="B444" s="485" t="s">
        <v>417</v>
      </c>
      <c r="C444" s="289" t="s">
        <v>684</v>
      </c>
      <c r="D444" s="289">
        <v>88</v>
      </c>
      <c r="E444" s="487" t="s">
        <v>440</v>
      </c>
      <c r="F444" s="289" t="s">
        <v>685</v>
      </c>
      <c r="G444" s="289" t="s">
        <v>442</v>
      </c>
    </row>
    <row r="445" spans="1:7" ht="36" customHeight="1" thickBot="1">
      <c r="A445" s="297"/>
      <c r="B445" s="499"/>
      <c r="C445" s="289" t="s">
        <v>686</v>
      </c>
      <c r="D445" s="289">
        <v>389</v>
      </c>
      <c r="E445" s="488"/>
      <c r="F445" s="289" t="s">
        <v>687</v>
      </c>
      <c r="G445" s="289" t="s">
        <v>442</v>
      </c>
    </row>
    <row r="446" spans="1:7" ht="43.5" customHeight="1" thickBot="1">
      <c r="A446" s="297"/>
      <c r="B446" s="499"/>
      <c r="C446" s="487" t="s">
        <v>680</v>
      </c>
      <c r="D446" s="289">
        <v>137</v>
      </c>
      <c r="E446" s="356" t="s">
        <v>444</v>
      </c>
      <c r="F446" s="289" t="s">
        <v>688</v>
      </c>
      <c r="G446" s="289" t="s">
        <v>442</v>
      </c>
    </row>
    <row r="447" spans="1:7" ht="35.1" customHeight="1" thickBot="1">
      <c r="A447" s="297"/>
      <c r="B447" s="486"/>
      <c r="C447" s="488"/>
      <c r="D447" s="289">
        <v>139</v>
      </c>
      <c r="E447" s="287" t="s">
        <v>419</v>
      </c>
      <c r="F447" s="289" t="s">
        <v>689</v>
      </c>
      <c r="G447" s="289" t="s">
        <v>442</v>
      </c>
    </row>
    <row r="448" spans="1:7" ht="21.4">
      <c r="A448" s="297"/>
      <c r="B448" s="303"/>
      <c r="C448" s="302"/>
      <c r="D448" s="302"/>
      <c r="E448" s="302"/>
      <c r="F448" s="302"/>
      <c r="G448" s="302"/>
    </row>
    <row r="449" spans="1:8" ht="30">
      <c r="A449" s="298" t="s">
        <v>690</v>
      </c>
      <c r="B449" s="303"/>
      <c r="C449" s="302"/>
      <c r="D449" s="302"/>
      <c r="E449" s="302"/>
      <c r="F449" s="302"/>
      <c r="G449" s="302"/>
    </row>
    <row r="450" spans="1:8" ht="21.4">
      <c r="A450" s="297"/>
      <c r="B450" s="513" t="s">
        <v>691</v>
      </c>
      <c r="C450" s="513"/>
      <c r="D450" s="513"/>
      <c r="E450" s="513"/>
      <c r="F450" s="513"/>
      <c r="G450" s="513"/>
    </row>
    <row r="451" spans="1:8" ht="21.6" customHeight="1">
      <c r="A451" s="297"/>
      <c r="B451" s="514" t="s">
        <v>692</v>
      </c>
      <c r="C451" s="514"/>
      <c r="D451" s="514"/>
      <c r="E451" s="514"/>
      <c r="F451" s="514"/>
      <c r="G451" s="514"/>
    </row>
    <row r="452" spans="1:8" ht="21.6" customHeight="1">
      <c r="A452" s="297"/>
      <c r="B452" s="514" t="s">
        <v>693</v>
      </c>
      <c r="C452" s="514"/>
      <c r="D452" s="514"/>
      <c r="E452" s="514"/>
      <c r="F452" s="514"/>
      <c r="G452" s="514"/>
    </row>
    <row r="453" spans="1:8" ht="20.100000000000001" customHeight="1">
      <c r="B453" s="514" t="s">
        <v>694</v>
      </c>
      <c r="C453" s="514"/>
      <c r="D453" s="514"/>
      <c r="E453" s="514"/>
      <c r="F453" s="514"/>
      <c r="G453" s="514"/>
      <c r="H453" s="302"/>
    </row>
    <row r="454" spans="1:8" ht="20.100000000000001" customHeight="1">
      <c r="B454" s="339"/>
      <c r="C454" s="339"/>
      <c r="D454" s="339"/>
      <c r="E454" s="339"/>
      <c r="F454" s="339"/>
      <c r="G454" s="339"/>
      <c r="H454" s="302"/>
    </row>
    <row r="455" spans="1:8" ht="33.6" customHeight="1">
      <c r="A455" s="298" t="s">
        <v>695</v>
      </c>
      <c r="C455" s="302"/>
      <c r="D455" s="302"/>
      <c r="E455" s="302"/>
      <c r="F455" s="302"/>
      <c r="G455" s="302"/>
    </row>
    <row r="456" spans="1:8" ht="21.4">
      <c r="A456" s="297" t="s">
        <v>696</v>
      </c>
      <c r="B456" s="303"/>
      <c r="C456" s="302"/>
      <c r="D456" s="302"/>
      <c r="E456" s="302"/>
      <c r="F456" s="302"/>
      <c r="G456" s="302"/>
    </row>
    <row r="457" spans="1:8" ht="17.649999999999999" thickBot="1">
      <c r="A457" s="296" t="s">
        <v>450</v>
      </c>
      <c r="B457" s="257"/>
      <c r="C457" s="257"/>
      <c r="D457" s="257"/>
      <c r="E457" s="257"/>
      <c r="F457" s="257"/>
      <c r="G457" s="257"/>
    </row>
    <row r="458" spans="1:8" ht="20.100000000000001" customHeight="1" thickBot="1">
      <c r="A458" s="297"/>
      <c r="B458" s="279" t="s">
        <v>412</v>
      </c>
      <c r="C458" s="280" t="s">
        <v>413</v>
      </c>
      <c r="D458" s="280" t="s">
        <v>414</v>
      </c>
      <c r="E458" s="280" t="s">
        <v>415</v>
      </c>
      <c r="F458" s="280" t="s">
        <v>416</v>
      </c>
      <c r="G458" s="302"/>
    </row>
    <row r="459" spans="1:8" ht="20.100000000000001" customHeight="1">
      <c r="A459" s="257"/>
      <c r="B459" s="487" t="s">
        <v>697</v>
      </c>
      <c r="C459" s="485" t="s">
        <v>417</v>
      </c>
      <c r="D459" s="487">
        <v>111</v>
      </c>
      <c r="E459" s="487" t="s">
        <v>440</v>
      </c>
      <c r="F459" s="487" t="s">
        <v>698</v>
      </c>
    </row>
    <row r="460" spans="1:8" ht="16.149999999999999" thickBot="1">
      <c r="A460" s="257"/>
      <c r="B460" s="488"/>
      <c r="C460" s="486"/>
      <c r="D460" s="488"/>
      <c r="E460" s="488"/>
      <c r="F460" s="488"/>
    </row>
    <row r="461" spans="1:8" ht="50.45" customHeight="1" thickBot="1">
      <c r="B461" s="284" t="s">
        <v>699</v>
      </c>
      <c r="C461" s="294" t="s">
        <v>699</v>
      </c>
      <c r="D461" s="294">
        <v>59999</v>
      </c>
      <c r="E461" s="294" t="s">
        <v>419</v>
      </c>
      <c r="F461" s="294" t="s">
        <v>700</v>
      </c>
    </row>
    <row r="462" spans="1:8" ht="16.5" customHeight="1">
      <c r="B462" s="304"/>
      <c r="C462" s="304"/>
      <c r="D462" s="304"/>
      <c r="E462" s="304"/>
      <c r="F462" s="304"/>
    </row>
    <row r="463" spans="1:8" ht="20.100000000000001" customHeight="1" thickBot="1">
      <c r="A463" s="296" t="s">
        <v>411</v>
      </c>
      <c r="B463" s="257"/>
      <c r="C463" s="257"/>
      <c r="D463" s="257"/>
      <c r="E463" s="257"/>
      <c r="F463" s="257"/>
    </row>
    <row r="464" spans="1:8" ht="36" customHeight="1" thickBot="1">
      <c r="B464" s="279" t="s">
        <v>412</v>
      </c>
      <c r="C464" s="280" t="s">
        <v>413</v>
      </c>
      <c r="D464" s="280" t="s">
        <v>414</v>
      </c>
      <c r="E464" s="280" t="s">
        <v>415</v>
      </c>
      <c r="F464" s="280" t="s">
        <v>416</v>
      </c>
    </row>
    <row r="465" spans="1:7" ht="20.100000000000001" customHeight="1" thickBot="1">
      <c r="A465" s="257"/>
      <c r="B465" s="286" t="s">
        <v>417</v>
      </c>
      <c r="C465" s="294" t="s">
        <v>701</v>
      </c>
      <c r="D465" s="289" t="s">
        <v>434</v>
      </c>
      <c r="E465" s="289" t="s">
        <v>419</v>
      </c>
      <c r="F465" s="289" t="s">
        <v>702</v>
      </c>
    </row>
    <row r="466" spans="1:7" ht="20.100000000000001" customHeight="1">
      <c r="A466" s="257"/>
      <c r="B466" s="257"/>
      <c r="C466" s="257"/>
      <c r="D466" s="257"/>
      <c r="E466" s="257"/>
      <c r="F466" s="257"/>
    </row>
    <row r="467" spans="1:7" ht="20.100000000000001" customHeight="1">
      <c r="A467" s="257"/>
      <c r="B467" s="257"/>
      <c r="C467" s="257"/>
      <c r="D467" s="257"/>
      <c r="E467" s="257"/>
      <c r="F467" s="257"/>
    </row>
    <row r="468" spans="1:7" ht="30.6" customHeight="1">
      <c r="A468" s="298" t="s">
        <v>703</v>
      </c>
      <c r="B468" s="257"/>
      <c r="C468" s="257"/>
      <c r="D468" s="257"/>
      <c r="E468" s="257"/>
      <c r="F468" s="257"/>
    </row>
    <row r="469" spans="1:7" ht="20.100000000000001" customHeight="1" thickBot="1">
      <c r="A469" s="297" t="s">
        <v>704</v>
      </c>
      <c r="B469" s="257"/>
      <c r="C469" s="257"/>
      <c r="D469" s="257"/>
      <c r="E469" s="257"/>
      <c r="F469" s="257"/>
    </row>
    <row r="470" spans="1:7" ht="20.100000000000001" customHeight="1" thickBot="1">
      <c r="A470" s="257"/>
      <c r="B470" s="279" t="s">
        <v>705</v>
      </c>
      <c r="C470" s="280" t="s">
        <v>415</v>
      </c>
      <c r="D470" s="280" t="s">
        <v>412</v>
      </c>
      <c r="E470" s="280" t="s">
        <v>570</v>
      </c>
      <c r="F470" s="280" t="s">
        <v>416</v>
      </c>
    </row>
    <row r="471" spans="1:7" ht="20.100000000000001" customHeight="1" thickBot="1">
      <c r="A471" s="257"/>
      <c r="B471" s="287">
        <v>50051</v>
      </c>
      <c r="C471" s="289" t="s">
        <v>419</v>
      </c>
      <c r="D471" s="289" t="s">
        <v>417</v>
      </c>
      <c r="E471" s="289" t="s">
        <v>706</v>
      </c>
      <c r="F471" s="289" t="s">
        <v>707</v>
      </c>
    </row>
    <row r="472" spans="1:7" ht="20.100000000000001" customHeight="1" thickBot="1">
      <c r="A472" s="257"/>
      <c r="B472" s="287" t="s">
        <v>537</v>
      </c>
      <c r="C472" s="289" t="s">
        <v>419</v>
      </c>
      <c r="D472" s="289" t="s">
        <v>417</v>
      </c>
      <c r="E472" s="289" t="s">
        <v>706</v>
      </c>
      <c r="F472" s="289" t="s">
        <v>708</v>
      </c>
    </row>
    <row r="473" spans="1:7" ht="20.100000000000001" customHeight="1" thickBot="1">
      <c r="A473" s="257"/>
      <c r="B473" s="287">
        <v>445</v>
      </c>
      <c r="C473" s="289" t="s">
        <v>419</v>
      </c>
      <c r="D473" s="289" t="s">
        <v>417</v>
      </c>
      <c r="E473" s="289" t="s">
        <v>706</v>
      </c>
      <c r="F473" s="289" t="s">
        <v>709</v>
      </c>
    </row>
    <row r="474" spans="1:7" ht="20.100000000000001" customHeight="1" thickBot="1">
      <c r="A474" s="257"/>
      <c r="B474" s="287">
        <v>443</v>
      </c>
      <c r="C474" s="289" t="s">
        <v>419</v>
      </c>
      <c r="D474" s="289" t="s">
        <v>710</v>
      </c>
      <c r="E474" s="289" t="s">
        <v>417</v>
      </c>
      <c r="F474" s="289" t="s">
        <v>711</v>
      </c>
    </row>
    <row r="475" spans="1:7" ht="20.100000000000001" customHeight="1" thickBot="1">
      <c r="A475" s="257"/>
      <c r="B475" s="287" t="s">
        <v>434</v>
      </c>
      <c r="C475" s="289" t="s">
        <v>419</v>
      </c>
      <c r="D475" s="289" t="s">
        <v>417</v>
      </c>
      <c r="E475" s="289" t="s">
        <v>710</v>
      </c>
      <c r="F475" s="289" t="s">
        <v>711</v>
      </c>
    </row>
    <row r="477" spans="1:7" ht="20.100000000000001" customHeight="1" thickBot="1">
      <c r="A477" s="297" t="s">
        <v>712</v>
      </c>
      <c r="B477" s="302"/>
      <c r="C477" s="302"/>
      <c r="D477" s="302"/>
      <c r="E477" s="302"/>
      <c r="F477" s="302"/>
      <c r="G477" s="257"/>
    </row>
    <row r="478" spans="1:7" ht="20.100000000000001" customHeight="1" thickBot="1">
      <c r="A478" s="257"/>
      <c r="B478" s="279" t="s">
        <v>705</v>
      </c>
      <c r="C478" s="280" t="s">
        <v>415</v>
      </c>
      <c r="D478" s="280" t="s">
        <v>412</v>
      </c>
      <c r="E478" s="280" t="s">
        <v>570</v>
      </c>
      <c r="F478" s="280" t="s">
        <v>416</v>
      </c>
      <c r="G478" s="257"/>
    </row>
    <row r="479" spans="1:7" ht="20.100000000000001" customHeight="1" thickBot="1">
      <c r="A479" s="257"/>
      <c r="B479" s="287" t="s">
        <v>434</v>
      </c>
      <c r="C479" s="289" t="s">
        <v>419</v>
      </c>
      <c r="D479" s="289" t="s">
        <v>417</v>
      </c>
      <c r="E479" s="289" t="s">
        <v>706</v>
      </c>
      <c r="F479" s="289" t="s">
        <v>707</v>
      </c>
      <c r="G479" s="257"/>
    </row>
    <row r="480" spans="1:7" ht="20.100000000000001" customHeight="1" thickBot="1">
      <c r="A480" s="257"/>
      <c r="B480" s="287" t="s">
        <v>537</v>
      </c>
      <c r="C480" s="289" t="s">
        <v>419</v>
      </c>
      <c r="D480" s="289" t="s">
        <v>417</v>
      </c>
      <c r="E480" s="289" t="s">
        <v>706</v>
      </c>
      <c r="F480" s="289" t="s">
        <v>708</v>
      </c>
      <c r="G480" s="257"/>
    </row>
    <row r="481" spans="1:7" ht="20.100000000000001" customHeight="1" thickBot="1">
      <c r="A481" s="257"/>
      <c r="B481" s="287">
        <v>445</v>
      </c>
      <c r="C481" s="289" t="s">
        <v>419</v>
      </c>
      <c r="D481" s="289" t="s">
        <v>417</v>
      </c>
      <c r="E481" s="289" t="s">
        <v>706</v>
      </c>
      <c r="F481" s="289" t="s">
        <v>709</v>
      </c>
      <c r="G481" s="257"/>
    </row>
    <row r="482" spans="1:7" ht="27" customHeight="1">
      <c r="A482" s="257"/>
      <c r="B482" s="487">
        <v>443</v>
      </c>
      <c r="C482" s="487" t="s">
        <v>419</v>
      </c>
      <c r="D482" s="487" t="s">
        <v>710</v>
      </c>
      <c r="E482" s="487" t="s">
        <v>417</v>
      </c>
      <c r="F482" s="281" t="s">
        <v>713</v>
      </c>
      <c r="G482" s="257"/>
    </row>
    <row r="483" spans="1:7" ht="12.6" customHeight="1">
      <c r="A483" s="257"/>
      <c r="B483" s="503"/>
      <c r="C483" s="503"/>
      <c r="D483" s="503"/>
      <c r="E483" s="503"/>
      <c r="F483" s="281"/>
      <c r="G483" s="257"/>
    </row>
    <row r="484" spans="1:7" ht="36" customHeight="1" thickBot="1">
      <c r="A484" s="257"/>
      <c r="B484" s="488"/>
      <c r="C484" s="488"/>
      <c r="D484" s="488"/>
      <c r="E484" s="488"/>
      <c r="F484" s="281" t="s">
        <v>714</v>
      </c>
      <c r="G484" s="257"/>
    </row>
    <row r="485" spans="1:7" ht="24.6" customHeight="1" thickBot="1">
      <c r="A485" s="257"/>
      <c r="B485" s="287" t="s">
        <v>434</v>
      </c>
      <c r="C485" s="289" t="s">
        <v>419</v>
      </c>
      <c r="D485" s="289" t="s">
        <v>417</v>
      </c>
      <c r="E485" s="289" t="s">
        <v>710</v>
      </c>
      <c r="F485" s="289" t="s">
        <v>711</v>
      </c>
      <c r="G485" s="257"/>
    </row>
    <row r="486" spans="1:7" ht="20.100000000000001" customHeight="1">
      <c r="A486" s="257"/>
      <c r="B486" s="302"/>
      <c r="C486" s="302"/>
      <c r="D486" s="302"/>
      <c r="E486" s="302"/>
      <c r="F486" s="302"/>
      <c r="G486" s="257"/>
    </row>
    <row r="487" spans="1:7" ht="20.100000000000001" customHeight="1">
      <c r="A487" s="257"/>
      <c r="B487" s="302"/>
      <c r="C487" s="302"/>
      <c r="D487" s="302"/>
      <c r="E487" s="302"/>
      <c r="F487" s="302"/>
      <c r="G487" s="257"/>
    </row>
    <row r="488" spans="1:7" ht="30">
      <c r="A488" s="298" t="s">
        <v>715</v>
      </c>
      <c r="B488" s="302"/>
      <c r="C488" s="302"/>
      <c r="D488" s="302"/>
      <c r="E488" s="302"/>
      <c r="F488" s="302"/>
      <c r="G488" s="257"/>
    </row>
    <row r="489" spans="1:7" ht="20.100000000000001" customHeight="1">
      <c r="A489" s="297" t="s">
        <v>716</v>
      </c>
      <c r="B489" s="302"/>
      <c r="C489" s="302"/>
      <c r="D489" s="302"/>
      <c r="E489" s="302"/>
      <c r="F489" s="302"/>
      <c r="G489" s="257"/>
    </row>
    <row r="490" spans="1:7" ht="20.100000000000001" customHeight="1" thickBot="1">
      <c r="A490" s="296" t="s">
        <v>411</v>
      </c>
      <c r="B490" s="257"/>
      <c r="C490" s="257"/>
      <c r="D490" s="257"/>
      <c r="E490" s="257"/>
      <c r="F490" s="257"/>
      <c r="G490" s="257"/>
    </row>
    <row r="491" spans="1:7" ht="36" customHeight="1" thickBot="1">
      <c r="B491" s="279" t="s">
        <v>412</v>
      </c>
      <c r="C491" s="280" t="s">
        <v>413</v>
      </c>
      <c r="D491" s="280" t="s">
        <v>414</v>
      </c>
      <c r="E491" s="280" t="s">
        <v>415</v>
      </c>
      <c r="F491" s="280" t="s">
        <v>416</v>
      </c>
      <c r="G491" s="280" t="s">
        <v>432</v>
      </c>
    </row>
    <row r="492" spans="1:7" ht="60.6" customHeight="1" thickBot="1">
      <c r="B492" s="286" t="s">
        <v>417</v>
      </c>
      <c r="C492" s="289" t="s">
        <v>717</v>
      </c>
      <c r="D492" s="289">
        <v>5696</v>
      </c>
      <c r="E492" s="289" t="s">
        <v>419</v>
      </c>
      <c r="F492" s="307" t="s">
        <v>718</v>
      </c>
      <c r="G492" s="289" t="s">
        <v>442</v>
      </c>
    </row>
    <row r="493" spans="1:7" ht="20.100000000000001" customHeight="1">
      <c r="B493" s="257"/>
      <c r="C493" s="257"/>
      <c r="D493" s="257"/>
      <c r="E493" s="257"/>
      <c r="F493" s="257"/>
      <c r="G493" s="257"/>
    </row>
    <row r="494" spans="1:7" ht="20.100000000000001" customHeight="1">
      <c r="A494" s="257"/>
      <c r="B494" s="257"/>
      <c r="C494" s="257"/>
      <c r="D494" s="257"/>
      <c r="E494" s="257"/>
      <c r="F494" s="257"/>
      <c r="G494" s="257"/>
    </row>
    <row r="495" spans="1:7" ht="34.5" customHeight="1">
      <c r="A495" s="298" t="s">
        <v>719</v>
      </c>
      <c r="B495" s="257"/>
      <c r="C495" s="257"/>
      <c r="D495" s="257"/>
      <c r="E495" s="257"/>
      <c r="F495" s="257"/>
      <c r="G495" s="257"/>
    </row>
    <row r="496" spans="1:7" ht="20.100000000000001" customHeight="1">
      <c r="A496" s="297" t="s">
        <v>720</v>
      </c>
      <c r="B496" s="257"/>
      <c r="C496" s="257"/>
      <c r="D496" s="257"/>
      <c r="E496" s="257"/>
      <c r="F496" s="257"/>
      <c r="G496" s="257"/>
    </row>
    <row r="497" spans="1:7" ht="27.6" customHeight="1" thickBot="1">
      <c r="A497" s="296" t="s">
        <v>424</v>
      </c>
      <c r="B497" s="257"/>
      <c r="C497" s="257"/>
      <c r="D497" s="257"/>
      <c r="E497" s="257"/>
      <c r="F497" s="257"/>
      <c r="G497" s="257"/>
    </row>
    <row r="498" spans="1:7" ht="36" customHeight="1" thickBot="1">
      <c r="A498" s="257"/>
      <c r="B498" s="279" t="s">
        <v>412</v>
      </c>
      <c r="C498" s="280" t="s">
        <v>413</v>
      </c>
      <c r="D498" s="280" t="s">
        <v>414</v>
      </c>
      <c r="E498" s="280" t="s">
        <v>415</v>
      </c>
      <c r="F498" s="280" t="s">
        <v>416</v>
      </c>
      <c r="G498" s="280" t="s">
        <v>432</v>
      </c>
    </row>
    <row r="499" spans="1:7" ht="36" customHeight="1" thickBot="1">
      <c r="A499" s="257"/>
      <c r="B499" s="287" t="s">
        <v>721</v>
      </c>
      <c r="C499" s="288" t="s">
        <v>417</v>
      </c>
      <c r="D499" s="289">
        <v>3001</v>
      </c>
      <c r="E499" s="289" t="s">
        <v>419</v>
      </c>
      <c r="F499" s="289" t="s">
        <v>722</v>
      </c>
      <c r="G499" s="289" t="s">
        <v>475</v>
      </c>
    </row>
    <row r="500" spans="1:7" ht="20.100000000000001" customHeight="1">
      <c r="A500" s="257"/>
      <c r="B500" s="257"/>
      <c r="C500" s="257"/>
      <c r="D500" s="257"/>
      <c r="E500" s="257"/>
      <c r="F500" s="257"/>
      <c r="G500" s="257"/>
    </row>
    <row r="501" spans="1:7" ht="20.100000000000001" customHeight="1">
      <c r="A501" s="257"/>
      <c r="B501" s="257"/>
      <c r="C501" s="257"/>
      <c r="D501" s="257"/>
      <c r="E501" s="257"/>
      <c r="F501" s="257"/>
      <c r="G501" s="257"/>
    </row>
    <row r="502" spans="1:7" ht="39" customHeight="1">
      <c r="A502" s="298" t="s">
        <v>723</v>
      </c>
      <c r="B502" s="257"/>
      <c r="C502" s="257"/>
      <c r="D502" s="257"/>
      <c r="E502" s="257"/>
      <c r="F502" s="257"/>
      <c r="G502" s="257"/>
    </row>
    <row r="503" spans="1:7" ht="20.100000000000001" customHeight="1" thickBot="1">
      <c r="A503" s="296" t="s">
        <v>411</v>
      </c>
      <c r="B503" s="257"/>
      <c r="C503" s="257"/>
      <c r="D503" s="257"/>
      <c r="E503" s="257"/>
      <c r="F503" s="257"/>
      <c r="G503" s="257"/>
    </row>
    <row r="504" spans="1:7" ht="20.100000000000001" customHeight="1" thickBot="1">
      <c r="A504" s="257"/>
      <c r="B504" s="279" t="s">
        <v>412</v>
      </c>
      <c r="C504" s="280" t="s">
        <v>413</v>
      </c>
      <c r="D504" s="280" t="s">
        <v>414</v>
      </c>
      <c r="E504" s="280" t="s">
        <v>415</v>
      </c>
      <c r="F504" s="280" t="s">
        <v>416</v>
      </c>
      <c r="G504" s="257"/>
    </row>
    <row r="505" spans="1:7" ht="20.100000000000001" customHeight="1">
      <c r="A505" s="257"/>
      <c r="B505" s="485" t="s">
        <v>417</v>
      </c>
      <c r="C505" s="281" t="s">
        <v>724</v>
      </c>
      <c r="D505" s="487">
        <v>443</v>
      </c>
      <c r="E505" s="487" t="s">
        <v>419</v>
      </c>
      <c r="F505" s="281" t="s">
        <v>725</v>
      </c>
      <c r="G505" s="257"/>
    </row>
    <row r="506" spans="1:7" ht="20.100000000000001" customHeight="1">
      <c r="A506" s="257"/>
      <c r="B506" s="499"/>
      <c r="C506" s="281" t="s">
        <v>726</v>
      </c>
      <c r="D506" s="503"/>
      <c r="E506" s="503"/>
      <c r="F506" s="281" t="s">
        <v>727</v>
      </c>
      <c r="G506" s="257"/>
    </row>
    <row r="507" spans="1:7" ht="20.100000000000001" customHeight="1" thickBot="1">
      <c r="A507" s="257"/>
      <c r="B507" s="486"/>
      <c r="C507" s="285"/>
      <c r="D507" s="488"/>
      <c r="E507" s="488"/>
      <c r="F507" s="289" t="s">
        <v>728</v>
      </c>
      <c r="G507" s="257"/>
    </row>
    <row r="508" spans="1:7" ht="15.75">
      <c r="A508" s="257"/>
      <c r="B508" s="257"/>
      <c r="C508" s="257"/>
      <c r="D508" s="257"/>
      <c r="E508" s="257"/>
      <c r="F508" s="257"/>
      <c r="G508" s="257"/>
    </row>
    <row r="509" spans="1:7" ht="43.5" customHeight="1">
      <c r="A509" s="297" t="s">
        <v>729</v>
      </c>
      <c r="B509" s="257"/>
      <c r="C509" s="303"/>
      <c r="D509" s="302"/>
      <c r="E509" s="302"/>
      <c r="F509" s="302"/>
      <c r="G509" s="302"/>
    </row>
    <row r="510" spans="1:7" ht="30.6" customHeight="1" thickBot="1">
      <c r="A510" s="296" t="s">
        <v>411</v>
      </c>
      <c r="B510" s="257"/>
      <c r="C510" s="303"/>
      <c r="D510" s="302"/>
      <c r="E510" s="302"/>
      <c r="F510" s="302"/>
      <c r="G510" s="302"/>
    </row>
    <row r="511" spans="1:7" ht="21.75" thickBot="1">
      <c r="A511" s="297"/>
      <c r="B511" s="279" t="s">
        <v>412</v>
      </c>
      <c r="C511" s="280" t="s">
        <v>413</v>
      </c>
      <c r="D511" s="280" t="s">
        <v>414</v>
      </c>
      <c r="E511" s="280" t="s">
        <v>415</v>
      </c>
      <c r="F511" s="340" t="s">
        <v>416</v>
      </c>
      <c r="G511" s="342"/>
    </row>
    <row r="512" spans="1:7" ht="43.5" customHeight="1" thickBot="1">
      <c r="A512" s="297"/>
      <c r="B512" s="287" t="s">
        <v>417</v>
      </c>
      <c r="C512" s="288" t="s">
        <v>730</v>
      </c>
      <c r="D512" s="505">
        <v>443</v>
      </c>
      <c r="E512" s="289" t="s">
        <v>419</v>
      </c>
      <c r="F512" s="341" t="s">
        <v>731</v>
      </c>
      <c r="G512" s="343"/>
    </row>
    <row r="513" spans="1:7" ht="43.5" customHeight="1" thickBot="1">
      <c r="A513" s="297"/>
      <c r="B513" s="287" t="s">
        <v>417</v>
      </c>
      <c r="C513" s="288" t="s">
        <v>732</v>
      </c>
      <c r="D513" s="507"/>
      <c r="E513" s="289" t="s">
        <v>419</v>
      </c>
      <c r="F513" s="341" t="s">
        <v>733</v>
      </c>
      <c r="G513" s="343"/>
    </row>
    <row r="514" spans="1:7" ht="20.100000000000001" customHeight="1">
      <c r="A514" s="297"/>
      <c r="B514" s="257"/>
      <c r="C514" s="257"/>
      <c r="D514" s="257"/>
      <c r="E514" s="257"/>
      <c r="F514" s="257"/>
      <c r="G514" s="257"/>
    </row>
    <row r="515" spans="1:7" ht="20.100000000000001" customHeight="1">
      <c r="A515" s="297" t="s">
        <v>734</v>
      </c>
      <c r="B515" s="257"/>
      <c r="C515" s="257"/>
      <c r="D515" s="257"/>
      <c r="E515" s="257"/>
      <c r="F515" s="257"/>
      <c r="G515" s="257"/>
    </row>
    <row r="516" spans="1:7" ht="36" customHeight="1" thickBot="1">
      <c r="A516" s="296" t="s">
        <v>424</v>
      </c>
      <c r="B516" s="257"/>
      <c r="C516" s="257"/>
      <c r="D516" s="257"/>
      <c r="E516" s="257"/>
      <c r="F516" s="257"/>
      <c r="G516" s="257"/>
    </row>
    <row r="517" spans="1:7" ht="20.100000000000001" customHeight="1" thickBot="1">
      <c r="A517" s="297"/>
      <c r="B517" s="279" t="s">
        <v>412</v>
      </c>
      <c r="C517" s="280" t="s">
        <v>413</v>
      </c>
      <c r="D517" s="280" t="s">
        <v>414</v>
      </c>
      <c r="E517" s="280" t="s">
        <v>415</v>
      </c>
      <c r="F517" s="280" t="s">
        <v>416</v>
      </c>
      <c r="G517" s="280" t="s">
        <v>432</v>
      </c>
    </row>
    <row r="518" spans="1:7" ht="43.5" customHeight="1" thickBot="1">
      <c r="A518" s="297"/>
      <c r="B518" s="287" t="s">
        <v>735</v>
      </c>
      <c r="C518" s="288" t="s">
        <v>417</v>
      </c>
      <c r="D518" s="289" t="s">
        <v>736</v>
      </c>
      <c r="E518" s="289" t="s">
        <v>419</v>
      </c>
      <c r="F518" s="289" t="s">
        <v>737</v>
      </c>
      <c r="G518" s="289" t="s">
        <v>442</v>
      </c>
    </row>
    <row r="519" spans="1:7" ht="43.5" customHeight="1">
      <c r="A519" s="297"/>
      <c r="B519" s="302"/>
      <c r="C519" s="303"/>
      <c r="D519" s="302"/>
      <c r="E519" s="302"/>
      <c r="F519" s="302"/>
      <c r="G519" s="302"/>
    </row>
    <row r="520" spans="1:7" ht="30">
      <c r="A520" s="298" t="s">
        <v>738</v>
      </c>
      <c r="B520" s="257"/>
      <c r="C520" s="257"/>
      <c r="D520" s="257"/>
      <c r="E520" s="257"/>
      <c r="F520" s="257"/>
      <c r="G520" s="257"/>
    </row>
    <row r="521" spans="1:7" ht="20.100000000000001" customHeight="1">
      <c r="A521" s="297" t="s">
        <v>739</v>
      </c>
      <c r="B521" s="257"/>
      <c r="C521" s="257"/>
      <c r="D521" s="257"/>
      <c r="E521" s="257"/>
      <c r="F521" s="257"/>
      <c r="G521" s="257"/>
    </row>
    <row r="522" spans="1:7" ht="20.100000000000001" customHeight="1" thickBot="1">
      <c r="A522" s="296" t="s">
        <v>424</v>
      </c>
      <c r="B522" s="257"/>
      <c r="C522" s="257"/>
      <c r="D522" s="257"/>
      <c r="E522" s="257"/>
      <c r="F522" s="257"/>
      <c r="G522" s="257"/>
    </row>
    <row r="523" spans="1:7" ht="20.100000000000001" customHeight="1" thickBot="1">
      <c r="A523" s="297"/>
      <c r="B523" s="279" t="s">
        <v>412</v>
      </c>
      <c r="C523" s="280" t="s">
        <v>413</v>
      </c>
      <c r="D523" s="280" t="s">
        <v>414</v>
      </c>
      <c r="E523" s="280" t="s">
        <v>415</v>
      </c>
      <c r="F523" s="280" t="s">
        <v>416</v>
      </c>
      <c r="G523" s="280" t="s">
        <v>432</v>
      </c>
    </row>
    <row r="524" spans="1:7" ht="20.100000000000001" customHeight="1" thickBot="1">
      <c r="A524" s="297"/>
      <c r="B524" s="287" t="s">
        <v>739</v>
      </c>
      <c r="C524" s="289" t="s">
        <v>439</v>
      </c>
      <c r="D524" s="289">
        <v>53</v>
      </c>
      <c r="E524" s="487" t="s">
        <v>440</v>
      </c>
      <c r="F524" s="289" t="s">
        <v>441</v>
      </c>
      <c r="G524" s="289" t="s">
        <v>442</v>
      </c>
    </row>
    <row r="525" spans="1:7" ht="21.75" thickBot="1">
      <c r="A525" s="297"/>
      <c r="B525" s="287" t="s">
        <v>425</v>
      </c>
      <c r="C525" s="289" t="s">
        <v>739</v>
      </c>
      <c r="D525" s="289">
        <v>53</v>
      </c>
      <c r="E525" s="488"/>
      <c r="F525" s="289" t="s">
        <v>682</v>
      </c>
      <c r="G525" s="294" t="s">
        <v>442</v>
      </c>
    </row>
    <row r="526" spans="1:7" ht="20.100000000000001" customHeight="1" thickBot="1">
      <c r="A526" s="297"/>
      <c r="B526" s="287" t="s">
        <v>428</v>
      </c>
      <c r="C526" s="289" t="s">
        <v>739</v>
      </c>
      <c r="D526" s="289">
        <v>22</v>
      </c>
      <c r="E526" s="487" t="s">
        <v>419</v>
      </c>
      <c r="F526" s="289" t="s">
        <v>740</v>
      </c>
      <c r="G526" s="294" t="s">
        <v>442</v>
      </c>
    </row>
    <row r="527" spans="1:7" ht="20.100000000000001" customHeight="1" thickBot="1">
      <c r="A527" s="297"/>
      <c r="B527" s="287" t="s">
        <v>577</v>
      </c>
      <c r="C527" s="289" t="s">
        <v>739</v>
      </c>
      <c r="D527" s="289">
        <v>445</v>
      </c>
      <c r="E527" s="503"/>
      <c r="F527" s="289" t="s">
        <v>578</v>
      </c>
      <c r="G527" s="289" t="s">
        <v>436</v>
      </c>
    </row>
    <row r="528" spans="1:7" ht="27" customHeight="1" thickBot="1">
      <c r="A528" s="297"/>
      <c r="B528" s="287" t="s">
        <v>579</v>
      </c>
      <c r="C528" s="289" t="s">
        <v>739</v>
      </c>
      <c r="D528" s="289" t="s">
        <v>580</v>
      </c>
      <c r="E528" s="503"/>
      <c r="F528" s="289" t="s">
        <v>741</v>
      </c>
      <c r="G528" s="289" t="s">
        <v>436</v>
      </c>
    </row>
    <row r="529" spans="1:7" ht="27" customHeight="1" thickBot="1">
      <c r="A529" s="297"/>
      <c r="B529" s="287" t="s">
        <v>579</v>
      </c>
      <c r="C529" s="289" t="s">
        <v>739</v>
      </c>
      <c r="D529" s="289">
        <v>11117</v>
      </c>
      <c r="E529" s="503"/>
      <c r="F529" s="289" t="s">
        <v>582</v>
      </c>
      <c r="G529" s="289" t="s">
        <v>436</v>
      </c>
    </row>
    <row r="530" spans="1:7" ht="27" customHeight="1" thickBot="1">
      <c r="A530" s="297"/>
      <c r="B530" s="287" t="s">
        <v>739</v>
      </c>
      <c r="C530" s="289" t="s">
        <v>742</v>
      </c>
      <c r="D530" s="289">
        <v>29994</v>
      </c>
      <c r="E530" s="503"/>
      <c r="F530" s="289" t="s">
        <v>743</v>
      </c>
      <c r="G530" s="289" t="s">
        <v>442</v>
      </c>
    </row>
    <row r="531" spans="1:7" ht="20.100000000000001" customHeight="1" thickBot="1">
      <c r="A531" s="297"/>
      <c r="B531" s="287" t="s">
        <v>468</v>
      </c>
      <c r="C531" s="289" t="s">
        <v>744</v>
      </c>
      <c r="D531" s="289">
        <v>2049</v>
      </c>
      <c r="E531" s="503"/>
      <c r="F531" s="289" t="s">
        <v>470</v>
      </c>
      <c r="G531" s="289" t="s">
        <v>471</v>
      </c>
    </row>
    <row r="532" spans="1:7" ht="20.100000000000001" customHeight="1" thickBot="1">
      <c r="A532" s="257"/>
      <c r="B532" s="287" t="s">
        <v>472</v>
      </c>
      <c r="C532" s="289" t="s">
        <v>745</v>
      </c>
      <c r="D532" s="289">
        <v>445</v>
      </c>
      <c r="E532" s="503"/>
      <c r="F532" s="289" t="s">
        <v>474</v>
      </c>
      <c r="G532" s="289" t="s">
        <v>475</v>
      </c>
    </row>
    <row r="533" spans="1:7" ht="20.100000000000001" customHeight="1" thickBot="1">
      <c r="A533" s="257"/>
      <c r="B533" s="287" t="s">
        <v>542</v>
      </c>
      <c r="C533" s="289" t="s">
        <v>739</v>
      </c>
      <c r="D533" s="289" t="s">
        <v>537</v>
      </c>
      <c r="E533" s="503"/>
      <c r="F533" s="289" t="s">
        <v>746</v>
      </c>
      <c r="G533" s="289" t="s">
        <v>501</v>
      </c>
    </row>
    <row r="534" spans="1:7" ht="20.100000000000001" customHeight="1" thickBot="1">
      <c r="A534" s="257"/>
      <c r="B534" s="287" t="s">
        <v>739</v>
      </c>
      <c r="C534" s="289" t="s">
        <v>659</v>
      </c>
      <c r="D534" s="289">
        <v>11117</v>
      </c>
      <c r="E534" s="503"/>
      <c r="F534" s="289" t="s">
        <v>747</v>
      </c>
      <c r="G534" s="289" t="s">
        <v>436</v>
      </c>
    </row>
    <row r="535" spans="1:7" ht="20.100000000000001" customHeight="1" thickBot="1">
      <c r="B535" s="287" t="s">
        <v>498</v>
      </c>
      <c r="C535" s="289" t="s">
        <v>739</v>
      </c>
      <c r="D535" s="289" t="s">
        <v>537</v>
      </c>
      <c r="E535" s="488"/>
      <c r="F535" s="289" t="s">
        <v>539</v>
      </c>
      <c r="G535" s="289" t="s">
        <v>501</v>
      </c>
    </row>
    <row r="536" spans="1:7" ht="20.100000000000001" customHeight="1">
      <c r="B536" s="257"/>
      <c r="C536" s="257"/>
      <c r="D536" s="257"/>
      <c r="E536" s="257"/>
      <c r="F536" s="257"/>
      <c r="G536" s="257"/>
    </row>
    <row r="537" spans="1:7" ht="17.649999999999999" thickBot="1">
      <c r="A537" s="296" t="s">
        <v>411</v>
      </c>
      <c r="B537" s="257"/>
      <c r="C537" s="257"/>
      <c r="D537" s="257"/>
      <c r="E537" s="257"/>
      <c r="F537" s="257"/>
      <c r="G537" s="257"/>
    </row>
    <row r="538" spans="1:7" ht="20.100000000000001" customHeight="1" thickBot="1">
      <c r="A538" s="257"/>
      <c r="B538" s="279" t="s">
        <v>412</v>
      </c>
      <c r="C538" s="280" t="s">
        <v>413</v>
      </c>
      <c r="D538" s="280" t="s">
        <v>414</v>
      </c>
      <c r="E538" s="280" t="s">
        <v>415</v>
      </c>
      <c r="F538" s="280" t="s">
        <v>416</v>
      </c>
      <c r="G538" s="280" t="s">
        <v>432</v>
      </c>
    </row>
    <row r="539" spans="1:7" ht="16.149999999999999" thickBot="1">
      <c r="A539" s="257"/>
      <c r="B539" s="287" t="s">
        <v>739</v>
      </c>
      <c r="C539" s="289" t="s">
        <v>748</v>
      </c>
      <c r="D539" s="289">
        <v>123</v>
      </c>
      <c r="E539" s="289" t="s">
        <v>444</v>
      </c>
      <c r="F539" s="289" t="s">
        <v>749</v>
      </c>
      <c r="G539" s="289" t="s">
        <v>442</v>
      </c>
    </row>
    <row r="540" spans="1:7" ht="20.100000000000001" customHeight="1" thickBot="1">
      <c r="A540" s="257"/>
      <c r="B540" s="287" t="s">
        <v>735</v>
      </c>
      <c r="C540" s="289" t="s">
        <v>739</v>
      </c>
      <c r="D540" s="289">
        <v>80</v>
      </c>
      <c r="E540" s="487" t="s">
        <v>419</v>
      </c>
      <c r="F540" s="289" t="s">
        <v>750</v>
      </c>
      <c r="G540" s="289" t="s">
        <v>442</v>
      </c>
    </row>
    <row r="541" spans="1:7" ht="20.100000000000001" customHeight="1" thickBot="1">
      <c r="A541" s="257"/>
      <c r="B541" s="287" t="s">
        <v>739</v>
      </c>
      <c r="C541" s="289" t="s">
        <v>505</v>
      </c>
      <c r="D541" s="289">
        <v>902</v>
      </c>
      <c r="E541" s="503"/>
      <c r="F541" s="289" t="s">
        <v>506</v>
      </c>
      <c r="G541" s="289" t="s">
        <v>436</v>
      </c>
    </row>
    <row r="542" spans="1:7" ht="20.100000000000001" customHeight="1" thickBot="1">
      <c r="A542" s="257"/>
      <c r="B542" s="287" t="s">
        <v>739</v>
      </c>
      <c r="C542" s="289" t="s">
        <v>680</v>
      </c>
      <c r="D542" s="289">
        <v>137</v>
      </c>
      <c r="E542" s="503"/>
      <c r="F542" s="289" t="s">
        <v>683</v>
      </c>
      <c r="G542" s="289" t="s">
        <v>442</v>
      </c>
    </row>
    <row r="543" spans="1:7" ht="20.100000000000001" customHeight="1" thickBot="1">
      <c r="A543" s="257"/>
      <c r="B543" s="287" t="s">
        <v>739</v>
      </c>
      <c r="C543" s="289" t="s">
        <v>680</v>
      </c>
      <c r="D543" s="289">
        <v>139</v>
      </c>
      <c r="E543" s="503"/>
      <c r="F543" s="289" t="s">
        <v>689</v>
      </c>
      <c r="G543" s="289" t="s">
        <v>442</v>
      </c>
    </row>
    <row r="544" spans="1:7" ht="20.100000000000001" customHeight="1" thickBot="1">
      <c r="A544" s="257"/>
      <c r="B544" s="287" t="s">
        <v>739</v>
      </c>
      <c r="C544" s="289" t="s">
        <v>680</v>
      </c>
      <c r="D544" s="289">
        <v>445</v>
      </c>
      <c r="E544" s="488"/>
      <c r="F544" s="289" t="s">
        <v>683</v>
      </c>
      <c r="G544" s="289" t="s">
        <v>442</v>
      </c>
    </row>
    <row r="545" spans="1:7" ht="20.100000000000001" customHeight="1" thickBot="1">
      <c r="A545" s="257"/>
      <c r="B545" s="287" t="s">
        <v>739</v>
      </c>
      <c r="C545" s="289" t="s">
        <v>684</v>
      </c>
      <c r="D545" s="289">
        <v>88</v>
      </c>
      <c r="E545" s="487" t="s">
        <v>440</v>
      </c>
      <c r="F545" s="289" t="s">
        <v>685</v>
      </c>
      <c r="G545" s="289" t="s">
        <v>442</v>
      </c>
    </row>
    <row r="546" spans="1:7" ht="20.100000000000001" customHeight="1" thickBot="1">
      <c r="A546" s="257"/>
      <c r="B546" s="487" t="s">
        <v>739</v>
      </c>
      <c r="C546" s="289" t="s">
        <v>686</v>
      </c>
      <c r="D546" s="289">
        <v>389</v>
      </c>
      <c r="E546" s="503"/>
      <c r="F546" s="487" t="s">
        <v>687</v>
      </c>
      <c r="G546" s="487" t="s">
        <v>442</v>
      </c>
    </row>
    <row r="547" spans="1:7" ht="20.100000000000001" customHeight="1" thickBot="1">
      <c r="A547" s="257"/>
      <c r="B547" s="488"/>
      <c r="C547" s="289" t="s">
        <v>751</v>
      </c>
      <c r="D547" s="289">
        <v>636</v>
      </c>
      <c r="E547" s="488"/>
      <c r="F547" s="488"/>
      <c r="G547" s="488"/>
    </row>
    <row r="548" spans="1:7" ht="20.100000000000001" customHeight="1">
      <c r="A548" s="257"/>
      <c r="B548" s="257"/>
      <c r="C548" s="257"/>
      <c r="D548" s="257"/>
      <c r="E548" s="257"/>
      <c r="F548" s="257"/>
      <c r="G548" s="257"/>
    </row>
    <row r="549" spans="1:7" ht="20.100000000000001" customHeight="1" thickBot="1">
      <c r="A549" s="296" t="s">
        <v>450</v>
      </c>
      <c r="B549" s="257"/>
      <c r="C549" s="257"/>
      <c r="D549" s="257"/>
      <c r="E549" s="257"/>
      <c r="F549" s="257"/>
      <c r="G549" s="257"/>
    </row>
    <row r="550" spans="1:7" ht="20.100000000000001" customHeight="1" thickBot="1">
      <c r="A550" s="257"/>
      <c r="B550" s="279" t="s">
        <v>412</v>
      </c>
      <c r="C550" s="280" t="s">
        <v>413</v>
      </c>
      <c r="D550" s="280" t="s">
        <v>414</v>
      </c>
      <c r="E550" s="280" t="s">
        <v>415</v>
      </c>
      <c r="F550" s="280" t="s">
        <v>416</v>
      </c>
      <c r="G550" s="280" t="s">
        <v>432</v>
      </c>
    </row>
    <row r="551" spans="1:7" ht="20.100000000000001" customHeight="1">
      <c r="A551" s="257"/>
      <c r="B551" s="487" t="s">
        <v>739</v>
      </c>
      <c r="C551" s="487" t="s">
        <v>484</v>
      </c>
      <c r="D551" s="487" t="s">
        <v>485</v>
      </c>
      <c r="E551" s="487" t="s">
        <v>419</v>
      </c>
      <c r="F551" s="281" t="s">
        <v>752</v>
      </c>
      <c r="G551" s="487" t="s">
        <v>442</v>
      </c>
    </row>
    <row r="552" spans="1:7" ht="20.100000000000001" customHeight="1" thickBot="1">
      <c r="A552" s="257"/>
      <c r="B552" s="488"/>
      <c r="C552" s="488"/>
      <c r="D552" s="488"/>
      <c r="E552" s="488"/>
      <c r="F552" s="289" t="s">
        <v>753</v>
      </c>
      <c r="G552" s="488"/>
    </row>
    <row r="553" spans="1:7" ht="20.100000000000001" customHeight="1">
      <c r="A553" s="257"/>
      <c r="B553" s="487" t="s">
        <v>739</v>
      </c>
      <c r="C553" s="281" t="s">
        <v>507</v>
      </c>
      <c r="D553" s="487">
        <v>443</v>
      </c>
      <c r="E553" s="487" t="s">
        <v>419</v>
      </c>
      <c r="F553" s="281" t="s">
        <v>754</v>
      </c>
      <c r="G553" s="487" t="s">
        <v>436</v>
      </c>
    </row>
    <row r="554" spans="1:7" ht="20.100000000000001" customHeight="1">
      <c r="A554" s="257"/>
      <c r="B554" s="503"/>
      <c r="C554" s="281" t="s">
        <v>509</v>
      </c>
      <c r="D554" s="503"/>
      <c r="E554" s="503"/>
      <c r="F554" s="281" t="s">
        <v>755</v>
      </c>
      <c r="G554" s="503"/>
    </row>
    <row r="555" spans="1:7" ht="20.100000000000001" customHeight="1" thickBot="1">
      <c r="A555" s="257"/>
      <c r="B555" s="488"/>
      <c r="C555" s="289" t="s">
        <v>511</v>
      </c>
      <c r="D555" s="488"/>
      <c r="E555" s="488"/>
      <c r="F555" s="289" t="s">
        <v>756</v>
      </c>
      <c r="G555" s="488"/>
    </row>
    <row r="556" spans="1:7" ht="20.100000000000001" customHeight="1" thickBot="1">
      <c r="A556" s="257"/>
      <c r="B556" s="287" t="s">
        <v>757</v>
      </c>
      <c r="C556" s="288" t="s">
        <v>417</v>
      </c>
      <c r="D556" s="289">
        <v>29991</v>
      </c>
      <c r="E556" s="289" t="s">
        <v>419</v>
      </c>
      <c r="F556" s="289" t="s">
        <v>758</v>
      </c>
      <c r="G556" s="289" t="s">
        <v>442</v>
      </c>
    </row>
    <row r="557" spans="1:7" ht="20.100000000000001" customHeight="1" thickBot="1">
      <c r="B557" s="487" t="s">
        <v>739</v>
      </c>
      <c r="C557" s="487" t="s">
        <v>546</v>
      </c>
      <c r="D557" s="289">
        <v>111</v>
      </c>
      <c r="E557" s="487" t="s">
        <v>440</v>
      </c>
      <c r="F557" s="289" t="s">
        <v>547</v>
      </c>
      <c r="G557" s="487" t="s">
        <v>436</v>
      </c>
    </row>
    <row r="558" spans="1:7" ht="20.100000000000001" customHeight="1" thickBot="1">
      <c r="B558" s="503"/>
      <c r="C558" s="503"/>
      <c r="D558" s="289" t="s">
        <v>548</v>
      </c>
      <c r="E558" s="488"/>
      <c r="F558" s="289" t="s">
        <v>549</v>
      </c>
      <c r="G558" s="503"/>
    </row>
    <row r="559" spans="1:7" ht="20.100000000000001" customHeight="1" thickBot="1">
      <c r="B559" s="503"/>
      <c r="C559" s="503"/>
      <c r="D559" s="289">
        <v>443</v>
      </c>
      <c r="E559" s="289" t="s">
        <v>419</v>
      </c>
      <c r="F559" s="289" t="s">
        <v>551</v>
      </c>
      <c r="G559" s="503"/>
    </row>
    <row r="560" spans="1:7" ht="20.100000000000001" customHeight="1" thickBot="1">
      <c r="A560" s="257"/>
      <c r="B560" s="503"/>
      <c r="C560" s="503"/>
      <c r="D560" s="289">
        <v>445</v>
      </c>
      <c r="E560" s="289" t="s">
        <v>419</v>
      </c>
      <c r="F560" s="289" t="s">
        <v>552</v>
      </c>
      <c r="G560" s="503"/>
    </row>
    <row r="561" spans="1:7" ht="20.100000000000001" customHeight="1" thickBot="1">
      <c r="A561" s="257"/>
      <c r="B561" s="488"/>
      <c r="C561" s="488"/>
      <c r="D561" s="289">
        <v>8080</v>
      </c>
      <c r="E561" s="289" t="s">
        <v>440</v>
      </c>
      <c r="F561" s="289" t="s">
        <v>550</v>
      </c>
      <c r="G561" s="488"/>
    </row>
    <row r="562" spans="1:7" ht="20.100000000000001" customHeight="1" thickBot="1">
      <c r="A562" s="257"/>
      <c r="B562" s="487" t="s">
        <v>559</v>
      </c>
      <c r="C562" s="487" t="s">
        <v>739</v>
      </c>
      <c r="D562" s="289">
        <v>111</v>
      </c>
      <c r="E562" s="289" t="s">
        <v>440</v>
      </c>
      <c r="F562" s="289" t="s">
        <v>547</v>
      </c>
      <c r="G562" s="487" t="s">
        <v>436</v>
      </c>
    </row>
    <row r="563" spans="1:7" ht="20.100000000000001" customHeight="1" thickBot="1">
      <c r="A563" s="257"/>
      <c r="B563" s="503"/>
      <c r="C563" s="503"/>
      <c r="D563" s="289">
        <v>445</v>
      </c>
      <c r="E563" s="289" t="s">
        <v>419</v>
      </c>
      <c r="F563" s="289" t="s">
        <v>552</v>
      </c>
      <c r="G563" s="503"/>
    </row>
    <row r="564" spans="1:7" ht="20.100000000000001" customHeight="1" thickBot="1">
      <c r="A564" s="257"/>
      <c r="B564" s="488"/>
      <c r="C564" s="488"/>
      <c r="D564" s="289" t="s">
        <v>759</v>
      </c>
      <c r="E564" s="289" t="s">
        <v>440</v>
      </c>
      <c r="F564" s="289" t="s">
        <v>549</v>
      </c>
      <c r="G564" s="488"/>
    </row>
    <row r="565" spans="1:7" ht="20.100000000000001" customHeight="1" thickBot="1">
      <c r="A565" s="257"/>
      <c r="B565" s="287" t="s">
        <v>697</v>
      </c>
      <c r="C565" s="289" t="s">
        <v>739</v>
      </c>
      <c r="D565" s="289">
        <v>111</v>
      </c>
      <c r="E565" s="289" t="s">
        <v>440</v>
      </c>
      <c r="F565" s="289" t="s">
        <v>698</v>
      </c>
      <c r="G565" s="289" t="s">
        <v>436</v>
      </c>
    </row>
    <row r="566" spans="1:7" ht="20.100000000000001" customHeight="1">
      <c r="A566" s="257"/>
      <c r="B566" s="487" t="s">
        <v>520</v>
      </c>
      <c r="C566" s="487" t="s">
        <v>739</v>
      </c>
      <c r="D566" s="487" t="s">
        <v>434</v>
      </c>
      <c r="E566" s="487" t="s">
        <v>419</v>
      </c>
      <c r="F566" s="281" t="s">
        <v>702</v>
      </c>
      <c r="G566" s="487" t="s">
        <v>436</v>
      </c>
    </row>
    <row r="567" spans="1:7" ht="20.100000000000001" customHeight="1" thickBot="1">
      <c r="A567" s="257"/>
      <c r="B567" s="488"/>
      <c r="C567" s="488"/>
      <c r="D567" s="488"/>
      <c r="E567" s="488"/>
      <c r="F567" s="289" t="s">
        <v>760</v>
      </c>
      <c r="G567" s="488"/>
    </row>
    <row r="568" spans="1:7" ht="36" customHeight="1" thickBot="1">
      <c r="A568" s="257"/>
      <c r="B568" s="287" t="s">
        <v>739</v>
      </c>
      <c r="C568" s="288" t="s">
        <v>417</v>
      </c>
      <c r="D568" s="289">
        <v>29991</v>
      </c>
      <c r="E568" s="289" t="s">
        <v>419</v>
      </c>
      <c r="F568" s="289" t="s">
        <v>761</v>
      </c>
      <c r="G568" s="289" t="s">
        <v>762</v>
      </c>
    </row>
    <row r="569" spans="1:7" ht="20.100000000000001" customHeight="1" thickBot="1">
      <c r="A569" s="257"/>
      <c r="B569" s="287" t="s">
        <v>520</v>
      </c>
      <c r="C569" s="289" t="s">
        <v>739</v>
      </c>
      <c r="D569" s="289">
        <v>50051</v>
      </c>
      <c r="E569" s="289" t="s">
        <v>419</v>
      </c>
      <c r="F569" s="289" t="s">
        <v>540</v>
      </c>
      <c r="G569" s="289" t="s">
        <v>501</v>
      </c>
    </row>
    <row r="570" spans="1:7" ht="20.100000000000001" customHeight="1">
      <c r="A570" s="257"/>
      <c r="B570" s="257"/>
      <c r="C570" s="257"/>
      <c r="D570" s="257"/>
      <c r="E570" s="257"/>
      <c r="F570" s="257"/>
      <c r="G570" s="257"/>
    </row>
    <row r="571" spans="1:7" ht="15.75">
      <c r="A571" s="257"/>
      <c r="B571" s="257"/>
      <c r="C571" s="257"/>
      <c r="D571" s="257"/>
      <c r="E571" s="257"/>
      <c r="F571" s="257"/>
      <c r="G571" s="257"/>
    </row>
    <row r="572" spans="1:7" ht="20.100000000000001" customHeight="1">
      <c r="A572" s="298" t="s">
        <v>763</v>
      </c>
      <c r="B572" s="257"/>
      <c r="C572" s="257"/>
      <c r="D572" s="257"/>
      <c r="E572" s="257"/>
      <c r="F572" s="257"/>
      <c r="G572" s="257"/>
    </row>
    <row r="573" spans="1:7" ht="20.100000000000001" customHeight="1" thickBot="1">
      <c r="A573" s="296" t="s">
        <v>424</v>
      </c>
      <c r="B573" s="257"/>
      <c r="C573" s="257"/>
      <c r="D573" s="257"/>
      <c r="E573" s="257"/>
      <c r="F573" s="257"/>
      <c r="G573" s="257"/>
    </row>
    <row r="574" spans="1:7" ht="36" customHeight="1" thickBot="1">
      <c r="A574" s="257"/>
      <c r="B574" s="279" t="s">
        <v>412</v>
      </c>
      <c r="C574" s="280" t="s">
        <v>413</v>
      </c>
      <c r="D574" s="280" t="s">
        <v>414</v>
      </c>
      <c r="E574" s="280" t="s">
        <v>415</v>
      </c>
      <c r="F574" s="280" t="s">
        <v>416</v>
      </c>
      <c r="G574" s="280" t="s">
        <v>432</v>
      </c>
    </row>
    <row r="575" spans="1:7" ht="25.5" customHeight="1" thickBot="1">
      <c r="A575" s="257"/>
      <c r="B575" s="286" t="s">
        <v>764</v>
      </c>
      <c r="C575" s="288" t="s">
        <v>417</v>
      </c>
      <c r="D575" s="289">
        <v>5353</v>
      </c>
      <c r="E575" s="289" t="s">
        <v>444</v>
      </c>
      <c r="F575" s="289" t="s">
        <v>765</v>
      </c>
      <c r="G575" s="289" t="s">
        <v>442</v>
      </c>
    </row>
    <row r="577" spans="1:6" ht="15.75"/>
    <row r="578" spans="1:6" ht="30">
      <c r="A578" s="298" t="s">
        <v>766</v>
      </c>
      <c r="B578" s="257"/>
      <c r="C578" s="257"/>
      <c r="D578" s="257"/>
      <c r="E578" s="257"/>
      <c r="F578" s="257"/>
    </row>
    <row r="579" spans="1:6" ht="21.4">
      <c r="A579" s="297" t="s">
        <v>766</v>
      </c>
      <c r="B579" s="257"/>
      <c r="C579" s="257"/>
      <c r="D579" s="257"/>
      <c r="E579" s="257"/>
      <c r="F579" s="257"/>
    </row>
    <row r="580" spans="1:6" ht="20.100000000000001" customHeight="1" thickBot="1">
      <c r="A580" s="296" t="s">
        <v>411</v>
      </c>
      <c r="B580" s="257"/>
      <c r="C580" s="257"/>
      <c r="D580" s="257"/>
      <c r="E580" s="257"/>
      <c r="F580" s="257"/>
    </row>
    <row r="581" spans="1:6" ht="20.100000000000001" customHeight="1" thickBot="1">
      <c r="A581" s="296"/>
      <c r="B581" s="279" t="s">
        <v>412</v>
      </c>
      <c r="C581" s="280" t="s">
        <v>413</v>
      </c>
      <c r="D581" s="280" t="s">
        <v>414</v>
      </c>
      <c r="E581" s="280" t="s">
        <v>415</v>
      </c>
      <c r="F581" s="280" t="s">
        <v>416</v>
      </c>
    </row>
    <row r="582" spans="1:6" ht="43.5" customHeight="1" thickBot="1">
      <c r="A582" s="296"/>
      <c r="B582" s="485" t="s">
        <v>417</v>
      </c>
      <c r="C582" s="289" t="s">
        <v>767</v>
      </c>
      <c r="D582" s="289">
        <v>443</v>
      </c>
      <c r="E582" s="289" t="s">
        <v>419</v>
      </c>
      <c r="F582" s="289" t="s">
        <v>768</v>
      </c>
    </row>
    <row r="583" spans="1:6" ht="49.5" customHeight="1" thickBot="1">
      <c r="A583" s="296"/>
      <c r="B583" s="499"/>
      <c r="C583" s="289" t="s">
        <v>769</v>
      </c>
      <c r="D583" s="289">
        <v>443</v>
      </c>
      <c r="E583" s="289" t="s">
        <v>419</v>
      </c>
      <c r="F583" s="289" t="s">
        <v>770</v>
      </c>
    </row>
    <row r="584" spans="1:6" ht="41.45" customHeight="1" thickBot="1">
      <c r="A584" s="296"/>
      <c r="B584" s="486"/>
      <c r="C584" s="294" t="s">
        <v>417</v>
      </c>
      <c r="D584" s="294" t="s">
        <v>771</v>
      </c>
      <c r="E584" s="294" t="s">
        <v>419</v>
      </c>
      <c r="F584" s="361" t="s">
        <v>772</v>
      </c>
    </row>
    <row r="585" spans="1:6" ht="20.100000000000001" customHeight="1">
      <c r="A585" s="296"/>
      <c r="B585" s="257"/>
      <c r="C585" s="257"/>
      <c r="D585" s="257"/>
      <c r="E585" s="257"/>
      <c r="F585" s="257"/>
    </row>
    <row r="586" spans="1:6" ht="20.100000000000001" customHeight="1">
      <c r="A586" s="298" t="s">
        <v>773</v>
      </c>
      <c r="B586" s="257"/>
      <c r="C586" s="257"/>
      <c r="D586" s="257"/>
      <c r="E586" s="257"/>
      <c r="F586" s="257"/>
    </row>
    <row r="587" spans="1:6" ht="20.100000000000001" customHeight="1">
      <c r="A587" s="297" t="s">
        <v>774</v>
      </c>
      <c r="B587" s="257"/>
      <c r="C587" s="257"/>
      <c r="D587" s="257"/>
      <c r="E587" s="257"/>
      <c r="F587" s="257"/>
    </row>
    <row r="588" spans="1:6" ht="20.100000000000001" customHeight="1" thickBot="1">
      <c r="A588" s="296" t="s">
        <v>424</v>
      </c>
      <c r="B588" s="257"/>
      <c r="C588" s="257"/>
      <c r="D588" s="257"/>
      <c r="E588" s="257"/>
      <c r="F588" s="257"/>
    </row>
    <row r="589" spans="1:6" ht="20.100000000000001" customHeight="1" thickBot="1">
      <c r="A589" s="296"/>
      <c r="B589" s="279" t="s">
        <v>412</v>
      </c>
      <c r="C589" s="280" t="s">
        <v>413</v>
      </c>
      <c r="D589" s="280" t="s">
        <v>414</v>
      </c>
      <c r="E589" s="280" t="s">
        <v>415</v>
      </c>
      <c r="F589" s="280" t="s">
        <v>416</v>
      </c>
    </row>
    <row r="590" spans="1:6" ht="35.25" thickBot="1">
      <c r="A590" s="296"/>
      <c r="B590" s="286" t="s">
        <v>417</v>
      </c>
      <c r="C590" s="288" t="s">
        <v>417</v>
      </c>
      <c r="D590" s="294">
        <v>2222</v>
      </c>
      <c r="E590" s="294" t="s">
        <v>419</v>
      </c>
      <c r="F590" s="307" t="s">
        <v>775</v>
      </c>
    </row>
    <row r="591" spans="1:6" ht="20.100000000000001" customHeight="1" thickBot="1">
      <c r="A591" s="296"/>
      <c r="B591" s="286" t="s">
        <v>417</v>
      </c>
      <c r="C591" s="288" t="s">
        <v>417</v>
      </c>
      <c r="D591" s="289">
        <v>9111</v>
      </c>
      <c r="E591" s="289" t="s">
        <v>419</v>
      </c>
      <c r="F591" s="289" t="s">
        <v>776</v>
      </c>
    </row>
    <row r="592" spans="1:6" ht="20.100000000000001" customHeight="1" thickBot="1">
      <c r="A592" s="296"/>
      <c r="B592" s="286" t="s">
        <v>417</v>
      </c>
      <c r="C592" s="288" t="s">
        <v>417</v>
      </c>
      <c r="D592" s="289">
        <v>11112</v>
      </c>
      <c r="E592" s="289" t="s">
        <v>419</v>
      </c>
      <c r="F592" s="289" t="s">
        <v>777</v>
      </c>
    </row>
    <row r="593" spans="1:6" ht="20.100000000000001" customHeight="1" thickBot="1">
      <c r="A593" s="296"/>
      <c r="B593" s="286" t="s">
        <v>417</v>
      </c>
      <c r="C593" s="288" t="s">
        <v>417</v>
      </c>
      <c r="D593" s="289">
        <v>11115</v>
      </c>
      <c r="E593" s="289" t="s">
        <v>419</v>
      </c>
      <c r="F593" s="289" t="s">
        <v>778</v>
      </c>
    </row>
    <row r="594" spans="1:6" ht="20.100000000000001" customHeight="1" thickBot="1">
      <c r="A594" s="296"/>
      <c r="B594" s="286" t="s">
        <v>417</v>
      </c>
      <c r="C594" s="288" t="s">
        <v>417</v>
      </c>
      <c r="D594" s="289">
        <v>11116</v>
      </c>
      <c r="E594" s="289" t="s">
        <v>419</v>
      </c>
      <c r="F594" s="289" t="s">
        <v>779</v>
      </c>
    </row>
    <row r="595" spans="1:6" ht="20.100000000000001" customHeight="1" thickBot="1">
      <c r="A595" s="296"/>
      <c r="B595" s="286" t="s">
        <v>417</v>
      </c>
      <c r="C595" s="288" t="s">
        <v>417</v>
      </c>
      <c r="D595" s="289">
        <v>12222</v>
      </c>
      <c r="E595" s="289" t="s">
        <v>419</v>
      </c>
      <c r="F595" s="289" t="s">
        <v>780</v>
      </c>
    </row>
    <row r="596" spans="1:6" ht="20.100000000000001" customHeight="1" thickBot="1">
      <c r="A596" s="296"/>
      <c r="B596" s="286" t="s">
        <v>417</v>
      </c>
      <c r="C596" s="288" t="s">
        <v>417</v>
      </c>
      <c r="D596" s="289">
        <v>12321</v>
      </c>
      <c r="E596" s="289" t="s">
        <v>419</v>
      </c>
      <c r="F596" s="289" t="s">
        <v>781</v>
      </c>
    </row>
    <row r="597" spans="1:6" ht="20.100000000000001" customHeight="1" thickBot="1">
      <c r="A597" s="296"/>
      <c r="B597" s="286" t="s">
        <v>417</v>
      </c>
      <c r="C597" s="288" t="s">
        <v>417</v>
      </c>
      <c r="D597" s="289">
        <v>20001</v>
      </c>
      <c r="E597" s="289" t="s">
        <v>419</v>
      </c>
      <c r="F597" s="289" t="s">
        <v>782</v>
      </c>
    </row>
    <row r="598" spans="1:6" ht="20.100000000000001" customHeight="1" thickBot="1">
      <c r="A598" s="296"/>
      <c r="B598" s="286" t="s">
        <v>417</v>
      </c>
      <c r="C598" s="288" t="s">
        <v>417</v>
      </c>
      <c r="D598" s="289">
        <v>20002</v>
      </c>
      <c r="E598" s="289" t="s">
        <v>419</v>
      </c>
      <c r="F598" s="289" t="s">
        <v>783</v>
      </c>
    </row>
    <row r="599" spans="1:6" ht="20.100000000000001" customHeight="1" thickBot="1">
      <c r="A599" s="296"/>
      <c r="B599" s="286" t="s">
        <v>417</v>
      </c>
      <c r="C599" s="288" t="s">
        <v>417</v>
      </c>
      <c r="D599" s="289">
        <v>21111</v>
      </c>
      <c r="E599" s="289" t="s">
        <v>419</v>
      </c>
      <c r="F599" s="289" t="s">
        <v>784</v>
      </c>
    </row>
    <row r="600" spans="1:6" ht="20.100000000000001" customHeight="1" thickBot="1">
      <c r="A600" s="296"/>
      <c r="B600" s="286" t="s">
        <v>417</v>
      </c>
      <c r="C600" s="288" t="s">
        <v>417</v>
      </c>
      <c r="D600" s="289">
        <v>22222</v>
      </c>
      <c r="E600" s="289" t="s">
        <v>419</v>
      </c>
      <c r="F600" s="289" t="s">
        <v>785</v>
      </c>
    </row>
    <row r="601" spans="1:6" ht="20.100000000000001" customHeight="1" thickBot="1">
      <c r="A601" s="296"/>
      <c r="B601" s="286" t="s">
        <v>417</v>
      </c>
      <c r="C601" s="288" t="s">
        <v>417</v>
      </c>
      <c r="D601" s="289">
        <v>22223</v>
      </c>
      <c r="E601" s="289" t="s">
        <v>419</v>
      </c>
      <c r="F601" s="289" t="s">
        <v>785</v>
      </c>
    </row>
    <row r="602" spans="1:6" ht="20.100000000000001" customHeight="1" thickBot="1">
      <c r="A602" s="296"/>
      <c r="B602" s="286" t="s">
        <v>417</v>
      </c>
      <c r="C602" s="288" t="s">
        <v>417</v>
      </c>
      <c r="D602" s="289">
        <v>23458</v>
      </c>
      <c r="E602" s="289" t="s">
        <v>419</v>
      </c>
      <c r="F602" s="289" t="s">
        <v>786</v>
      </c>
    </row>
    <row r="603" spans="1:6" ht="20.100000000000001" customHeight="1" thickBot="1">
      <c r="A603" s="296"/>
      <c r="B603" s="286" t="s">
        <v>417</v>
      </c>
      <c r="C603" s="288" t="s">
        <v>417</v>
      </c>
      <c r="D603" s="289">
        <v>23460</v>
      </c>
      <c r="E603" s="289" t="s">
        <v>419</v>
      </c>
      <c r="F603" s="289" t="s">
        <v>787</v>
      </c>
    </row>
    <row r="604" spans="1:6" ht="20.100000000000001" customHeight="1" thickBot="1">
      <c r="A604" s="296"/>
      <c r="B604" s="286" t="s">
        <v>417</v>
      </c>
      <c r="C604" s="288" t="s">
        <v>417</v>
      </c>
      <c r="D604" s="289">
        <v>24567</v>
      </c>
      <c r="E604" s="289" t="s">
        <v>419</v>
      </c>
      <c r="F604" s="289" t="s">
        <v>788</v>
      </c>
    </row>
    <row r="605" spans="1:6" ht="20.100000000000001" customHeight="1" thickBot="1">
      <c r="A605" s="296"/>
      <c r="B605" s="286" t="s">
        <v>417</v>
      </c>
      <c r="C605" s="288" t="s">
        <v>417</v>
      </c>
      <c r="D605" s="289">
        <v>24680</v>
      </c>
      <c r="E605" s="289" t="s">
        <v>419</v>
      </c>
      <c r="F605" s="289" t="s">
        <v>789</v>
      </c>
    </row>
    <row r="606" spans="1:6" ht="20.100000000000001" customHeight="1" thickBot="1">
      <c r="A606" s="296"/>
      <c r="B606" s="286" t="s">
        <v>417</v>
      </c>
      <c r="C606" s="288" t="s">
        <v>417</v>
      </c>
      <c r="D606" s="289">
        <v>25566</v>
      </c>
      <c r="E606" s="289" t="s">
        <v>419</v>
      </c>
      <c r="F606" s="289" t="s">
        <v>790</v>
      </c>
    </row>
    <row r="607" spans="1:6" ht="20.100000000000001" customHeight="1" thickBot="1">
      <c r="A607" s="296"/>
      <c r="B607" s="286" t="s">
        <v>417</v>
      </c>
      <c r="C607" s="288" t="s">
        <v>417</v>
      </c>
      <c r="D607" s="289">
        <v>25678</v>
      </c>
      <c r="E607" s="289" t="s">
        <v>419</v>
      </c>
      <c r="F607" s="289" t="s">
        <v>791</v>
      </c>
    </row>
    <row r="608" spans="1:6" ht="20.100000000000001" customHeight="1" thickBot="1">
      <c r="A608" s="296"/>
      <c r="B608" s="286" t="s">
        <v>417</v>
      </c>
      <c r="C608" s="288" t="s">
        <v>417</v>
      </c>
      <c r="D608" s="289">
        <v>25679</v>
      </c>
      <c r="E608" s="289" t="s">
        <v>419</v>
      </c>
      <c r="F608" s="289" t="s">
        <v>792</v>
      </c>
    </row>
    <row r="609" spans="1:6" ht="20.100000000000001" customHeight="1" thickBot="1">
      <c r="A609" s="296"/>
      <c r="B609" s="286" t="s">
        <v>417</v>
      </c>
      <c r="C609" s="288" t="s">
        <v>417</v>
      </c>
      <c r="D609" s="289">
        <v>25680</v>
      </c>
      <c r="E609" s="289" t="s">
        <v>419</v>
      </c>
      <c r="F609" s="289" t="s">
        <v>793</v>
      </c>
    </row>
    <row r="610" spans="1:6" ht="20.100000000000001" customHeight="1" thickBot="1">
      <c r="A610" s="296"/>
      <c r="B610" s="287" t="s">
        <v>425</v>
      </c>
      <c r="C610" s="288" t="s">
        <v>417</v>
      </c>
      <c r="D610" s="289">
        <v>25700</v>
      </c>
      <c r="E610" s="289" t="s">
        <v>419</v>
      </c>
      <c r="F610" s="289" t="s">
        <v>794</v>
      </c>
    </row>
    <row r="611" spans="1:6" ht="20.100000000000001" customHeight="1" thickBot="1">
      <c r="A611" s="296"/>
      <c r="B611" s="286" t="s">
        <v>417</v>
      </c>
      <c r="C611" s="288" t="s">
        <v>417</v>
      </c>
      <c r="D611" s="289">
        <v>25800</v>
      </c>
      <c r="E611" s="289" t="s">
        <v>419</v>
      </c>
      <c r="F611" s="289" t="s">
        <v>794</v>
      </c>
    </row>
    <row r="612" spans="1:6" ht="20.100000000000001" customHeight="1" thickBot="1">
      <c r="A612" s="296"/>
      <c r="B612" s="286" t="s">
        <v>417</v>
      </c>
      <c r="C612" s="288" t="s">
        <v>417</v>
      </c>
      <c r="D612" s="289">
        <v>25801</v>
      </c>
      <c r="E612" s="289" t="s">
        <v>440</v>
      </c>
      <c r="F612" s="289" t="s">
        <v>795</v>
      </c>
    </row>
    <row r="613" spans="1:6" ht="20.100000000000001" customHeight="1" thickBot="1">
      <c r="A613" s="296"/>
      <c r="B613" s="286" t="s">
        <v>417</v>
      </c>
      <c r="C613" s="288" t="s">
        <v>417</v>
      </c>
      <c r="D613" s="289">
        <v>25998</v>
      </c>
      <c r="E613" s="289" t="s">
        <v>419</v>
      </c>
      <c r="F613" s="289" t="s">
        <v>796</v>
      </c>
    </row>
    <row r="614" spans="1:6" ht="20.100000000000001" customHeight="1" thickBot="1">
      <c r="A614" s="296"/>
      <c r="B614" s="286" t="s">
        <v>417</v>
      </c>
      <c r="C614" s="288" t="s">
        <v>417</v>
      </c>
      <c r="D614" s="289">
        <v>25999</v>
      </c>
      <c r="E614" s="289" t="s">
        <v>419</v>
      </c>
      <c r="F614" s="289" t="s">
        <v>797</v>
      </c>
    </row>
    <row r="615" spans="1:6" ht="20.100000000000001" customHeight="1" thickBot="1">
      <c r="A615" s="296"/>
      <c r="B615" s="286" t="s">
        <v>417</v>
      </c>
      <c r="C615" s="288" t="s">
        <v>417</v>
      </c>
      <c r="D615" s="289">
        <v>26000</v>
      </c>
      <c r="E615" s="289" t="s">
        <v>419</v>
      </c>
      <c r="F615" s="289" t="s">
        <v>798</v>
      </c>
    </row>
    <row r="616" spans="1:6" ht="20.100000000000001" customHeight="1" thickBot="1">
      <c r="A616" s="296"/>
      <c r="B616" s="286" t="s">
        <v>417</v>
      </c>
      <c r="C616" s="288" t="s">
        <v>417</v>
      </c>
      <c r="D616" s="289">
        <v>26001</v>
      </c>
      <c r="E616" s="289" t="s">
        <v>419</v>
      </c>
      <c r="F616" s="289" t="s">
        <v>799</v>
      </c>
    </row>
    <row r="617" spans="1:6" ht="20.100000000000001" customHeight="1" thickBot="1">
      <c r="A617" s="296"/>
      <c r="B617" s="286" t="s">
        <v>417</v>
      </c>
      <c r="C617" s="288" t="s">
        <v>417</v>
      </c>
      <c r="D617" s="289">
        <v>26440</v>
      </c>
      <c r="E617" s="289" t="s">
        <v>419</v>
      </c>
      <c r="F617" s="289" t="s">
        <v>800</v>
      </c>
    </row>
    <row r="618" spans="1:6" ht="20.100000000000001" customHeight="1" thickBot="1">
      <c r="A618" s="296"/>
      <c r="B618" s="286" t="s">
        <v>417</v>
      </c>
      <c r="C618" s="288" t="s">
        <v>417</v>
      </c>
      <c r="D618" s="289">
        <v>26443</v>
      </c>
      <c r="E618" s="289" t="s">
        <v>419</v>
      </c>
      <c r="F618" s="289" t="s">
        <v>801</v>
      </c>
    </row>
    <row r="619" spans="1:6" ht="20.100000000000001" customHeight="1" thickBot="1">
      <c r="A619" s="296"/>
      <c r="B619" s="286" t="s">
        <v>417</v>
      </c>
      <c r="C619" s="288" t="s">
        <v>417</v>
      </c>
      <c r="D619" s="289">
        <v>26444</v>
      </c>
      <c r="E619" s="289" t="s">
        <v>419</v>
      </c>
      <c r="F619" s="289" t="s">
        <v>802</v>
      </c>
    </row>
    <row r="620" spans="1:6" ht="20.100000000000001" customHeight="1" thickBot="1">
      <c r="A620" s="296"/>
      <c r="B620" s="286" t="s">
        <v>417</v>
      </c>
      <c r="C620" s="288" t="s">
        <v>417</v>
      </c>
      <c r="D620" s="289">
        <v>26445</v>
      </c>
      <c r="E620" s="289" t="s">
        <v>419</v>
      </c>
      <c r="F620" s="289" t="s">
        <v>803</v>
      </c>
    </row>
    <row r="621" spans="1:6" ht="20.100000000000001" customHeight="1" thickBot="1">
      <c r="A621" s="296"/>
      <c r="B621" s="286" t="s">
        <v>417</v>
      </c>
      <c r="C621" s="288" t="s">
        <v>417</v>
      </c>
      <c r="D621" s="289">
        <v>26447</v>
      </c>
      <c r="E621" s="289" t="s">
        <v>419</v>
      </c>
      <c r="F621" s="289" t="s">
        <v>804</v>
      </c>
    </row>
    <row r="622" spans="1:6" ht="20.100000000000001" customHeight="1" thickBot="1">
      <c r="A622" s="296"/>
      <c r="B622" s="286" t="s">
        <v>417</v>
      </c>
      <c r="C622" s="288" t="s">
        <v>417</v>
      </c>
      <c r="D622" s="289">
        <v>26448</v>
      </c>
      <c r="E622" s="289" t="s">
        <v>419</v>
      </c>
      <c r="F622" s="289" t="s">
        <v>805</v>
      </c>
    </row>
    <row r="623" spans="1:6" ht="20.100000000000001" customHeight="1" thickBot="1">
      <c r="A623" s="296"/>
      <c r="B623" s="286" t="s">
        <v>417</v>
      </c>
      <c r="C623" s="288" t="s">
        <v>417</v>
      </c>
      <c r="D623" s="289">
        <v>26999</v>
      </c>
      <c r="E623" s="289" t="s">
        <v>419</v>
      </c>
      <c r="F623" s="289" t="s">
        <v>806</v>
      </c>
    </row>
    <row r="624" spans="1:6" ht="20.100000000000001" customHeight="1" thickBot="1">
      <c r="A624" s="296"/>
      <c r="B624" s="286" t="s">
        <v>417</v>
      </c>
      <c r="C624" s="288" t="s">
        <v>417</v>
      </c>
      <c r="D624" s="487">
        <v>27999</v>
      </c>
      <c r="E624" s="289" t="s">
        <v>419</v>
      </c>
      <c r="F624" s="289" t="s">
        <v>807</v>
      </c>
    </row>
    <row r="625" spans="1:6" ht="23.65" thickBot="1">
      <c r="A625" s="296"/>
      <c r="B625" s="286" t="s">
        <v>417</v>
      </c>
      <c r="C625" s="289" t="s">
        <v>808</v>
      </c>
      <c r="D625" s="488"/>
      <c r="E625" s="289" t="s">
        <v>419</v>
      </c>
      <c r="F625" s="289" t="s">
        <v>809</v>
      </c>
    </row>
    <row r="626" spans="1:6" ht="20.100000000000001" customHeight="1" thickBot="1">
      <c r="A626" s="296"/>
      <c r="B626" s="292" t="s">
        <v>417</v>
      </c>
      <c r="C626" s="293" t="s">
        <v>417</v>
      </c>
      <c r="D626" s="294">
        <v>30000</v>
      </c>
      <c r="E626" s="294" t="s">
        <v>419</v>
      </c>
      <c r="F626" s="294" t="s">
        <v>810</v>
      </c>
    </row>
    <row r="627" spans="1:6" ht="20.100000000000001" customHeight="1">
      <c r="A627" s="296"/>
      <c r="B627" s="257"/>
      <c r="C627" s="257"/>
      <c r="D627" s="257"/>
      <c r="E627" s="257"/>
      <c r="F627" s="257"/>
    </row>
    <row r="628" spans="1:6" ht="20.100000000000001" customHeight="1">
      <c r="A628" s="257"/>
      <c r="B628" s="257"/>
      <c r="C628" s="257"/>
      <c r="D628" s="257"/>
      <c r="E628" s="257"/>
      <c r="F628" s="257"/>
    </row>
    <row r="629" spans="1:6" ht="20.100000000000001" customHeight="1" thickBot="1">
      <c r="A629" s="296" t="s">
        <v>411</v>
      </c>
      <c r="B629" s="257"/>
      <c r="C629" s="257"/>
      <c r="D629" s="257"/>
      <c r="E629" s="257"/>
      <c r="F629" s="257"/>
    </row>
    <row r="630" spans="1:6" ht="20.100000000000001" customHeight="1" thickBot="1">
      <c r="A630" s="296"/>
      <c r="B630" s="279" t="s">
        <v>412</v>
      </c>
      <c r="C630" s="280" t="s">
        <v>413</v>
      </c>
      <c r="D630" s="280" t="s">
        <v>414</v>
      </c>
      <c r="E630" s="280" t="s">
        <v>415</v>
      </c>
      <c r="F630" s="280" t="s">
        <v>416</v>
      </c>
    </row>
    <row r="631" spans="1:6" ht="20.100000000000001" customHeight="1">
      <c r="A631" s="296"/>
      <c r="B631" s="485" t="s">
        <v>417</v>
      </c>
      <c r="C631" s="485" t="s">
        <v>417</v>
      </c>
      <c r="D631" s="487" t="s">
        <v>771</v>
      </c>
      <c r="E631" s="487" t="s">
        <v>419</v>
      </c>
      <c r="F631" s="281" t="s">
        <v>811</v>
      </c>
    </row>
    <row r="632" spans="1:6" ht="27" customHeight="1" thickBot="1">
      <c r="A632" s="296"/>
      <c r="B632" s="486"/>
      <c r="C632" s="486"/>
      <c r="D632" s="488"/>
      <c r="E632" s="488"/>
      <c r="F632" s="289" t="s">
        <v>812</v>
      </c>
    </row>
    <row r="633" spans="1:6" ht="20.100000000000001" customHeight="1" thickBot="1">
      <c r="A633" s="296"/>
      <c r="B633" s="292" t="s">
        <v>417</v>
      </c>
      <c r="C633" s="293" t="s">
        <v>417</v>
      </c>
      <c r="D633" s="294">
        <v>22222</v>
      </c>
      <c r="E633" s="294" t="s">
        <v>419</v>
      </c>
      <c r="F633" s="294" t="s">
        <v>813</v>
      </c>
    </row>
    <row r="634" spans="1:6" ht="20.100000000000001" customHeight="1">
      <c r="A634" s="296"/>
      <c r="B634" s="257"/>
      <c r="C634" s="257"/>
      <c r="D634" s="257"/>
      <c r="E634" s="257"/>
      <c r="F634" s="257"/>
    </row>
    <row r="635" spans="1:6" ht="20.100000000000001" customHeight="1" thickBot="1">
      <c r="A635" s="296" t="s">
        <v>450</v>
      </c>
      <c r="B635" s="257"/>
      <c r="C635" s="257"/>
      <c r="D635" s="257"/>
      <c r="E635" s="257"/>
      <c r="F635" s="257"/>
    </row>
    <row r="636" spans="1:6" ht="20.100000000000001" customHeight="1" thickBot="1">
      <c r="A636" s="296"/>
      <c r="B636" s="279" t="s">
        <v>412</v>
      </c>
      <c r="C636" s="280" t="s">
        <v>413</v>
      </c>
      <c r="D636" s="280" t="s">
        <v>414</v>
      </c>
      <c r="E636" s="280" t="s">
        <v>415</v>
      </c>
      <c r="F636" s="280" t="s">
        <v>416</v>
      </c>
    </row>
    <row r="637" spans="1:6" ht="20.100000000000001" customHeight="1" thickBot="1">
      <c r="A637" s="296"/>
      <c r="B637" s="286" t="s">
        <v>417</v>
      </c>
      <c r="C637" s="288" t="s">
        <v>417</v>
      </c>
      <c r="D637" s="289">
        <v>22</v>
      </c>
      <c r="E637" s="289" t="s">
        <v>419</v>
      </c>
      <c r="F637" s="289" t="s">
        <v>814</v>
      </c>
    </row>
    <row r="638" spans="1:6" ht="20.100000000000001" customHeight="1" thickBot="1">
      <c r="A638" s="296"/>
      <c r="B638" s="286" t="s">
        <v>417</v>
      </c>
      <c r="C638" s="288" t="s">
        <v>417</v>
      </c>
      <c r="D638" s="289">
        <v>11113</v>
      </c>
      <c r="E638" s="289" t="s">
        <v>419</v>
      </c>
      <c r="F638" s="289" t="s">
        <v>815</v>
      </c>
    </row>
    <row r="639" spans="1:6" ht="20.100000000000001" customHeight="1" thickBot="1">
      <c r="A639" s="296"/>
      <c r="B639" s="286" t="s">
        <v>417</v>
      </c>
      <c r="C639" s="288" t="s">
        <v>417</v>
      </c>
      <c r="D639" s="289">
        <v>22000</v>
      </c>
      <c r="E639" s="289" t="s">
        <v>419</v>
      </c>
      <c r="F639" s="289" t="s">
        <v>715</v>
      </c>
    </row>
    <row r="640" spans="1:6" ht="20.100000000000001" customHeight="1" thickBot="1">
      <c r="A640" s="296"/>
      <c r="B640" s="286" t="s">
        <v>417</v>
      </c>
      <c r="C640" s="288" t="s">
        <v>417</v>
      </c>
      <c r="D640" s="289">
        <v>23456</v>
      </c>
      <c r="E640" s="289" t="s">
        <v>419</v>
      </c>
      <c r="F640" s="500" t="s">
        <v>816</v>
      </c>
    </row>
    <row r="641" spans="1:6" ht="20.100000000000001" customHeight="1" thickBot="1">
      <c r="A641" s="296"/>
      <c r="B641" s="284" t="s">
        <v>417</v>
      </c>
      <c r="C641" s="294" t="s">
        <v>417</v>
      </c>
      <c r="D641" s="294">
        <v>23464</v>
      </c>
      <c r="E641" s="294" t="s">
        <v>419</v>
      </c>
      <c r="F641" s="502"/>
    </row>
    <row r="642" spans="1:6" ht="20.100000000000001" customHeight="1" thickBot="1">
      <c r="A642" s="296"/>
      <c r="B642" s="286" t="s">
        <v>417</v>
      </c>
      <c r="C642" s="288" t="s">
        <v>417</v>
      </c>
      <c r="D642" s="289">
        <v>28999</v>
      </c>
      <c r="E642" s="289" t="s">
        <v>419</v>
      </c>
      <c r="F642" s="289" t="s">
        <v>806</v>
      </c>
    </row>
    <row r="643" spans="1:6" ht="20.100000000000001" customHeight="1" thickBot="1">
      <c r="A643" s="296"/>
      <c r="B643" s="286" t="s">
        <v>417</v>
      </c>
      <c r="C643" s="288" t="s">
        <v>417</v>
      </c>
      <c r="D643" s="289">
        <v>29990</v>
      </c>
      <c r="E643" s="289" t="s">
        <v>419</v>
      </c>
      <c r="F643" s="289" t="s">
        <v>817</v>
      </c>
    </row>
    <row r="644" spans="1:6" ht="20.100000000000001" customHeight="1">
      <c r="A644" s="296"/>
      <c r="B644" s="257"/>
      <c r="C644" s="257"/>
      <c r="D644" s="257"/>
      <c r="E644" s="257"/>
      <c r="F644" s="257"/>
    </row>
    <row r="645" spans="1:6" ht="20.100000000000001" customHeight="1">
      <c r="A645" s="296"/>
      <c r="B645" s="303"/>
      <c r="C645" s="303"/>
      <c r="D645" s="302"/>
      <c r="E645" s="302"/>
      <c r="F645" s="302"/>
    </row>
    <row r="646" spans="1:6" ht="20.100000000000001" customHeight="1">
      <c r="A646" s="297" t="s">
        <v>818</v>
      </c>
      <c r="B646" s="303"/>
      <c r="C646" s="303"/>
      <c r="D646" s="302"/>
      <c r="E646" s="302"/>
      <c r="F646" s="302"/>
    </row>
    <row r="647" spans="1:6" ht="20.100000000000001" customHeight="1" thickBot="1">
      <c r="A647" s="296" t="s">
        <v>450</v>
      </c>
      <c r="B647" s="257"/>
      <c r="C647" s="257"/>
      <c r="D647" s="257"/>
      <c r="E647" s="257"/>
      <c r="F647" s="257"/>
    </row>
    <row r="648" spans="1:6" ht="20.100000000000001" customHeight="1" thickBot="1">
      <c r="A648" s="296"/>
      <c r="B648" s="279" t="s">
        <v>412</v>
      </c>
      <c r="C648" s="280" t="s">
        <v>413</v>
      </c>
      <c r="D648" s="280" t="s">
        <v>414</v>
      </c>
      <c r="E648" s="280" t="s">
        <v>415</v>
      </c>
      <c r="F648" s="280" t="s">
        <v>416</v>
      </c>
    </row>
    <row r="649" spans="1:6" ht="20.100000000000001" customHeight="1" thickBot="1">
      <c r="A649" s="296"/>
      <c r="B649" s="286" t="s">
        <v>417</v>
      </c>
      <c r="C649" s="289" t="s">
        <v>819</v>
      </c>
      <c r="D649" s="289">
        <v>443</v>
      </c>
      <c r="E649" s="289" t="s">
        <v>419</v>
      </c>
      <c r="F649" s="289" t="s">
        <v>820</v>
      </c>
    </row>
    <row r="650" spans="1:6" ht="36" customHeight="1" thickBot="1">
      <c r="A650" s="296"/>
      <c r="B650" s="286" t="s">
        <v>417</v>
      </c>
      <c r="C650" s="289" t="s">
        <v>819</v>
      </c>
      <c r="D650" s="289">
        <v>11111</v>
      </c>
      <c r="E650" s="289" t="s">
        <v>419</v>
      </c>
      <c r="F650" s="289" t="s">
        <v>821</v>
      </c>
    </row>
    <row r="651" spans="1:6" ht="27.95" customHeight="1" thickBot="1">
      <c r="A651" s="296"/>
      <c r="B651" s="286" t="s">
        <v>417</v>
      </c>
      <c r="C651" s="289" t="s">
        <v>819</v>
      </c>
      <c r="D651" s="289">
        <v>23335</v>
      </c>
      <c r="E651" s="289" t="s">
        <v>419</v>
      </c>
      <c r="F651" s="289" t="s">
        <v>822</v>
      </c>
    </row>
    <row r="652" spans="1:6" ht="32.1" customHeight="1" thickBot="1">
      <c r="A652" s="296"/>
      <c r="B652" s="286" t="s">
        <v>417</v>
      </c>
      <c r="C652" s="289" t="s">
        <v>819</v>
      </c>
      <c r="D652" s="289">
        <v>23336</v>
      </c>
      <c r="E652" s="289" t="s">
        <v>419</v>
      </c>
      <c r="F652" s="289" t="s">
        <v>823</v>
      </c>
    </row>
    <row r="653" spans="1:6" ht="52.5" customHeight="1" thickBot="1">
      <c r="A653" s="296"/>
      <c r="B653" s="286" t="s">
        <v>417</v>
      </c>
      <c r="C653" s="289" t="s">
        <v>819</v>
      </c>
      <c r="D653" s="289">
        <v>20000</v>
      </c>
      <c r="E653" s="289" t="s">
        <v>419</v>
      </c>
      <c r="F653" s="289" t="s">
        <v>824</v>
      </c>
    </row>
    <row r="654" spans="1:6" ht="14.45" customHeight="1"/>
    <row r="655" spans="1:6" ht="22.5" customHeight="1" thickBot="1">
      <c r="A655" s="296" t="s">
        <v>411</v>
      </c>
    </row>
    <row r="656" spans="1:6" ht="16.149999999999999" thickBot="1">
      <c r="B656" s="279" t="s">
        <v>412</v>
      </c>
      <c r="C656" s="280" t="s">
        <v>413</v>
      </c>
      <c r="D656" s="280" t="s">
        <v>414</v>
      </c>
      <c r="E656" s="280" t="s">
        <v>415</v>
      </c>
      <c r="F656" s="280" t="s">
        <v>416</v>
      </c>
    </row>
    <row r="657" spans="1:7" ht="23.65" thickBot="1">
      <c r="B657" s="292" t="s">
        <v>417</v>
      </c>
      <c r="C657" s="294" t="s">
        <v>819</v>
      </c>
      <c r="D657" s="294">
        <v>24444</v>
      </c>
      <c r="E657" s="294" t="s">
        <v>419</v>
      </c>
      <c r="F657" s="294" t="s">
        <v>825</v>
      </c>
    </row>
    <row r="658" spans="1:7" ht="15.75"/>
    <row r="659" spans="1:7" ht="15.75"/>
    <row r="660" spans="1:7" ht="15.75"/>
    <row r="661" spans="1:7" ht="15.75"/>
    <row r="662" spans="1:7" ht="15.75"/>
    <row r="663" spans="1:7" ht="15.75"/>
    <row r="664" spans="1:7" ht="30">
      <c r="A664" s="298" t="s">
        <v>826</v>
      </c>
      <c r="B664" s="303"/>
      <c r="C664" s="303"/>
      <c r="D664" s="302"/>
      <c r="E664" s="302"/>
      <c r="F664" s="302"/>
      <c r="G664" s="257"/>
    </row>
    <row r="665" spans="1:7" ht="68.45" customHeight="1" thickBot="1">
      <c r="A665" s="296"/>
      <c r="B665" s="515" t="s">
        <v>827</v>
      </c>
      <c r="C665" s="515"/>
      <c r="D665" s="515"/>
      <c r="E665" s="515"/>
      <c r="F665" s="515"/>
      <c r="G665" s="515"/>
    </row>
    <row r="666" spans="1:7" ht="17.649999999999999" thickBot="1">
      <c r="A666" s="296"/>
      <c r="B666" s="279" t="s">
        <v>828</v>
      </c>
      <c r="C666" s="280" t="s">
        <v>829</v>
      </c>
      <c r="D666" s="338"/>
      <c r="E666" s="338"/>
      <c r="F666" s="338"/>
      <c r="G666" s="338"/>
    </row>
    <row r="667" spans="1:7" ht="23.65" thickBot="1">
      <c r="A667" s="296"/>
      <c r="B667" s="284" t="s">
        <v>830</v>
      </c>
      <c r="C667" s="294" t="s">
        <v>831</v>
      </c>
      <c r="D667" s="338"/>
      <c r="E667" s="338"/>
      <c r="F667" s="338"/>
      <c r="G667" s="338"/>
    </row>
    <row r="668" spans="1:7" ht="23.65" thickBot="1">
      <c r="A668" s="296"/>
      <c r="B668" s="284" t="s">
        <v>832</v>
      </c>
      <c r="C668" s="294" t="s">
        <v>833</v>
      </c>
      <c r="D668" s="338"/>
      <c r="E668" s="338"/>
      <c r="F668" s="338"/>
      <c r="G668" s="338"/>
    </row>
    <row r="669" spans="1:7" ht="23.65" thickBot="1">
      <c r="A669" s="296"/>
      <c r="B669" s="284" t="s">
        <v>834</v>
      </c>
      <c r="C669" s="294" t="s">
        <v>835</v>
      </c>
      <c r="D669" s="338"/>
      <c r="E669" s="338"/>
      <c r="F669" s="338"/>
      <c r="G669" s="338"/>
    </row>
    <row r="670" spans="1:7" ht="17.649999999999999" thickBot="1">
      <c r="A670" s="296"/>
      <c r="B670" s="287" t="s">
        <v>836</v>
      </c>
      <c r="C670" s="294" t="s">
        <v>837</v>
      </c>
      <c r="D670" s="338"/>
      <c r="E670" s="338"/>
      <c r="F670" s="338"/>
      <c r="G670" s="338"/>
    </row>
    <row r="671" spans="1:7" ht="17.649999999999999" thickBot="1">
      <c r="A671" s="296"/>
      <c r="B671" s="284" t="s">
        <v>838</v>
      </c>
      <c r="C671" s="294" t="s">
        <v>839</v>
      </c>
      <c r="D671" s="338"/>
      <c r="E671" s="338"/>
      <c r="F671" s="338"/>
      <c r="G671" s="338"/>
    </row>
    <row r="672" spans="1:7" ht="35.25" thickBot="1">
      <c r="A672" s="296"/>
      <c r="B672" s="284" t="s">
        <v>840</v>
      </c>
      <c r="C672" s="294" t="s">
        <v>841</v>
      </c>
      <c r="D672" s="338"/>
      <c r="E672" s="338"/>
      <c r="F672" s="338"/>
      <c r="G672" s="338"/>
    </row>
    <row r="673" spans="1:7" ht="17.649999999999999" thickBot="1">
      <c r="A673" s="296"/>
      <c r="B673" s="284" t="s">
        <v>842</v>
      </c>
      <c r="C673" s="294" t="s">
        <v>843</v>
      </c>
      <c r="D673" s="338"/>
      <c r="E673" s="338"/>
      <c r="F673" s="338"/>
      <c r="G673" s="338"/>
    </row>
    <row r="674" spans="1:7" ht="23.65" thickBot="1">
      <c r="A674" s="296"/>
      <c r="B674" s="284" t="s">
        <v>844</v>
      </c>
      <c r="C674" s="294" t="s">
        <v>845</v>
      </c>
      <c r="D674" s="338"/>
      <c r="E674" s="338"/>
      <c r="F674" s="338"/>
      <c r="G674" s="338"/>
    </row>
    <row r="675" spans="1:7" ht="17.25">
      <c r="A675" s="296"/>
      <c r="B675" s="338"/>
      <c r="C675" s="338"/>
      <c r="D675" s="338"/>
      <c r="E675" s="338"/>
      <c r="F675" s="338"/>
      <c r="G675" s="338"/>
    </row>
    <row r="676" spans="1:7" ht="17.25">
      <c r="A676" s="296"/>
      <c r="B676" s="338"/>
      <c r="C676" s="338"/>
      <c r="D676" s="338"/>
      <c r="E676" s="338"/>
      <c r="F676" s="338"/>
      <c r="G676" s="338"/>
    </row>
    <row r="677" spans="1:7" ht="20.100000000000001" customHeight="1">
      <c r="A677" s="296"/>
    </row>
    <row r="678" spans="1:7" ht="20.100000000000001" customHeight="1">
      <c r="A678" s="296"/>
      <c r="B678" s="515" t="s">
        <v>846</v>
      </c>
      <c r="C678" s="515"/>
      <c r="D678" s="515"/>
      <c r="E678" s="515"/>
      <c r="F678" s="515"/>
      <c r="G678" s="515"/>
    </row>
    <row r="679" spans="1:7" ht="20.100000000000001" customHeight="1">
      <c r="A679" s="296"/>
      <c r="B679" s="266" t="s">
        <v>847</v>
      </c>
      <c r="C679" s="266"/>
      <c r="D679" s="266"/>
      <c r="E679" s="266"/>
      <c r="F679" s="266"/>
      <c r="G679" s="266"/>
    </row>
  </sheetData>
  <mergeCells count="152">
    <mergeCell ref="B678:G678"/>
    <mergeCell ref="B582:B584"/>
    <mergeCell ref="B665:G665"/>
    <mergeCell ref="B562:B564"/>
    <mergeCell ref="C562:C564"/>
    <mergeCell ref="G562:G564"/>
    <mergeCell ref="B566:B567"/>
    <mergeCell ref="C566:C567"/>
    <mergeCell ref="D566:D567"/>
    <mergeCell ref="E566:E567"/>
    <mergeCell ref="G566:G567"/>
    <mergeCell ref="D624:D625"/>
    <mergeCell ref="B631:B632"/>
    <mergeCell ref="C631:C632"/>
    <mergeCell ref="D631:D632"/>
    <mergeCell ref="E631:E632"/>
    <mergeCell ref="F640:F641"/>
    <mergeCell ref="B553:B555"/>
    <mergeCell ref="D553:D555"/>
    <mergeCell ref="E553:E555"/>
    <mergeCell ref="G553:G555"/>
    <mergeCell ref="B557:B561"/>
    <mergeCell ref="C557:C561"/>
    <mergeCell ref="E557:E558"/>
    <mergeCell ref="G557:G561"/>
    <mergeCell ref="B551:B552"/>
    <mergeCell ref="C551:C552"/>
    <mergeCell ref="D551:D552"/>
    <mergeCell ref="E551:E552"/>
    <mergeCell ref="G551:G552"/>
    <mergeCell ref="E540:E544"/>
    <mergeCell ref="E545:E547"/>
    <mergeCell ref="B546:B547"/>
    <mergeCell ref="F546:F547"/>
    <mergeCell ref="G546:G547"/>
    <mergeCell ref="B505:B507"/>
    <mergeCell ref="D505:D507"/>
    <mergeCell ref="E505:E507"/>
    <mergeCell ref="E524:E525"/>
    <mergeCell ref="E526:E535"/>
    <mergeCell ref="D512:D513"/>
    <mergeCell ref="F459:F460"/>
    <mergeCell ref="B482:B484"/>
    <mergeCell ref="C482:C484"/>
    <mergeCell ref="D482:D484"/>
    <mergeCell ref="E482:E484"/>
    <mergeCell ref="B444:B447"/>
    <mergeCell ref="E444:E445"/>
    <mergeCell ref="C446:C447"/>
    <mergeCell ref="B459:B460"/>
    <mergeCell ref="C459:C460"/>
    <mergeCell ref="D459:D460"/>
    <mergeCell ref="E459:E460"/>
    <mergeCell ref="B450:G450"/>
    <mergeCell ref="B451:G451"/>
    <mergeCell ref="B452:G452"/>
    <mergeCell ref="B453:G453"/>
    <mergeCell ref="B420:B421"/>
    <mergeCell ref="C420:C421"/>
    <mergeCell ref="E420:E421"/>
    <mergeCell ref="G420:G421"/>
    <mergeCell ref="G439:G440"/>
    <mergeCell ref="B345:G345"/>
    <mergeCell ref="B396:B402"/>
    <mergeCell ref="E396:E402"/>
    <mergeCell ref="G396:G402"/>
    <mergeCell ref="C396:C402"/>
    <mergeCell ref="D396:D402"/>
    <mergeCell ref="F396:F402"/>
    <mergeCell ref="C432:C433"/>
    <mergeCell ref="B432:B433"/>
    <mergeCell ref="E432:E433"/>
    <mergeCell ref="G432:G433"/>
    <mergeCell ref="B338:G338"/>
    <mergeCell ref="B300:B311"/>
    <mergeCell ref="C300:C311"/>
    <mergeCell ref="D300:D301"/>
    <mergeCell ref="E300:E311"/>
    <mergeCell ref="G300:G301"/>
    <mergeCell ref="G302:G303"/>
    <mergeCell ref="D304:D306"/>
    <mergeCell ref="G304:G311"/>
    <mergeCell ref="D308:D310"/>
    <mergeCell ref="E271:E272"/>
    <mergeCell ref="B324:G324"/>
    <mergeCell ref="B247:B249"/>
    <mergeCell ref="C247:C249"/>
    <mergeCell ref="E247:E248"/>
    <mergeCell ref="G247:G249"/>
    <mergeCell ref="B234:B239"/>
    <mergeCell ref="C234:C239"/>
    <mergeCell ref="E234:E236"/>
    <mergeCell ref="G234:G239"/>
    <mergeCell ref="B262:B263"/>
    <mergeCell ref="C262:C263"/>
    <mergeCell ref="G262:G263"/>
    <mergeCell ref="G271:G273"/>
    <mergeCell ref="E146:E149"/>
    <mergeCell ref="D146:D149"/>
    <mergeCell ref="B146:B149"/>
    <mergeCell ref="G146:G149"/>
    <mergeCell ref="B224:B228"/>
    <mergeCell ref="C224:C228"/>
    <mergeCell ref="E224:E226"/>
    <mergeCell ref="G224:G228"/>
    <mergeCell ref="E227:E228"/>
    <mergeCell ref="B156:B157"/>
    <mergeCell ref="D156:D157"/>
    <mergeCell ref="E156:E157"/>
    <mergeCell ref="B178:B179"/>
    <mergeCell ref="C178:C179"/>
    <mergeCell ref="E178:E179"/>
    <mergeCell ref="G178:G179"/>
    <mergeCell ref="B135:B138"/>
    <mergeCell ref="C135:C138"/>
    <mergeCell ref="E135:E138"/>
    <mergeCell ref="G135:G138"/>
    <mergeCell ref="E93:E94"/>
    <mergeCell ref="B108:B109"/>
    <mergeCell ref="C108:C109"/>
    <mergeCell ref="D108:D109"/>
    <mergeCell ref="E108:E109"/>
    <mergeCell ref="G108:G109"/>
    <mergeCell ref="B101:B102"/>
    <mergeCell ref="C101:C102"/>
    <mergeCell ref="D101:D102"/>
    <mergeCell ref="E101:E102"/>
    <mergeCell ref="G101:G102"/>
    <mergeCell ref="B83:B84"/>
    <mergeCell ref="C83:C85"/>
    <mergeCell ref="F83:F84"/>
    <mergeCell ref="G83:G85"/>
    <mergeCell ref="G54:G55"/>
    <mergeCell ref="B60:B64"/>
    <mergeCell ref="C60:C64"/>
    <mergeCell ref="E60:E64"/>
    <mergeCell ref="G60:G64"/>
    <mergeCell ref="D61:D64"/>
    <mergeCell ref="B18:G18"/>
    <mergeCell ref="A1:G1"/>
    <mergeCell ref="A2:G2"/>
    <mergeCell ref="A7:G7"/>
    <mergeCell ref="B46:B47"/>
    <mergeCell ref="C46:C47"/>
    <mergeCell ref="D46:D47"/>
    <mergeCell ref="E46:E47"/>
    <mergeCell ref="G46:G47"/>
    <mergeCell ref="B23:B28"/>
    <mergeCell ref="D23:D28"/>
    <mergeCell ref="E23:E28"/>
    <mergeCell ref="F23:F28"/>
    <mergeCell ref="B38:G38"/>
  </mergeCells>
  <hyperlinks>
    <hyperlink ref="B5" r:id="rId1" location="top" display="https://docs.cohesity.com/6_8_1/Web/UserGuide/Content/Setup/ManageRules.htm - top" xr:uid="{8AFB5A9C-2FFB-4D78-A656-30B95F739F74}"/>
    <hyperlink ref="B13" r:id="rId2" xr:uid="{9B49F596-EB25-492A-BA13-B361F372915F}"/>
    <hyperlink ref="F492" r:id="rId3" display="https://docs.cohesity.com/6_8_1/Web/UserGuide/Content/KMS/External_KMS.htm" xr:uid="{63B92CBB-68BE-40FA-AD98-05DADB011F32}"/>
    <hyperlink ref="F590" r:id="rId4" display="https://docs.cohesity.com/7_1_1/Web/UserGuide/Content/CLI/secureshell.htm" xr:uid="{6D72EF7A-1CF9-4C5D-813E-CA347AE60174}"/>
    <hyperlink ref="C23" r:id="rId5" xr:uid="{52FC05BA-515B-4090-8C8B-599FB875E046}"/>
    <hyperlink ref="C25" r:id="rId6" display="http://s3-us-west-2.amazonaws.com/" xr:uid="{46E603C8-1BBD-4A58-B011-FE1D176DAE33}"/>
    <hyperlink ref="C27" r:id="rId7" display="http://dipowd173xxgy.cloudfront.net/" xr:uid="{6D9C0F78-5A4D-4376-8D28-9EE949F386CE}"/>
    <hyperlink ref="B18:G18" r:id="rId8" location="Identify" display="If the Cohesity cluster uses an interface with the node IP address to reach the external server or client, configure the firewall settings to allow the node IP addresses. If the Cohesity cluster uses an interface with only virtual IP addresses, configure the firewall settings to allow the virtual IP addresses. To identify whether the source IP is Static IP or Virtual IP for outgoing traffic, see Identify Source IP of Outgoing Traffic." xr:uid="{F1F0E979-40A6-4C5E-ADFF-7F4286C62562}"/>
    <hyperlink ref="F365" r:id="rId9" location="Limitati" xr:uid="{66A61B65-61E3-49D1-A07A-27861C403584}"/>
    <hyperlink ref="B451:G451" r:id="rId10" location="Physical" display="The ports listed in the Physical Servers section are open to allow communication between your Physical Servers and Cohesity cluster for backup operations." xr:uid="{63D71E86-8036-4457-895B-D6AECBB777F0}"/>
    <hyperlink ref="B452:G452" r:id="rId11" location="SMB" display="The ports listed in the SMB and NFS Media Servers section are open to allow communication between the Cohesity cluster and SMB clients for recovery operations." xr:uid="{31A751C4-DAC5-472C-89ED-B80C0B99D8AB}"/>
    <hyperlink ref="B453:G453" r:id="rId12" location="Active" display="The ports listed in Active Directorysection are open to allow communication between the Cohesity cluster and the Active Directory for recovery operations." xr:uid="{D90CEDD5-75B5-4D81-A5C6-A31AD0CAA659}"/>
    <hyperlink ref="F584" r:id="rId13" xr:uid="{2E2EF780-9EBF-4D70-94FF-5287C4E84DC3}"/>
  </hyperlinks>
  <pageMargins left="0.45" right="0.45" top="0.5" bottom="0.5" header="0" footer="0"/>
  <pageSetup scale="70" orientation="portrait" r:id="rId14"/>
  <headerFooter>
    <oddFooter>&amp;L©2019 Cohesity. All Rights Reserved.</oddFooter>
  </headerFooter>
  <drawing r:id="rId1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1"/>
  </sheetPr>
  <dimension ref="A1:AM67"/>
  <sheetViews>
    <sheetView workbookViewId="0">
      <pane ySplit="1" topLeftCell="A2" activePane="bottomLeft" state="frozen"/>
      <selection pane="bottomLeft" activeCell="B6" sqref="B6:N56"/>
    </sheetView>
  </sheetViews>
  <sheetFormatPr defaultColWidth="11.25" defaultRowHeight="15" customHeight="1"/>
  <cols>
    <col min="1" max="1" width="10.625" customWidth="1"/>
    <col min="2" max="2" width="48.75" customWidth="1"/>
    <col min="3" max="3" width="12.375" customWidth="1"/>
    <col min="4" max="4" width="11" customWidth="1"/>
    <col min="5" max="5" width="18.75" bestFit="1" customWidth="1"/>
    <col min="6" max="6" width="7.375" customWidth="1"/>
    <col min="7" max="11" width="12.375" customWidth="1"/>
    <col min="12" max="12" width="14.125" customWidth="1"/>
    <col min="13" max="13" width="10.625" customWidth="1"/>
    <col min="14" max="14" width="19.625" bestFit="1" customWidth="1"/>
    <col min="15" max="15" width="19.375" customWidth="1"/>
    <col min="16" max="16" width="14.75" customWidth="1"/>
    <col min="17" max="17" width="18" customWidth="1"/>
    <col min="18" max="18" width="17.375" customWidth="1"/>
    <col min="19" max="19" width="16.625" customWidth="1"/>
    <col min="20" max="21" width="17.375" customWidth="1"/>
    <col min="22" max="24" width="16.625" customWidth="1"/>
    <col min="25" max="25" width="19.125" customWidth="1"/>
    <col min="26" max="26" width="16.625" customWidth="1"/>
    <col min="27" max="27" width="18" customWidth="1"/>
    <col min="28" max="40" width="17.375" customWidth="1"/>
  </cols>
  <sheetData>
    <row r="1" spans="1:39" ht="31.5" customHeight="1">
      <c r="A1" s="108"/>
      <c r="B1" s="171" t="s">
        <v>848</v>
      </c>
      <c r="C1" s="171" t="s">
        <v>849</v>
      </c>
      <c r="D1" s="171" t="s">
        <v>850</v>
      </c>
      <c r="E1" s="171" t="s">
        <v>851</v>
      </c>
      <c r="F1" s="171" t="s">
        <v>852</v>
      </c>
      <c r="G1" s="171" t="s">
        <v>853</v>
      </c>
      <c r="H1" s="171" t="s">
        <v>854</v>
      </c>
      <c r="I1" s="171" t="s">
        <v>855</v>
      </c>
      <c r="J1" s="171" t="s">
        <v>856</v>
      </c>
      <c r="K1" s="171" t="s">
        <v>857</v>
      </c>
      <c r="L1" s="171" t="s">
        <v>858</v>
      </c>
      <c r="M1" s="171" t="s">
        <v>859</v>
      </c>
      <c r="N1" s="171" t="s">
        <v>860</v>
      </c>
      <c r="O1" s="108"/>
      <c r="P1" s="108"/>
      <c r="Q1" s="109" t="s">
        <v>861</v>
      </c>
      <c r="R1" s="108" t="s">
        <v>862</v>
      </c>
      <c r="S1" s="108" t="s">
        <v>863</v>
      </c>
      <c r="T1" s="108" t="s">
        <v>864</v>
      </c>
      <c r="U1" s="108" t="s">
        <v>865</v>
      </c>
      <c r="V1" s="108" t="s">
        <v>866</v>
      </c>
      <c r="W1" s="108" t="s">
        <v>867</v>
      </c>
      <c r="X1" s="108" t="s">
        <v>868</v>
      </c>
      <c r="Y1" s="108"/>
      <c r="AD1" s="140" t="s">
        <v>869</v>
      </c>
      <c r="AE1" s="140" t="s">
        <v>870</v>
      </c>
      <c r="AF1" s="140" t="s">
        <v>871</v>
      </c>
      <c r="AG1" s="140" t="s">
        <v>872</v>
      </c>
      <c r="AH1" s="140" t="s">
        <v>873</v>
      </c>
      <c r="AI1" s="140" t="s">
        <v>874</v>
      </c>
      <c r="AJ1" s="140" t="s">
        <v>875</v>
      </c>
      <c r="AK1" s="140" t="s">
        <v>876</v>
      </c>
      <c r="AL1" s="140" t="s">
        <v>877</v>
      </c>
      <c r="AM1" s="140" t="s">
        <v>878</v>
      </c>
    </row>
    <row r="2" spans="1:39" ht="15.75">
      <c r="A2" t="s">
        <v>879</v>
      </c>
      <c r="B2" s="248" t="s">
        <v>880</v>
      </c>
      <c r="C2" s="251">
        <v>4</v>
      </c>
      <c r="D2" s="251">
        <v>2</v>
      </c>
      <c r="E2" s="251">
        <v>1200</v>
      </c>
      <c r="F2" s="251">
        <v>2</v>
      </c>
      <c r="G2" s="309"/>
      <c r="H2" s="309"/>
      <c r="I2" s="251">
        <v>2</v>
      </c>
      <c r="J2" s="251">
        <v>2</v>
      </c>
      <c r="K2" s="251">
        <v>1</v>
      </c>
      <c r="L2" s="251"/>
      <c r="M2" s="251"/>
      <c r="N2" s="309"/>
      <c r="Q2" s="81" t="s">
        <v>583</v>
      </c>
      <c r="R2" s="1" t="s">
        <v>881</v>
      </c>
      <c r="S2" s="1" t="s">
        <v>882</v>
      </c>
      <c r="T2" s="1" t="s">
        <v>883</v>
      </c>
      <c r="U2" s="1" t="s">
        <v>884</v>
      </c>
      <c r="V2" s="1" t="s">
        <v>885</v>
      </c>
      <c r="W2" s="1" t="s">
        <v>867</v>
      </c>
      <c r="X2" s="1" t="s">
        <v>886</v>
      </c>
      <c r="Y2" s="1"/>
      <c r="AD2" s="1" t="s">
        <v>887</v>
      </c>
      <c r="AE2" s="1" t="s">
        <v>888</v>
      </c>
      <c r="AF2" s="1" t="s">
        <v>888</v>
      </c>
      <c r="AG2" s="50" t="s">
        <v>889</v>
      </c>
      <c r="AH2" s="1" t="s">
        <v>888</v>
      </c>
      <c r="AI2" s="1" t="s">
        <v>888</v>
      </c>
      <c r="AJ2" s="1" t="s">
        <v>889</v>
      </c>
      <c r="AK2" s="1" t="s">
        <v>890</v>
      </c>
      <c r="AL2" s="1" t="s">
        <v>890</v>
      </c>
      <c r="AM2" s="50" t="s">
        <v>889</v>
      </c>
    </row>
    <row r="3" spans="1:39" ht="15.75">
      <c r="A3" t="s">
        <v>879</v>
      </c>
      <c r="B3" s="248" t="s">
        <v>891</v>
      </c>
      <c r="C3" s="252">
        <v>1</v>
      </c>
      <c r="D3" s="252">
        <v>2</v>
      </c>
      <c r="E3" s="252">
        <v>900</v>
      </c>
      <c r="F3" s="252">
        <v>2</v>
      </c>
      <c r="G3" s="251"/>
      <c r="H3" s="251"/>
      <c r="I3" s="252">
        <v>2</v>
      </c>
      <c r="J3" s="252">
        <v>2</v>
      </c>
      <c r="K3" s="252">
        <v>1</v>
      </c>
      <c r="L3" s="251"/>
      <c r="M3" s="251"/>
      <c r="N3" s="251"/>
      <c r="Q3" s="81" t="s">
        <v>892</v>
      </c>
      <c r="R3" s="1" t="s">
        <v>893</v>
      </c>
      <c r="S3" s="1" t="s">
        <v>894</v>
      </c>
      <c r="T3" s="1" t="s">
        <v>895</v>
      </c>
      <c r="U3" s="1" t="s">
        <v>896</v>
      </c>
      <c r="V3" s="1" t="s">
        <v>897</v>
      </c>
      <c r="W3" s="1" t="s">
        <v>898</v>
      </c>
      <c r="X3" s="1" t="s">
        <v>899</v>
      </c>
      <c r="Y3" s="1"/>
      <c r="AD3" s="1" t="s">
        <v>900</v>
      </c>
      <c r="AE3" s="1" t="s">
        <v>901</v>
      </c>
      <c r="AF3" s="1" t="s">
        <v>901</v>
      </c>
      <c r="AH3" s="1" t="s">
        <v>902</v>
      </c>
      <c r="AI3" s="1" t="s">
        <v>902</v>
      </c>
      <c r="AJ3" s="1"/>
      <c r="AK3" s="1" t="s">
        <v>903</v>
      </c>
      <c r="AL3" s="1" t="s">
        <v>903</v>
      </c>
    </row>
    <row r="4" spans="1:39" ht="15.75">
      <c r="A4" t="s">
        <v>904</v>
      </c>
      <c r="B4" s="248" t="s">
        <v>905</v>
      </c>
      <c r="C4" s="252">
        <v>4</v>
      </c>
      <c r="D4" s="252">
        <v>2</v>
      </c>
      <c r="E4" s="252">
        <v>900</v>
      </c>
      <c r="F4" s="252">
        <v>2</v>
      </c>
      <c r="G4" s="251"/>
      <c r="H4" s="251"/>
      <c r="I4" s="252">
        <v>2</v>
      </c>
      <c r="J4" s="252"/>
      <c r="K4" s="252">
        <v>1</v>
      </c>
      <c r="L4" s="251"/>
      <c r="M4" s="251"/>
      <c r="N4" s="251"/>
      <c r="Q4" s="81" t="s">
        <v>906</v>
      </c>
      <c r="R4" s="1" t="s">
        <v>907</v>
      </c>
      <c r="S4" s="1" t="s">
        <v>908</v>
      </c>
      <c r="T4" s="1" t="s">
        <v>909</v>
      </c>
      <c r="U4" s="1"/>
      <c r="V4" s="1" t="s">
        <v>910</v>
      </c>
      <c r="W4" s="1"/>
      <c r="X4" s="1" t="s">
        <v>911</v>
      </c>
      <c r="Y4" s="1"/>
      <c r="AD4" s="1" t="s">
        <v>912</v>
      </c>
      <c r="AE4" s="1" t="s">
        <v>913</v>
      </c>
      <c r="AF4" s="1" t="s">
        <v>913</v>
      </c>
      <c r="AJ4" s="1"/>
      <c r="AK4" s="1" t="s">
        <v>914</v>
      </c>
      <c r="AL4" s="1" t="s">
        <v>914</v>
      </c>
    </row>
    <row r="5" spans="1:39" ht="15.75">
      <c r="B5" s="1" t="s">
        <v>915</v>
      </c>
      <c r="C5" s="1">
        <v>4</v>
      </c>
      <c r="D5" s="1">
        <v>2</v>
      </c>
      <c r="E5" s="1">
        <v>423</v>
      </c>
      <c r="F5" s="1">
        <v>2</v>
      </c>
      <c r="G5" s="1">
        <v>2</v>
      </c>
      <c r="H5" s="1">
        <v>2</v>
      </c>
      <c r="I5" s="1">
        <v>2</v>
      </c>
      <c r="J5" s="1"/>
      <c r="K5" s="1">
        <v>1</v>
      </c>
      <c r="L5" s="1">
        <v>2</v>
      </c>
      <c r="M5" s="1">
        <v>2</v>
      </c>
      <c r="N5" s="1"/>
      <c r="Q5" s="81" t="s">
        <v>916</v>
      </c>
      <c r="R5" s="1" t="s">
        <v>917</v>
      </c>
      <c r="S5" s="1" t="s">
        <v>918</v>
      </c>
      <c r="T5" s="1" t="s">
        <v>919</v>
      </c>
      <c r="U5" s="1"/>
      <c r="V5" s="1" t="s">
        <v>920</v>
      </c>
      <c r="W5" s="1"/>
      <c r="X5" s="1"/>
      <c r="Y5" s="1"/>
      <c r="AE5" s="1" t="s">
        <v>902</v>
      </c>
      <c r="AF5" s="1" t="s">
        <v>902</v>
      </c>
      <c r="AJ5" s="1"/>
      <c r="AK5" s="50" t="s">
        <v>921</v>
      </c>
      <c r="AL5" s="1" t="s">
        <v>921</v>
      </c>
    </row>
    <row r="6" spans="1:39" ht="15.75">
      <c r="B6" s="348" t="s">
        <v>922</v>
      </c>
      <c r="C6" s="348">
        <v>4</v>
      </c>
      <c r="D6" s="348">
        <v>2</v>
      </c>
      <c r="E6" s="348">
        <v>1690</v>
      </c>
      <c r="F6" s="348">
        <v>2</v>
      </c>
      <c r="G6" s="348"/>
      <c r="H6" s="348">
        <v>2</v>
      </c>
      <c r="I6" s="348">
        <v>2</v>
      </c>
      <c r="J6" s="348"/>
      <c r="K6" s="348">
        <v>1</v>
      </c>
      <c r="L6" s="348"/>
      <c r="M6" s="348"/>
      <c r="N6" s="348"/>
      <c r="Q6" s="81" t="s">
        <v>553</v>
      </c>
      <c r="R6" s="1"/>
      <c r="S6" s="1" t="s">
        <v>923</v>
      </c>
      <c r="T6" s="1"/>
      <c r="U6" s="1"/>
      <c r="V6" s="1"/>
      <c r="W6" s="1"/>
      <c r="X6" s="1"/>
      <c r="Y6" s="1"/>
      <c r="AE6" s="1"/>
      <c r="AJ6" s="1"/>
      <c r="AK6" s="50" t="s">
        <v>924</v>
      </c>
      <c r="AL6" s="1" t="s">
        <v>924</v>
      </c>
    </row>
    <row r="7" spans="1:39" ht="15.75">
      <c r="B7" s="1" t="s">
        <v>925</v>
      </c>
      <c r="C7" s="1">
        <v>1</v>
      </c>
      <c r="D7" s="1">
        <v>1</v>
      </c>
      <c r="E7" s="1">
        <v>650</v>
      </c>
      <c r="F7" s="1">
        <v>2</v>
      </c>
      <c r="G7" s="1">
        <v>2</v>
      </c>
      <c r="H7" s="1">
        <v>2</v>
      </c>
      <c r="I7" s="1">
        <v>2</v>
      </c>
      <c r="J7" s="1"/>
      <c r="K7" s="1">
        <v>1</v>
      </c>
      <c r="L7" s="1"/>
      <c r="M7" s="1"/>
      <c r="N7" s="1"/>
      <c r="Q7" s="81" t="s">
        <v>546</v>
      </c>
      <c r="S7" s="1" t="s">
        <v>926</v>
      </c>
      <c r="T7" s="1"/>
      <c r="U7" s="1"/>
      <c r="V7" s="1"/>
      <c r="W7" s="1"/>
      <c r="X7" s="1"/>
      <c r="Y7" s="1"/>
      <c r="AE7" s="1"/>
      <c r="AJ7" s="1"/>
      <c r="AK7" s="1" t="s">
        <v>927</v>
      </c>
      <c r="AL7" s="1" t="s">
        <v>927</v>
      </c>
    </row>
    <row r="8" spans="1:39" ht="15.75">
      <c r="B8" s="1" t="s">
        <v>928</v>
      </c>
      <c r="C8" s="1">
        <v>1</v>
      </c>
      <c r="D8" s="1">
        <v>1</v>
      </c>
      <c r="E8" s="1">
        <v>770</v>
      </c>
      <c r="F8" s="1">
        <v>2</v>
      </c>
      <c r="G8" s="1"/>
      <c r="H8" s="1">
        <v>2</v>
      </c>
      <c r="I8" s="1">
        <v>2</v>
      </c>
      <c r="J8" s="1"/>
      <c r="K8" s="1">
        <v>1</v>
      </c>
      <c r="L8" s="1"/>
      <c r="M8" s="1"/>
      <c r="N8" s="1"/>
      <c r="Q8" s="81" t="s">
        <v>866</v>
      </c>
      <c r="S8" s="1"/>
      <c r="T8" s="1"/>
      <c r="U8" s="1"/>
      <c r="V8" s="1"/>
      <c r="W8" s="1"/>
      <c r="X8" s="1"/>
      <c r="Y8" s="1"/>
      <c r="AE8" s="1"/>
    </row>
    <row r="9" spans="1:39" ht="15.75">
      <c r="B9" s="253" t="s">
        <v>929</v>
      </c>
      <c r="C9" s="253">
        <v>1</v>
      </c>
      <c r="D9" s="253">
        <v>1</v>
      </c>
      <c r="E9" s="253">
        <v>1600</v>
      </c>
      <c r="F9" s="253">
        <v>2</v>
      </c>
      <c r="G9" s="253"/>
      <c r="H9" s="253">
        <v>4</v>
      </c>
      <c r="I9" s="253">
        <v>2</v>
      </c>
      <c r="J9" s="253"/>
      <c r="K9" s="253"/>
      <c r="L9" s="253"/>
      <c r="M9" s="253"/>
      <c r="N9" s="253"/>
      <c r="Q9" s="81" t="s">
        <v>867</v>
      </c>
      <c r="S9" s="1"/>
      <c r="T9" s="1"/>
      <c r="U9" s="1"/>
      <c r="V9" s="1"/>
      <c r="W9" s="1"/>
      <c r="X9" s="1"/>
      <c r="Y9" s="1"/>
      <c r="AE9" s="1"/>
    </row>
    <row r="10" spans="1:39" ht="15.75">
      <c r="B10" s="253" t="s">
        <v>930</v>
      </c>
      <c r="C10" s="253">
        <v>1</v>
      </c>
      <c r="D10" s="253">
        <v>2</v>
      </c>
      <c r="E10" s="253">
        <v>1050</v>
      </c>
      <c r="F10" s="253">
        <v>2</v>
      </c>
      <c r="G10" s="253"/>
      <c r="H10" s="253">
        <v>4</v>
      </c>
      <c r="I10" s="253">
        <v>4</v>
      </c>
      <c r="J10" s="253"/>
      <c r="K10" s="253">
        <v>1</v>
      </c>
      <c r="L10" s="253"/>
      <c r="M10" s="253"/>
      <c r="N10" s="253"/>
      <c r="W10" s="1"/>
      <c r="Y10" s="1"/>
      <c r="AE10" s="1"/>
      <c r="AF10" s="1"/>
    </row>
    <row r="11" spans="1:39" ht="15.75">
      <c r="B11" s="348" t="s">
        <v>931</v>
      </c>
      <c r="C11" s="348">
        <v>1</v>
      </c>
      <c r="D11" s="348">
        <v>1</v>
      </c>
      <c r="E11" s="348">
        <v>1200</v>
      </c>
      <c r="F11" s="348">
        <v>2</v>
      </c>
      <c r="G11" s="348"/>
      <c r="H11" s="348"/>
      <c r="I11" s="348">
        <v>2</v>
      </c>
      <c r="J11" s="348"/>
      <c r="K11" s="348"/>
      <c r="L11" s="348"/>
      <c r="M11" s="348"/>
      <c r="N11" s="348"/>
      <c r="W11" s="1"/>
      <c r="Y11" s="1"/>
      <c r="Z11" s="1"/>
      <c r="AA11" s="1"/>
      <c r="AB11" s="1"/>
      <c r="AE11" s="1"/>
      <c r="AF11" s="1"/>
    </row>
    <row r="12" spans="1:39" ht="15.75">
      <c r="B12" s="348" t="s">
        <v>932</v>
      </c>
      <c r="C12" s="348">
        <v>1</v>
      </c>
      <c r="D12" s="348">
        <v>1</v>
      </c>
      <c r="E12" s="348">
        <v>1600</v>
      </c>
      <c r="F12" s="348">
        <v>2</v>
      </c>
      <c r="G12" s="348"/>
      <c r="H12" s="348"/>
      <c r="I12" s="348">
        <v>2</v>
      </c>
      <c r="J12" s="348"/>
      <c r="K12" s="348"/>
      <c r="L12" s="348"/>
      <c r="M12" s="348"/>
      <c r="N12" s="348"/>
      <c r="W12" s="1"/>
      <c r="Y12" s="1"/>
      <c r="Z12" s="1"/>
      <c r="AA12" s="1"/>
      <c r="AB12" s="1"/>
      <c r="AE12" s="1"/>
      <c r="AF12" s="1"/>
    </row>
    <row r="13" spans="1:39" ht="15.75">
      <c r="B13" s="253" t="s">
        <v>933</v>
      </c>
      <c r="C13" s="253">
        <v>1</v>
      </c>
      <c r="D13" s="253">
        <v>1</v>
      </c>
      <c r="E13" s="253">
        <v>2300</v>
      </c>
      <c r="F13" s="253">
        <v>2</v>
      </c>
      <c r="G13" s="253">
        <v>2</v>
      </c>
      <c r="H13" s="253"/>
      <c r="I13" s="253">
        <v>2</v>
      </c>
      <c r="J13" s="253"/>
      <c r="K13" s="253"/>
      <c r="L13" s="253"/>
      <c r="M13" s="253"/>
      <c r="N13" s="253" t="s">
        <v>934</v>
      </c>
      <c r="Q13" s="171" t="s">
        <v>935</v>
      </c>
      <c r="R13" s="171" t="s">
        <v>936</v>
      </c>
      <c r="S13" s="171" t="s">
        <v>937</v>
      </c>
      <c r="AA13" s="1"/>
      <c r="AB13" s="1"/>
      <c r="AE13" s="1"/>
      <c r="AF13" s="1"/>
    </row>
    <row r="14" spans="1:39" ht="15.75">
      <c r="B14" s="348" t="s">
        <v>938</v>
      </c>
      <c r="C14" s="348">
        <v>1</v>
      </c>
      <c r="D14" s="348">
        <v>1</v>
      </c>
      <c r="E14" s="348">
        <v>2300</v>
      </c>
      <c r="F14" s="348">
        <v>2</v>
      </c>
      <c r="G14" s="348"/>
      <c r="H14" s="348"/>
      <c r="I14" s="348">
        <v>2</v>
      </c>
      <c r="J14" s="348"/>
      <c r="K14" s="348"/>
      <c r="L14" s="348"/>
      <c r="M14" s="348"/>
      <c r="N14" s="348"/>
      <c r="Q14" s="1" t="s">
        <v>936</v>
      </c>
      <c r="R14" s="1" t="s">
        <v>939</v>
      </c>
      <c r="S14" s="141" t="s">
        <v>940</v>
      </c>
      <c r="AA14" s="1"/>
      <c r="AB14" s="1"/>
    </row>
    <row r="15" spans="1:39" ht="15.75">
      <c r="B15" s="253" t="s">
        <v>941</v>
      </c>
      <c r="C15" s="253">
        <v>1</v>
      </c>
      <c r="D15" s="253">
        <v>2</v>
      </c>
      <c r="E15" s="253">
        <v>1200</v>
      </c>
      <c r="F15" s="253">
        <v>2</v>
      </c>
      <c r="G15" s="253"/>
      <c r="H15" s="253"/>
      <c r="I15" s="253">
        <v>2</v>
      </c>
      <c r="J15" s="253">
        <v>2</v>
      </c>
      <c r="K15" s="253">
        <v>1</v>
      </c>
      <c r="L15" s="253"/>
      <c r="M15" s="253"/>
      <c r="N15" s="253"/>
      <c r="Q15" s="1" t="s">
        <v>937</v>
      </c>
      <c r="R15" s="1" t="s">
        <v>942</v>
      </c>
      <c r="S15" s="141" t="s">
        <v>943</v>
      </c>
      <c r="AA15" s="1"/>
      <c r="AB15" s="1"/>
    </row>
    <row r="16" spans="1:39" ht="15.75">
      <c r="B16" s="253" t="s">
        <v>944</v>
      </c>
      <c r="C16" s="253">
        <v>1</v>
      </c>
      <c r="D16" s="253">
        <v>2</v>
      </c>
      <c r="E16" s="253">
        <v>800</v>
      </c>
      <c r="F16" s="253">
        <v>2</v>
      </c>
      <c r="G16" s="253"/>
      <c r="H16" s="253"/>
      <c r="I16" s="253">
        <v>2</v>
      </c>
      <c r="J16" s="253">
        <v>2</v>
      </c>
      <c r="K16" s="253">
        <v>1</v>
      </c>
      <c r="L16" s="253"/>
      <c r="M16" s="253"/>
      <c r="N16" s="253"/>
      <c r="Q16" s="1"/>
      <c r="R16" s="1" t="s">
        <v>945</v>
      </c>
      <c r="S16" s="141" t="s">
        <v>946</v>
      </c>
      <c r="AA16" s="1"/>
      <c r="AB16" s="1"/>
    </row>
    <row r="17" spans="2:19" ht="15.75">
      <c r="B17" s="253" t="s">
        <v>947</v>
      </c>
      <c r="C17" s="253">
        <v>1</v>
      </c>
      <c r="D17" s="253">
        <v>2</v>
      </c>
      <c r="E17" s="253">
        <v>800</v>
      </c>
      <c r="F17" s="253">
        <v>2</v>
      </c>
      <c r="G17" s="253"/>
      <c r="H17" s="253">
        <v>4</v>
      </c>
      <c r="I17" s="253">
        <v>4</v>
      </c>
      <c r="J17" s="253">
        <v>2</v>
      </c>
      <c r="K17" s="253">
        <v>1</v>
      </c>
      <c r="L17" s="253"/>
      <c r="M17" s="253"/>
      <c r="N17" s="253"/>
      <c r="Q17" s="1"/>
      <c r="R17" s="1"/>
      <c r="S17" s="141" t="s">
        <v>948</v>
      </c>
    </row>
    <row r="18" spans="2:19" ht="15.75">
      <c r="B18" s="348" t="s">
        <v>949</v>
      </c>
      <c r="C18" s="348">
        <v>1</v>
      </c>
      <c r="D18" s="348">
        <v>2</v>
      </c>
      <c r="E18" s="348">
        <v>2300</v>
      </c>
      <c r="F18" s="348">
        <v>2</v>
      </c>
      <c r="G18" s="348"/>
      <c r="H18" s="348"/>
      <c r="I18" s="348">
        <v>2</v>
      </c>
      <c r="J18" s="348"/>
      <c r="K18" s="348"/>
      <c r="L18" s="348"/>
      <c r="M18" s="348"/>
      <c r="N18" s="348"/>
      <c r="Q18" s="1"/>
      <c r="R18" s="1"/>
      <c r="S18" s="141" t="s">
        <v>950</v>
      </c>
    </row>
    <row r="19" spans="2:19" ht="15.75">
      <c r="B19" s="253" t="s">
        <v>951</v>
      </c>
      <c r="C19" s="253">
        <v>1</v>
      </c>
      <c r="D19" s="253">
        <v>1</v>
      </c>
      <c r="E19" s="253">
        <v>800</v>
      </c>
      <c r="F19" s="253">
        <v>2</v>
      </c>
      <c r="G19" s="253"/>
      <c r="H19" s="253"/>
      <c r="I19" s="253">
        <v>2</v>
      </c>
      <c r="J19" s="253">
        <v>1</v>
      </c>
      <c r="K19" s="253">
        <v>1</v>
      </c>
      <c r="L19" s="253"/>
      <c r="M19" s="253"/>
      <c r="N19" s="253"/>
      <c r="Q19" s="1"/>
      <c r="R19" s="1"/>
      <c r="S19" s="141" t="s">
        <v>952</v>
      </c>
    </row>
    <row r="20" spans="2:19" ht="15.75">
      <c r="B20" s="1" t="s">
        <v>953</v>
      </c>
      <c r="C20" s="1">
        <v>1</v>
      </c>
      <c r="D20" s="1">
        <v>4</v>
      </c>
      <c r="E20" s="1">
        <v>1000</v>
      </c>
      <c r="F20" s="1">
        <v>4</v>
      </c>
      <c r="G20" s="1"/>
      <c r="H20" s="1"/>
      <c r="I20" s="1">
        <v>2</v>
      </c>
      <c r="J20" s="1">
        <v>2</v>
      </c>
      <c r="K20" s="1">
        <v>1</v>
      </c>
      <c r="L20" s="1"/>
      <c r="M20" s="1"/>
      <c r="N20" s="1"/>
      <c r="Q20" s="1"/>
      <c r="R20" s="1"/>
      <c r="S20" s="141" t="s">
        <v>954</v>
      </c>
    </row>
    <row r="21" spans="2:19" s="50" customFormat="1" ht="15.75">
      <c r="B21" s="1" t="s">
        <v>955</v>
      </c>
      <c r="C21" s="1">
        <v>1</v>
      </c>
      <c r="D21" s="1">
        <v>1</v>
      </c>
      <c r="E21" s="1">
        <v>1300</v>
      </c>
      <c r="F21" s="1">
        <v>2</v>
      </c>
      <c r="G21" s="1"/>
      <c r="H21" s="1">
        <v>2</v>
      </c>
      <c r="I21" s="1">
        <v>2</v>
      </c>
      <c r="J21" s="1"/>
      <c r="K21" s="1"/>
      <c r="L21" s="1"/>
      <c r="M21" s="1"/>
      <c r="N21" s="1" t="s">
        <v>956</v>
      </c>
      <c r="Q21" s="1"/>
      <c r="R21" s="1"/>
      <c r="S21" s="141" t="s">
        <v>957</v>
      </c>
    </row>
    <row r="22" spans="2:19" ht="15.75">
      <c r="B22" s="1" t="s">
        <v>958</v>
      </c>
      <c r="C22" s="1">
        <v>4</v>
      </c>
      <c r="D22" s="1">
        <v>2</v>
      </c>
      <c r="E22" s="1">
        <v>525</v>
      </c>
      <c r="F22" s="1">
        <v>2</v>
      </c>
      <c r="G22" s="1"/>
      <c r="H22" s="1"/>
      <c r="I22" s="1">
        <v>2</v>
      </c>
      <c r="J22" s="1"/>
      <c r="K22" s="1">
        <v>1</v>
      </c>
      <c r="L22" s="1"/>
      <c r="M22" s="1"/>
      <c r="N22" s="1"/>
      <c r="Q22" s="1"/>
      <c r="R22" s="1"/>
      <c r="S22" s="141" t="s">
        <v>959</v>
      </c>
    </row>
    <row r="23" spans="2:19" s="50" customFormat="1" ht="15.75">
      <c r="B23" s="1" t="s">
        <v>960</v>
      </c>
      <c r="C23" s="1">
        <v>4</v>
      </c>
      <c r="D23" s="1">
        <v>2</v>
      </c>
      <c r="E23" s="1">
        <v>600</v>
      </c>
      <c r="F23" s="1">
        <v>2</v>
      </c>
      <c r="G23" s="1">
        <v>2</v>
      </c>
      <c r="H23" s="1">
        <v>2</v>
      </c>
      <c r="I23" s="1">
        <v>2</v>
      </c>
      <c r="J23" s="1"/>
      <c r="K23" s="1">
        <v>1</v>
      </c>
      <c r="L23" s="1"/>
      <c r="M23" s="1"/>
      <c r="N23" s="1" t="s">
        <v>961</v>
      </c>
      <c r="R23" s="1"/>
      <c r="S23" s="141" t="s">
        <v>962</v>
      </c>
    </row>
    <row r="24" spans="2:19" ht="15.75">
      <c r="B24" s="1" t="s">
        <v>963</v>
      </c>
      <c r="C24" s="1">
        <v>1</v>
      </c>
      <c r="D24" s="1">
        <v>1</v>
      </c>
      <c r="E24" s="1">
        <v>750</v>
      </c>
      <c r="F24" s="1">
        <v>2</v>
      </c>
      <c r="G24" s="1"/>
      <c r="H24" s="1"/>
      <c r="I24" s="1">
        <v>2</v>
      </c>
      <c r="J24" s="1"/>
      <c r="K24" s="1">
        <v>1</v>
      </c>
      <c r="L24" s="1"/>
      <c r="M24" s="1"/>
      <c r="N24" s="1" t="s">
        <v>961</v>
      </c>
      <c r="S24" s="141" t="s">
        <v>964</v>
      </c>
    </row>
    <row r="25" spans="2:19" ht="15.75">
      <c r="B25" s="1" t="s">
        <v>965</v>
      </c>
      <c r="C25" s="1">
        <v>1</v>
      </c>
      <c r="D25" s="1">
        <v>1</v>
      </c>
      <c r="E25" s="1">
        <v>1400</v>
      </c>
      <c r="F25" s="1">
        <v>2</v>
      </c>
      <c r="G25" s="1"/>
      <c r="H25" s="1"/>
      <c r="I25" s="1">
        <v>4</v>
      </c>
      <c r="J25" s="1"/>
      <c r="K25" s="1"/>
      <c r="L25" s="1"/>
      <c r="M25" s="1"/>
      <c r="N25" s="1"/>
      <c r="S25" s="141" t="s">
        <v>966</v>
      </c>
    </row>
    <row r="26" spans="2:19" ht="15.75">
      <c r="B26" s="1" t="s">
        <v>967</v>
      </c>
      <c r="C26" s="1">
        <v>1</v>
      </c>
      <c r="D26" s="1">
        <v>1</v>
      </c>
      <c r="E26" s="1">
        <v>1800</v>
      </c>
      <c r="F26" s="1">
        <v>2</v>
      </c>
      <c r="G26" s="1"/>
      <c r="H26" s="1">
        <v>4</v>
      </c>
      <c r="I26" s="1">
        <v>4</v>
      </c>
      <c r="J26" s="1"/>
      <c r="K26" s="1"/>
      <c r="L26" s="1"/>
      <c r="M26" s="1"/>
      <c r="N26" s="1"/>
      <c r="S26" s="141" t="s">
        <v>968</v>
      </c>
    </row>
    <row r="27" spans="2:19" ht="15.75">
      <c r="B27" s="1" t="s">
        <v>969</v>
      </c>
      <c r="C27" s="1">
        <v>1</v>
      </c>
      <c r="D27" s="1">
        <v>1</v>
      </c>
      <c r="E27" s="1">
        <v>1400</v>
      </c>
      <c r="F27" s="1">
        <v>2</v>
      </c>
      <c r="G27" s="1"/>
      <c r="H27" s="1">
        <v>4</v>
      </c>
      <c r="I27" s="1">
        <v>4</v>
      </c>
      <c r="J27" s="1">
        <v>2</v>
      </c>
      <c r="K27" s="1"/>
      <c r="L27" s="1"/>
      <c r="M27" s="1">
        <v>2</v>
      </c>
      <c r="N27" s="1"/>
      <c r="S27" s="141" t="s">
        <v>970</v>
      </c>
    </row>
    <row r="28" spans="2:19" ht="15.75">
      <c r="B28" s="1" t="s">
        <v>971</v>
      </c>
      <c r="C28" s="1">
        <v>1</v>
      </c>
      <c r="D28" s="1">
        <v>2</v>
      </c>
      <c r="E28" s="1">
        <v>1100</v>
      </c>
      <c r="F28" s="1">
        <v>2</v>
      </c>
      <c r="G28" s="1"/>
      <c r="H28" s="1"/>
      <c r="I28" s="1">
        <v>2</v>
      </c>
      <c r="J28" s="1">
        <v>2</v>
      </c>
      <c r="K28" s="1">
        <v>1</v>
      </c>
      <c r="L28" s="1"/>
      <c r="M28" s="1"/>
      <c r="N28" s="1" t="s">
        <v>961</v>
      </c>
    </row>
    <row r="29" spans="2:19" ht="15.75">
      <c r="B29" s="253" t="s">
        <v>972</v>
      </c>
      <c r="C29" s="253">
        <v>1</v>
      </c>
      <c r="D29" s="253">
        <v>2</v>
      </c>
      <c r="E29" s="253">
        <v>2400</v>
      </c>
      <c r="F29" s="253">
        <v>2</v>
      </c>
      <c r="G29" s="253"/>
      <c r="H29" s="310"/>
      <c r="I29" s="253">
        <v>4</v>
      </c>
      <c r="J29" s="253">
        <v>4</v>
      </c>
      <c r="K29" s="253"/>
      <c r="L29" s="253"/>
      <c r="M29" s="253"/>
      <c r="N29" s="253"/>
    </row>
    <row r="30" spans="2:19" ht="15.75">
      <c r="B30" s="253" t="s">
        <v>973</v>
      </c>
      <c r="C30" s="253">
        <v>1</v>
      </c>
      <c r="D30" s="253">
        <v>2</v>
      </c>
      <c r="E30" s="253">
        <v>1400</v>
      </c>
      <c r="F30" s="253">
        <v>2</v>
      </c>
      <c r="G30" s="253"/>
      <c r="H30" s="310">
        <v>2</v>
      </c>
      <c r="I30" s="253">
        <v>2</v>
      </c>
      <c r="J30" s="253">
        <v>2</v>
      </c>
      <c r="K30" s="253"/>
      <c r="L30" s="253"/>
      <c r="M30" s="253"/>
      <c r="N30" s="253"/>
    </row>
    <row r="31" spans="2:19" ht="15" customHeight="1">
      <c r="B31" s="253" t="s">
        <v>974</v>
      </c>
      <c r="C31" s="253">
        <v>1</v>
      </c>
      <c r="D31" s="253">
        <v>2</v>
      </c>
      <c r="E31" s="253">
        <v>2800</v>
      </c>
      <c r="F31" s="253">
        <v>2</v>
      </c>
      <c r="G31" s="253"/>
      <c r="H31" s="310">
        <v>4</v>
      </c>
      <c r="I31" s="253">
        <v>4</v>
      </c>
      <c r="J31" s="253"/>
      <c r="K31" s="253"/>
      <c r="L31" s="253"/>
      <c r="M31" s="253"/>
      <c r="N31" s="253"/>
    </row>
    <row r="32" spans="2:19" ht="15" customHeight="1">
      <c r="B32" s="253" t="s">
        <v>975</v>
      </c>
      <c r="C32" s="253">
        <v>1</v>
      </c>
      <c r="D32" s="253">
        <v>2</v>
      </c>
      <c r="E32" s="253">
        <v>715</v>
      </c>
      <c r="F32" s="253">
        <v>2</v>
      </c>
      <c r="G32" s="253"/>
      <c r="H32" s="253"/>
      <c r="I32" s="253">
        <v>2</v>
      </c>
      <c r="J32" s="253"/>
      <c r="K32" s="253"/>
      <c r="L32" s="253"/>
      <c r="M32" s="253"/>
      <c r="N32" s="253"/>
    </row>
    <row r="33" spans="1:22" ht="15" customHeight="1">
      <c r="B33" s="253" t="s">
        <v>976</v>
      </c>
      <c r="C33" s="253">
        <v>1</v>
      </c>
      <c r="D33" s="253">
        <v>2</v>
      </c>
      <c r="E33" s="253">
        <v>1600</v>
      </c>
      <c r="F33" s="253">
        <v>2</v>
      </c>
      <c r="G33" s="253"/>
      <c r="H33" s="253">
        <v>2</v>
      </c>
      <c r="I33" s="253">
        <v>4</v>
      </c>
      <c r="J33" s="253"/>
      <c r="K33" s="253"/>
      <c r="L33" s="253"/>
      <c r="M33" s="253"/>
      <c r="N33" s="253"/>
    </row>
    <row r="34" spans="1:22" ht="15" customHeight="1" thickBot="1">
      <c r="B34" s="348" t="s">
        <v>977</v>
      </c>
      <c r="C34" s="348">
        <v>1</v>
      </c>
      <c r="D34" s="348">
        <v>2</v>
      </c>
      <c r="E34" s="348">
        <v>1800</v>
      </c>
      <c r="F34" s="348">
        <v>2</v>
      </c>
      <c r="G34" s="348"/>
      <c r="H34" s="348"/>
      <c r="I34" s="348">
        <v>2</v>
      </c>
      <c r="J34" s="348"/>
      <c r="K34" s="348"/>
      <c r="L34" s="348"/>
      <c r="M34" s="348"/>
      <c r="N34" s="348"/>
    </row>
    <row r="35" spans="1:22" ht="15" customHeight="1">
      <c r="B35" s="253" t="s">
        <v>978</v>
      </c>
      <c r="C35" s="253">
        <v>1</v>
      </c>
      <c r="D35" s="253">
        <v>2</v>
      </c>
      <c r="E35" s="253">
        <v>2200</v>
      </c>
      <c r="F35" s="253">
        <v>2</v>
      </c>
      <c r="G35" s="253"/>
      <c r="H35" s="253"/>
      <c r="I35" s="253">
        <v>2</v>
      </c>
      <c r="J35" s="253"/>
      <c r="K35" s="253"/>
      <c r="L35" s="253">
        <v>2</v>
      </c>
      <c r="M35" s="253">
        <v>2</v>
      </c>
      <c r="N35" s="253" t="s">
        <v>979</v>
      </c>
      <c r="Q35" s="524" t="s">
        <v>980</v>
      </c>
      <c r="R35" s="524" t="s">
        <v>981</v>
      </c>
      <c r="S35" s="524" t="s">
        <v>982</v>
      </c>
      <c r="T35" s="524" t="s">
        <v>983</v>
      </c>
      <c r="U35" s="173" t="s">
        <v>984</v>
      </c>
      <c r="V35" s="175" t="s">
        <v>985</v>
      </c>
    </row>
    <row r="36" spans="1:22" ht="15" customHeight="1" thickBot="1">
      <c r="B36" s="253" t="s">
        <v>986</v>
      </c>
      <c r="C36" s="253">
        <v>1</v>
      </c>
      <c r="D36" s="253">
        <v>2</v>
      </c>
      <c r="E36" s="253">
        <v>1600</v>
      </c>
      <c r="F36" s="253">
        <v>2</v>
      </c>
      <c r="G36" s="253"/>
      <c r="H36" s="253">
        <v>2</v>
      </c>
      <c r="I36" s="253">
        <v>2</v>
      </c>
      <c r="J36" s="253">
        <v>2</v>
      </c>
      <c r="K36" s="253">
        <v>1</v>
      </c>
      <c r="L36" s="253">
        <v>2</v>
      </c>
      <c r="M36" s="253">
        <v>2</v>
      </c>
      <c r="N36" s="253" t="s">
        <v>987</v>
      </c>
      <c r="Q36" s="525"/>
      <c r="R36" s="525"/>
      <c r="S36" s="525"/>
      <c r="T36" s="525"/>
      <c r="U36" s="174" t="s">
        <v>988</v>
      </c>
      <c r="V36" s="176" t="s">
        <v>989</v>
      </c>
    </row>
    <row r="37" spans="1:22" ht="16.149999999999999" thickBot="1">
      <c r="A37" t="s">
        <v>879</v>
      </c>
      <c r="B37" s="248" t="s">
        <v>990</v>
      </c>
      <c r="C37" s="251">
        <v>1</v>
      </c>
      <c r="D37" s="251">
        <v>4</v>
      </c>
      <c r="E37" s="248">
        <v>1600</v>
      </c>
      <c r="F37" s="251">
        <v>4</v>
      </c>
      <c r="G37" s="251"/>
      <c r="H37" s="251"/>
      <c r="I37" s="251">
        <v>2</v>
      </c>
      <c r="J37" s="251">
        <v>2</v>
      </c>
      <c r="K37" s="251">
        <v>1</v>
      </c>
      <c r="L37" s="251"/>
      <c r="M37" s="251"/>
      <c r="N37" s="251"/>
      <c r="Q37" s="177"/>
      <c r="R37" s="177"/>
      <c r="S37" s="177"/>
      <c r="T37" s="183">
        <v>8.4027777777777771E-2</v>
      </c>
      <c r="U37" s="184">
        <v>3</v>
      </c>
      <c r="V37" s="185" t="s">
        <v>991</v>
      </c>
    </row>
    <row r="38" spans="1:22" ht="16.149999999999999" thickBot="1">
      <c r="A38" t="s">
        <v>879</v>
      </c>
      <c r="B38" s="248" t="s">
        <v>992</v>
      </c>
      <c r="C38" s="251">
        <v>4</v>
      </c>
      <c r="D38" s="251">
        <v>2</v>
      </c>
      <c r="E38" s="248">
        <v>1600</v>
      </c>
      <c r="F38" s="251">
        <v>2</v>
      </c>
      <c r="G38" s="251"/>
      <c r="H38" s="251"/>
      <c r="I38" s="251">
        <v>2</v>
      </c>
      <c r="J38" s="251">
        <v>2</v>
      </c>
      <c r="K38" s="251">
        <v>1</v>
      </c>
      <c r="L38" s="251"/>
      <c r="M38" s="251"/>
      <c r="N38" s="251"/>
      <c r="Q38" s="177"/>
      <c r="R38" s="177"/>
      <c r="S38" s="177"/>
      <c r="T38" s="183">
        <v>0.12569444444444444</v>
      </c>
      <c r="U38" s="184">
        <v>4</v>
      </c>
      <c r="V38" s="185" t="s">
        <v>993</v>
      </c>
    </row>
    <row r="39" spans="1:22" ht="15.95" customHeight="1" thickBot="1">
      <c r="B39" s="253" t="s">
        <v>994</v>
      </c>
      <c r="C39" s="253">
        <v>1</v>
      </c>
      <c r="D39" s="253">
        <v>1</v>
      </c>
      <c r="E39" s="253">
        <v>1600</v>
      </c>
      <c r="F39" s="253">
        <v>2</v>
      </c>
      <c r="G39" s="253"/>
      <c r="H39" s="253">
        <v>4</v>
      </c>
      <c r="I39" s="253">
        <v>2</v>
      </c>
      <c r="J39" s="253"/>
      <c r="K39" s="253"/>
      <c r="L39" s="253">
        <v>2</v>
      </c>
      <c r="M39" s="253"/>
      <c r="N39" s="253"/>
      <c r="Q39" s="177"/>
      <c r="R39" s="177"/>
      <c r="S39" s="177"/>
      <c r="T39" s="183">
        <v>0.1673611111111111</v>
      </c>
      <c r="U39" s="184">
        <v>5</v>
      </c>
      <c r="V39" s="185" t="s">
        <v>995</v>
      </c>
    </row>
    <row r="40" spans="1:22" ht="15.95" customHeight="1" thickBot="1">
      <c r="B40" s="348" t="s">
        <v>996</v>
      </c>
      <c r="C40" s="348">
        <v>1</v>
      </c>
      <c r="D40" s="348">
        <v>1</v>
      </c>
      <c r="E40" s="348">
        <v>1600</v>
      </c>
      <c r="F40" s="348">
        <v>2</v>
      </c>
      <c r="G40" s="348"/>
      <c r="H40" s="348">
        <v>2</v>
      </c>
      <c r="I40" s="348">
        <v>2</v>
      </c>
      <c r="J40" s="348"/>
      <c r="K40" s="348"/>
      <c r="L40" s="348"/>
      <c r="M40" s="348"/>
      <c r="N40" s="357" t="s">
        <v>997</v>
      </c>
      <c r="Q40" s="177"/>
      <c r="R40" s="181" t="s">
        <v>998</v>
      </c>
      <c r="S40" s="182">
        <v>2</v>
      </c>
      <c r="T40" s="183">
        <v>0.20902777777777778</v>
      </c>
      <c r="U40" s="184">
        <v>6</v>
      </c>
      <c r="V40" s="185" t="s">
        <v>999</v>
      </c>
    </row>
    <row r="41" spans="1:22" ht="16.149999999999999" thickBot="1">
      <c r="B41" s="348" t="s">
        <v>1000</v>
      </c>
      <c r="C41" s="348">
        <v>1</v>
      </c>
      <c r="D41" s="348">
        <v>1</v>
      </c>
      <c r="E41" s="348">
        <v>1000</v>
      </c>
      <c r="F41" s="348">
        <v>2</v>
      </c>
      <c r="G41" s="348"/>
      <c r="H41" s="348">
        <v>2</v>
      </c>
      <c r="I41" s="348">
        <v>2</v>
      </c>
      <c r="J41" s="348"/>
      <c r="K41" s="348"/>
      <c r="L41" s="348">
        <v>2</v>
      </c>
      <c r="M41" s="348"/>
      <c r="N41" s="348"/>
      <c r="Q41" s="177"/>
      <c r="R41" s="177"/>
      <c r="S41" s="177"/>
      <c r="T41" s="183">
        <v>8.4722222222222213E-2</v>
      </c>
      <c r="U41" s="184">
        <v>3</v>
      </c>
      <c r="V41" s="185" t="s">
        <v>991</v>
      </c>
    </row>
    <row r="42" spans="1:22" ht="16.149999999999999" thickBot="1">
      <c r="B42" s="348" t="s">
        <v>1001</v>
      </c>
      <c r="C42" s="348">
        <v>1</v>
      </c>
      <c r="D42" s="348">
        <v>2</v>
      </c>
      <c r="E42" s="348">
        <v>2200</v>
      </c>
      <c r="F42" s="348">
        <v>2</v>
      </c>
      <c r="G42" s="348"/>
      <c r="H42" s="348"/>
      <c r="I42" s="348">
        <v>2</v>
      </c>
      <c r="J42" s="348"/>
      <c r="K42" s="348"/>
      <c r="L42" s="348"/>
      <c r="M42" s="348"/>
      <c r="N42" s="348"/>
      <c r="Q42" s="177"/>
      <c r="R42" s="177"/>
      <c r="S42" s="177"/>
      <c r="T42" s="183">
        <v>0.12638888888888888</v>
      </c>
      <c r="U42" s="184">
        <v>3</v>
      </c>
      <c r="V42" s="185" t="s">
        <v>991</v>
      </c>
    </row>
    <row r="43" spans="1:22" ht="16.149999999999999" thickBot="1">
      <c r="B43" s="253" t="s">
        <v>1002</v>
      </c>
      <c r="C43" s="253">
        <v>1</v>
      </c>
      <c r="D43" s="253">
        <v>1</v>
      </c>
      <c r="E43" s="253">
        <v>800</v>
      </c>
      <c r="F43" s="253">
        <v>2</v>
      </c>
      <c r="G43" s="253">
        <v>2</v>
      </c>
      <c r="H43" s="256">
        <v>2</v>
      </c>
      <c r="I43" s="256">
        <v>2</v>
      </c>
      <c r="J43" s="253"/>
      <c r="K43" s="253">
        <v>1</v>
      </c>
      <c r="L43" s="253"/>
      <c r="M43" s="253">
        <v>2</v>
      </c>
      <c r="N43" s="253"/>
      <c r="Q43" s="177"/>
      <c r="R43" s="177"/>
      <c r="S43" s="177"/>
      <c r="T43" s="183">
        <v>0.16805555555555554</v>
      </c>
      <c r="U43" s="184">
        <v>3</v>
      </c>
      <c r="V43" s="185" t="s">
        <v>991</v>
      </c>
    </row>
    <row r="44" spans="1:22" ht="16.149999999999999" thickBot="1">
      <c r="B44" s="254" t="s">
        <v>1003</v>
      </c>
      <c r="C44" s="253">
        <v>1</v>
      </c>
      <c r="D44" s="253">
        <v>2</v>
      </c>
      <c r="E44" s="254">
        <v>800</v>
      </c>
      <c r="F44" s="254">
        <v>2</v>
      </c>
      <c r="G44" s="254"/>
      <c r="H44" s="255">
        <v>2</v>
      </c>
      <c r="I44" s="254">
        <v>2</v>
      </c>
      <c r="J44" s="254"/>
      <c r="K44" s="254">
        <v>1</v>
      </c>
      <c r="L44" s="254">
        <v>2</v>
      </c>
      <c r="M44" s="254"/>
      <c r="N44" s="253"/>
      <c r="Q44" s="177"/>
      <c r="R44" s="177"/>
      <c r="S44" s="177"/>
      <c r="T44" s="183">
        <v>0.20972222222222223</v>
      </c>
      <c r="U44" s="184">
        <v>4</v>
      </c>
      <c r="V44" s="185" t="s">
        <v>993</v>
      </c>
    </row>
    <row r="45" spans="1:22" ht="16.149999999999999" thickBot="1">
      <c r="B45" s="253" t="s">
        <v>1004</v>
      </c>
      <c r="C45" s="253">
        <v>1</v>
      </c>
      <c r="D45" s="253">
        <v>2</v>
      </c>
      <c r="E45" s="253">
        <v>800</v>
      </c>
      <c r="F45" s="253">
        <v>2</v>
      </c>
      <c r="G45" s="253">
        <v>2</v>
      </c>
      <c r="H45" s="256">
        <v>2</v>
      </c>
      <c r="I45" s="254">
        <v>2</v>
      </c>
      <c r="J45" s="253">
        <v>2</v>
      </c>
      <c r="K45" s="253">
        <v>1</v>
      </c>
      <c r="L45" s="253">
        <v>2</v>
      </c>
      <c r="M45" s="253"/>
      <c r="N45" s="253"/>
      <c r="Q45" s="177"/>
      <c r="R45" s="186" t="s">
        <v>1005</v>
      </c>
      <c r="S45" s="179">
        <v>3</v>
      </c>
      <c r="T45" s="183">
        <v>0.25138888888888888</v>
      </c>
      <c r="U45" s="184">
        <v>4</v>
      </c>
      <c r="V45" s="185" t="s">
        <v>993</v>
      </c>
    </row>
    <row r="46" spans="1:22" ht="16.149999999999999" thickBot="1">
      <c r="B46" s="253" t="s">
        <v>1006</v>
      </c>
      <c r="C46" s="253">
        <v>1</v>
      </c>
      <c r="D46" s="253">
        <v>2</v>
      </c>
      <c r="E46" s="254">
        <v>800</v>
      </c>
      <c r="F46" s="254">
        <v>2</v>
      </c>
      <c r="G46" s="254"/>
      <c r="H46" s="254">
        <v>2</v>
      </c>
      <c r="I46" s="254">
        <v>2</v>
      </c>
      <c r="J46" s="254"/>
      <c r="K46" s="254">
        <v>1</v>
      </c>
      <c r="L46" s="254">
        <v>2</v>
      </c>
      <c r="M46" s="254"/>
      <c r="N46" s="253"/>
      <c r="Q46" s="177"/>
      <c r="R46" s="180"/>
      <c r="S46" s="180"/>
      <c r="T46" s="183">
        <v>0.3347222222222222</v>
      </c>
      <c r="U46" s="184">
        <v>5</v>
      </c>
      <c r="V46" s="185" t="s">
        <v>995</v>
      </c>
    </row>
    <row r="47" spans="1:22" ht="16.149999999999999" thickBot="1">
      <c r="B47" s="348" t="s">
        <v>1007</v>
      </c>
      <c r="C47" s="348">
        <v>1</v>
      </c>
      <c r="D47" s="348">
        <v>2</v>
      </c>
      <c r="E47" s="209">
        <v>500</v>
      </c>
      <c r="F47" s="209">
        <v>2</v>
      </c>
      <c r="G47" s="209"/>
      <c r="H47" s="209"/>
      <c r="I47" s="209">
        <v>2</v>
      </c>
      <c r="J47" s="209"/>
      <c r="K47" s="209"/>
      <c r="L47" s="209"/>
      <c r="M47" s="209"/>
      <c r="N47" s="348"/>
      <c r="Q47" s="178"/>
      <c r="R47" s="177"/>
      <c r="S47" s="177"/>
      <c r="T47" s="183">
        <v>0.12708333333333333</v>
      </c>
      <c r="U47" s="184">
        <v>3</v>
      </c>
      <c r="V47" s="185" t="s">
        <v>991</v>
      </c>
    </row>
    <row r="48" spans="1:22" ht="18.75" thickBot="1">
      <c r="B48" s="253" t="s">
        <v>1008</v>
      </c>
      <c r="C48" s="253">
        <v>1</v>
      </c>
      <c r="D48" s="253">
        <v>2</v>
      </c>
      <c r="E48" s="253">
        <v>2100</v>
      </c>
      <c r="F48" s="253">
        <v>2</v>
      </c>
      <c r="G48" s="253"/>
      <c r="H48" s="310"/>
      <c r="I48" s="253">
        <v>2</v>
      </c>
      <c r="J48" s="253"/>
      <c r="K48" s="253"/>
      <c r="L48" s="253"/>
      <c r="M48" s="253"/>
      <c r="N48" s="253"/>
      <c r="Q48" s="179" t="s">
        <v>1009</v>
      </c>
      <c r="R48" s="187"/>
      <c r="S48" s="187"/>
      <c r="T48" s="183">
        <v>0.16874999999999998</v>
      </c>
      <c r="U48" s="184">
        <v>3</v>
      </c>
      <c r="V48" s="185" t="s">
        <v>991</v>
      </c>
    </row>
    <row r="49" spans="2:22" ht="18.75" thickBot="1">
      <c r="B49" s="348" t="s">
        <v>1010</v>
      </c>
      <c r="C49" s="348">
        <v>1</v>
      </c>
      <c r="D49" s="348">
        <v>1</v>
      </c>
      <c r="E49" s="348">
        <v>1100</v>
      </c>
      <c r="F49" s="348">
        <v>2</v>
      </c>
      <c r="G49" s="348"/>
      <c r="H49" s="349">
        <v>4</v>
      </c>
      <c r="I49" s="348">
        <v>2</v>
      </c>
      <c r="J49" s="348"/>
      <c r="K49" s="348"/>
      <c r="L49" s="348"/>
      <c r="M49" s="348"/>
      <c r="N49" s="348"/>
      <c r="Q49" s="179"/>
      <c r="R49" s="187"/>
      <c r="S49" s="187"/>
      <c r="T49" s="183"/>
      <c r="U49" s="184"/>
      <c r="V49" s="185"/>
    </row>
    <row r="50" spans="2:22" ht="18.75" thickBot="1">
      <c r="B50" s="348" t="s">
        <v>1011</v>
      </c>
      <c r="C50" s="348">
        <v>1</v>
      </c>
      <c r="D50" s="348">
        <v>2</v>
      </c>
      <c r="E50" s="348">
        <v>1300</v>
      </c>
      <c r="F50" s="348">
        <v>2</v>
      </c>
      <c r="G50" s="348"/>
      <c r="H50" s="349">
        <v>4</v>
      </c>
      <c r="I50" s="348">
        <v>2</v>
      </c>
      <c r="J50" s="348"/>
      <c r="K50" s="348"/>
      <c r="L50" s="348"/>
      <c r="M50" s="348"/>
      <c r="N50" s="348"/>
      <c r="Q50" s="179"/>
      <c r="R50" s="187"/>
      <c r="S50" s="187"/>
      <c r="T50" s="183"/>
      <c r="U50" s="184"/>
      <c r="V50" s="185"/>
    </row>
    <row r="51" spans="2:22" ht="18.75" thickBot="1">
      <c r="B51" s="253" t="s">
        <v>1012</v>
      </c>
      <c r="C51" s="253">
        <v>1</v>
      </c>
      <c r="D51" s="253">
        <v>1</v>
      </c>
      <c r="E51" s="253">
        <v>1800</v>
      </c>
      <c r="F51" s="253">
        <v>2</v>
      </c>
      <c r="G51" s="253"/>
      <c r="H51" s="310">
        <v>4</v>
      </c>
      <c r="I51" s="253">
        <v>2</v>
      </c>
      <c r="J51" s="253"/>
      <c r="K51" s="253"/>
      <c r="L51" s="253">
        <v>2</v>
      </c>
      <c r="M51" s="253"/>
      <c r="N51" s="253"/>
      <c r="Q51" s="179"/>
      <c r="R51" s="187"/>
      <c r="S51" s="187"/>
      <c r="T51" s="183"/>
      <c r="U51" s="184"/>
      <c r="V51" s="185"/>
    </row>
    <row r="52" spans="2:22" ht="18.75" thickBot="1">
      <c r="B52" s="348" t="s">
        <v>1013</v>
      </c>
      <c r="C52" s="348">
        <v>1</v>
      </c>
      <c r="D52" s="348">
        <v>1</v>
      </c>
      <c r="E52" s="348">
        <v>1800</v>
      </c>
      <c r="F52" s="348">
        <v>2</v>
      </c>
      <c r="G52" s="348"/>
      <c r="H52" s="349"/>
      <c r="I52" s="348">
        <v>4</v>
      </c>
      <c r="J52" s="253"/>
      <c r="K52" s="253"/>
      <c r="L52" s="253"/>
      <c r="M52" s="253"/>
      <c r="N52" s="337" t="s">
        <v>1014</v>
      </c>
      <c r="Q52" s="179"/>
      <c r="R52" s="187"/>
      <c r="S52" s="187"/>
      <c r="T52" s="183"/>
      <c r="U52" s="184"/>
      <c r="V52" s="185"/>
    </row>
    <row r="53" spans="2:22" ht="16.149999999999999" thickBot="1">
      <c r="B53" s="1" t="s">
        <v>1015</v>
      </c>
      <c r="C53" s="1">
        <v>1</v>
      </c>
      <c r="D53" s="1">
        <v>2</v>
      </c>
      <c r="E53" s="1">
        <v>1100</v>
      </c>
      <c r="F53" s="1">
        <v>2</v>
      </c>
      <c r="G53" s="1"/>
      <c r="H53" s="205"/>
      <c r="I53" s="1">
        <v>2</v>
      </c>
      <c r="J53" s="1"/>
      <c r="K53" s="1"/>
      <c r="L53" s="1"/>
      <c r="M53" s="1"/>
      <c r="N53" s="1"/>
      <c r="Q53" s="180"/>
      <c r="R53" s="181" t="s">
        <v>1016</v>
      </c>
      <c r="S53" s="182">
        <v>4</v>
      </c>
      <c r="T53" s="183">
        <v>0.21041666666666667</v>
      </c>
      <c r="U53" s="184">
        <v>3</v>
      </c>
      <c r="V53" s="185" t="s">
        <v>991</v>
      </c>
    </row>
    <row r="54" spans="2:22" ht="15.75">
      <c r="B54" s="348" t="s">
        <v>1017</v>
      </c>
      <c r="C54" s="348">
        <v>1</v>
      </c>
      <c r="D54" s="348">
        <v>2</v>
      </c>
      <c r="E54" s="348">
        <v>1800</v>
      </c>
      <c r="F54" s="348">
        <v>2</v>
      </c>
      <c r="G54" s="348"/>
      <c r="H54" s="349"/>
      <c r="I54" s="348">
        <v>2</v>
      </c>
      <c r="J54" s="348"/>
      <c r="K54" s="348"/>
      <c r="L54" s="348"/>
      <c r="M54" s="348"/>
      <c r="N54" s="348"/>
      <c r="Q54" s="177"/>
      <c r="R54" s="177"/>
      <c r="S54" s="177"/>
      <c r="T54" s="526">
        <v>8.4722222222222213E-2</v>
      </c>
      <c r="U54" s="529">
        <v>4</v>
      </c>
      <c r="V54" s="532" t="s">
        <v>1018</v>
      </c>
    </row>
    <row r="55" spans="2:22" ht="15.75">
      <c r="B55" s="1" t="s">
        <v>1019</v>
      </c>
      <c r="C55" s="1">
        <v>1</v>
      </c>
      <c r="D55" s="1">
        <v>2</v>
      </c>
      <c r="E55" s="1">
        <v>1200</v>
      </c>
      <c r="F55" s="1">
        <v>2</v>
      </c>
      <c r="G55" s="1"/>
      <c r="H55" s="1">
        <v>2</v>
      </c>
      <c r="I55" s="1">
        <v>2</v>
      </c>
      <c r="J55" s="1"/>
      <c r="K55" s="1">
        <v>1</v>
      </c>
      <c r="L55" s="1"/>
      <c r="M55" s="1"/>
      <c r="N55" s="1" t="s">
        <v>1020</v>
      </c>
      <c r="Q55" s="177"/>
      <c r="R55" s="177"/>
      <c r="S55" s="177"/>
      <c r="T55" s="527"/>
      <c r="U55" s="530"/>
      <c r="V55" s="533"/>
    </row>
    <row r="56" spans="2:22" ht="16.149999999999999" thickBot="1">
      <c r="B56" s="253" t="s">
        <v>1021</v>
      </c>
      <c r="C56" s="253">
        <v>1</v>
      </c>
      <c r="D56" s="253">
        <v>1</v>
      </c>
      <c r="E56" s="253">
        <v>1200</v>
      </c>
      <c r="F56" s="253">
        <v>2</v>
      </c>
      <c r="G56" s="253"/>
      <c r="H56" s="253">
        <v>4</v>
      </c>
      <c r="I56" s="253">
        <v>2</v>
      </c>
      <c r="J56" s="253"/>
      <c r="K56" s="253"/>
      <c r="L56" s="253"/>
      <c r="M56" s="253"/>
      <c r="N56" s="253"/>
      <c r="Q56" s="177"/>
      <c r="R56" s="177"/>
      <c r="S56" s="177"/>
      <c r="T56" s="528"/>
      <c r="U56" s="531"/>
      <c r="V56" s="534"/>
    </row>
    <row r="57" spans="2:22" ht="16.149999999999999" thickBot="1">
      <c r="E57" s="250"/>
      <c r="Q57" s="177"/>
      <c r="R57" s="177"/>
      <c r="S57" s="177"/>
      <c r="T57" s="183">
        <v>0.12638888888888888</v>
      </c>
      <c r="U57" s="184">
        <v>5</v>
      </c>
      <c r="V57" s="185" t="s">
        <v>1022</v>
      </c>
    </row>
    <row r="58" spans="2:22" ht="16.149999999999999" thickBot="1">
      <c r="N58" s="337"/>
      <c r="Q58" s="177"/>
      <c r="R58" s="177"/>
      <c r="S58" s="177"/>
      <c r="T58" s="183">
        <v>0.16805555555555554</v>
      </c>
      <c r="U58" s="184">
        <v>6</v>
      </c>
      <c r="V58" s="185" t="s">
        <v>1023</v>
      </c>
    </row>
    <row r="59" spans="2:22" ht="16.149999999999999" thickBot="1">
      <c r="N59" s="337"/>
      <c r="Q59" s="177"/>
      <c r="R59" s="177"/>
      <c r="S59" s="177"/>
      <c r="T59" s="183">
        <v>0.20972222222222223</v>
      </c>
      <c r="U59" s="184">
        <v>7</v>
      </c>
      <c r="V59" s="185" t="s">
        <v>1024</v>
      </c>
    </row>
    <row r="60" spans="2:22" ht="16.149999999999999" thickBot="1">
      <c r="N60" s="337"/>
      <c r="Q60" s="177"/>
      <c r="R60" s="186" t="s">
        <v>1025</v>
      </c>
      <c r="S60" s="179">
        <v>3</v>
      </c>
      <c r="T60" s="183">
        <v>0.25138888888888888</v>
      </c>
      <c r="U60" s="184">
        <v>8</v>
      </c>
      <c r="V60" s="185" t="s">
        <v>1026</v>
      </c>
    </row>
    <row r="61" spans="2:22" ht="16.149999999999999" thickBot="1">
      <c r="Q61" s="177"/>
      <c r="R61" s="180"/>
      <c r="S61" s="180"/>
      <c r="T61" s="183">
        <v>0.3347222222222222</v>
      </c>
      <c r="U61" s="184">
        <v>10</v>
      </c>
      <c r="V61" s="185" t="s">
        <v>1027</v>
      </c>
    </row>
    <row r="62" spans="2:22" ht="16.149999999999999" thickBot="1">
      <c r="Q62" s="188"/>
      <c r="R62" s="177"/>
      <c r="S62" s="177"/>
      <c r="T62" s="526">
        <v>0.12708333333333333</v>
      </c>
      <c r="U62" s="529">
        <v>5</v>
      </c>
      <c r="V62" s="532" t="s">
        <v>1022</v>
      </c>
    </row>
    <row r="63" spans="2:22" ht="16.149999999999999" thickBot="1">
      <c r="B63" s="516" t="s">
        <v>45</v>
      </c>
      <c r="C63" s="517"/>
      <c r="D63" s="517"/>
      <c r="E63" s="517"/>
      <c r="F63" s="517"/>
      <c r="G63" s="518"/>
      <c r="Q63" s="179">
        <v>2</v>
      </c>
      <c r="R63" s="189"/>
      <c r="S63" s="189"/>
      <c r="T63" s="528"/>
      <c r="U63" s="531"/>
      <c r="V63" s="534"/>
    </row>
    <row r="64" spans="2:22" ht="16.149999999999999" thickBot="1">
      <c r="B64" s="519" t="s">
        <v>1028</v>
      </c>
      <c r="C64" s="434"/>
      <c r="D64" s="434"/>
      <c r="E64" s="434"/>
      <c r="F64" s="434"/>
      <c r="G64" s="520"/>
      <c r="Q64" s="180"/>
      <c r="R64" s="181" t="s">
        <v>1029</v>
      </c>
      <c r="S64" s="182">
        <v>4</v>
      </c>
      <c r="T64" s="183">
        <v>0.16874999999999998</v>
      </c>
      <c r="U64" s="184">
        <v>6</v>
      </c>
      <c r="V64" s="185" t="s">
        <v>1023</v>
      </c>
    </row>
    <row r="65" spans="2:7" ht="15" customHeight="1">
      <c r="B65" s="519" t="s">
        <v>1030</v>
      </c>
      <c r="C65" s="434"/>
      <c r="D65" s="434"/>
      <c r="E65" s="434"/>
      <c r="F65" s="434"/>
      <c r="G65" s="520"/>
    </row>
    <row r="66" spans="2:7" ht="15" customHeight="1">
      <c r="B66" s="519" t="s">
        <v>1031</v>
      </c>
      <c r="C66" s="434"/>
      <c r="D66" s="434"/>
      <c r="E66" s="434"/>
      <c r="F66" s="434"/>
      <c r="G66" s="520"/>
    </row>
    <row r="67" spans="2:7" ht="15" customHeight="1" thickBot="1">
      <c r="B67" s="521" t="s">
        <v>1032</v>
      </c>
      <c r="C67" s="522"/>
      <c r="D67" s="522"/>
      <c r="E67" s="522"/>
      <c r="F67" s="522"/>
      <c r="G67" s="523"/>
    </row>
  </sheetData>
  <mergeCells count="15">
    <mergeCell ref="U54:U56"/>
    <mergeCell ref="V54:V56"/>
    <mergeCell ref="T62:T63"/>
    <mergeCell ref="U62:U63"/>
    <mergeCell ref="V62:V63"/>
    <mergeCell ref="Q35:Q36"/>
    <mergeCell ref="R35:R36"/>
    <mergeCell ref="S35:S36"/>
    <mergeCell ref="T35:T36"/>
    <mergeCell ref="T54:T56"/>
    <mergeCell ref="B63:G63"/>
    <mergeCell ref="B64:G64"/>
    <mergeCell ref="B65:G65"/>
    <mergeCell ref="B66:G66"/>
    <mergeCell ref="B67:G67"/>
  </mergeCells>
  <pageMargins left="0.7" right="0.7" top="0.75" bottom="0.75" header="0" footer="0"/>
  <pageSetup orientation="portrait" r:id="rId1"/>
  <legacyDrawing r:id="rId2"/>
  <tableParts count="2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A6E24-37EF-4AA9-9A02-8FAEF8925FE6}">
  <sheetPr>
    <tabColor theme="1"/>
    <pageSetUpPr fitToPage="1"/>
  </sheetPr>
  <dimension ref="A1:C54"/>
  <sheetViews>
    <sheetView showGridLines="0" zoomScaleNormal="100" workbookViewId="0">
      <pane ySplit="1" topLeftCell="A7" activePane="bottomLeft" state="frozen"/>
      <selection pane="bottomLeft" activeCell="A4" sqref="A4:XFD4"/>
    </sheetView>
  </sheetViews>
  <sheetFormatPr defaultColWidth="11.25" defaultRowHeight="15" customHeight="1"/>
  <cols>
    <col min="1" max="1" width="16.125" style="191" customWidth="1"/>
    <col min="2" max="2" width="100.625" style="191" customWidth="1"/>
    <col min="3" max="3" width="124" style="191" customWidth="1"/>
    <col min="4" max="4" width="15.625" style="191" customWidth="1"/>
    <col min="5" max="7" width="40.625" style="191" customWidth="1"/>
    <col min="8" max="8" width="25.625" style="191" customWidth="1"/>
    <col min="9" max="9" width="144.375" style="191" customWidth="1"/>
    <col min="10" max="10" width="15.625" style="191" customWidth="1"/>
    <col min="11" max="26" width="14.375" style="191" customWidth="1"/>
    <col min="27" max="16384" width="11.25" style="191"/>
  </cols>
  <sheetData>
    <row r="1" spans="1:3" ht="24.75" customHeight="1">
      <c r="A1" s="539" t="s">
        <v>1033</v>
      </c>
      <c r="B1" s="540"/>
      <c r="C1" s="540"/>
    </row>
    <row r="2" spans="1:3" ht="64.5" customHeight="1">
      <c r="A2" s="541" t="s">
        <v>1034</v>
      </c>
      <c r="B2" s="542"/>
      <c r="C2" s="192"/>
    </row>
    <row r="3" spans="1:3" ht="15.75" customHeight="1">
      <c r="A3" s="543" t="s">
        <v>1035</v>
      </c>
      <c r="B3" s="544"/>
      <c r="C3" s="193"/>
    </row>
    <row r="4" spans="1:3" ht="30" customHeight="1">
      <c r="A4" s="346" t="s">
        <v>91</v>
      </c>
      <c r="B4" s="346"/>
      <c r="C4" s="346"/>
    </row>
    <row r="5" spans="1:3" ht="15" customHeight="1">
      <c r="A5" s="194"/>
      <c r="B5" s="194"/>
      <c r="C5" s="193"/>
    </row>
    <row r="6" spans="1:3" ht="39.75" customHeight="1">
      <c r="A6" s="545" t="s">
        <v>1036</v>
      </c>
      <c r="B6" s="540"/>
      <c r="C6" s="195"/>
    </row>
    <row r="7" spans="1:3" ht="75.599999999999994" customHeight="1">
      <c r="A7" s="546" t="s">
        <v>1037</v>
      </c>
      <c r="B7" s="535"/>
      <c r="C7" s="196"/>
    </row>
    <row r="8" spans="1:3" ht="56.1" customHeight="1">
      <c r="A8" s="536" t="s">
        <v>1038</v>
      </c>
      <c r="B8" s="537"/>
    </row>
    <row r="9" spans="1:3" ht="66" customHeight="1">
      <c r="A9" s="535"/>
      <c r="B9" s="535"/>
      <c r="C9" s="196"/>
    </row>
    <row r="10" spans="1:3" ht="24.75" customHeight="1">
      <c r="A10" s="196"/>
      <c r="B10" s="197"/>
      <c r="C10" s="196"/>
    </row>
    <row r="11" spans="1:3" ht="222.6" customHeight="1">
      <c r="A11" s="536" t="s">
        <v>1039</v>
      </c>
      <c r="B11" s="537"/>
      <c r="C11" s="196"/>
    </row>
    <row r="12" spans="1:3" ht="56.1" customHeight="1">
      <c r="A12" s="538" t="s">
        <v>1040</v>
      </c>
      <c r="B12" s="538"/>
      <c r="C12" s="196"/>
    </row>
    <row r="13" spans="1:3" ht="24.75" customHeight="1">
      <c r="A13" s="196"/>
      <c r="B13" s="197"/>
      <c r="C13" s="196"/>
    </row>
    <row r="14" spans="1:3" ht="15.75" customHeight="1">
      <c r="A14" s="198" t="s">
        <v>1041</v>
      </c>
      <c r="B14" s="199"/>
      <c r="C14" s="196"/>
    </row>
    <row r="33" spans="1:1" ht="15" customHeight="1">
      <c r="A33" s="200" t="s">
        <v>1042</v>
      </c>
    </row>
    <row r="54" spans="1:1" ht="15.75" customHeight="1">
      <c r="A54" s="201" t="s">
        <v>1043</v>
      </c>
    </row>
  </sheetData>
  <mergeCells count="9">
    <mergeCell ref="A9:B9"/>
    <mergeCell ref="A11:B11"/>
    <mergeCell ref="A12:B12"/>
    <mergeCell ref="A1:C1"/>
    <mergeCell ref="A2:B2"/>
    <mergeCell ref="A3:B3"/>
    <mergeCell ref="A6:B6"/>
    <mergeCell ref="A7:B7"/>
    <mergeCell ref="A8:B8"/>
  </mergeCells>
  <hyperlinks>
    <hyperlink ref="A3" r:id="rId1" xr:uid="{4BC151B0-2E0D-4C0A-98A3-8AB31087CB4E}"/>
  </hyperlinks>
  <pageMargins left="0.25" right="0.25" top="0.75" bottom="0.75" header="0" footer="0"/>
  <pageSetup scale="30" orientation="landscape"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sheetPr>
  <dimension ref="A1:A29"/>
  <sheetViews>
    <sheetView showGridLines="0" workbookViewId="0"/>
  </sheetViews>
  <sheetFormatPr defaultColWidth="11.25" defaultRowHeight="15" customHeight="1"/>
  <cols>
    <col min="1" max="1" width="142" customWidth="1"/>
    <col min="2" max="26" width="10.375" customWidth="1"/>
  </cols>
  <sheetData>
    <row r="1" spans="1:1" ht="24.75" customHeight="1">
      <c r="A1" s="21" t="s">
        <v>1044</v>
      </c>
    </row>
    <row r="2" spans="1:1" ht="21.75" customHeight="1">
      <c r="A2" s="81" t="s">
        <v>1045</v>
      </c>
    </row>
    <row r="3" spans="1:1" ht="23.25" customHeight="1">
      <c r="A3" s="48" t="s">
        <v>1046</v>
      </c>
    </row>
    <row r="4" spans="1:1" ht="15.75">
      <c r="A4" s="56" t="s">
        <v>1047</v>
      </c>
    </row>
    <row r="5" spans="1:1" ht="31.5">
      <c r="A5" s="109" t="s">
        <v>1048</v>
      </c>
    </row>
    <row r="6" spans="1:1" ht="15.75">
      <c r="A6" s="109" t="s">
        <v>1049</v>
      </c>
    </row>
    <row r="7" spans="1:1" ht="15.75">
      <c r="A7" s="109" t="s">
        <v>1050</v>
      </c>
    </row>
    <row r="8" spans="1:1" ht="15.75">
      <c r="A8" s="109" t="s">
        <v>1051</v>
      </c>
    </row>
    <row r="9" spans="1:1" ht="15.75">
      <c r="A9" s="109" t="s">
        <v>1052</v>
      </c>
    </row>
    <row r="10" spans="1:1" ht="15.75">
      <c r="A10" s="109" t="s">
        <v>1053</v>
      </c>
    </row>
    <row r="11" spans="1:1" ht="31.5">
      <c r="A11" s="109" t="s">
        <v>1054</v>
      </c>
    </row>
    <row r="12" spans="1:1" ht="15.75">
      <c r="A12" s="109" t="s">
        <v>1055</v>
      </c>
    </row>
    <row r="13" spans="1:1" ht="15.75">
      <c r="A13" s="26"/>
    </row>
    <row r="14" spans="1:1" ht="15.75">
      <c r="A14" s="56" t="s">
        <v>1056</v>
      </c>
    </row>
    <row r="15" spans="1:1" ht="15.75">
      <c r="A15" s="109" t="s">
        <v>1057</v>
      </c>
    </row>
    <row r="17" spans="1:1" ht="15.75">
      <c r="A17" s="109" t="s">
        <v>1058</v>
      </c>
    </row>
    <row r="18" spans="1:1" ht="15.75">
      <c r="A18" s="109" t="s">
        <v>1059</v>
      </c>
    </row>
    <row r="19" spans="1:1" ht="15.75">
      <c r="A19" s="109" t="s">
        <v>1060</v>
      </c>
    </row>
    <row r="20" spans="1:1" ht="15.75">
      <c r="A20" s="109" t="s">
        <v>1061</v>
      </c>
    </row>
    <row r="21" spans="1:1" ht="15.75">
      <c r="A21" s="26"/>
    </row>
    <row r="22" spans="1:1" ht="15.75">
      <c r="A22" s="56" t="s">
        <v>1062</v>
      </c>
    </row>
    <row r="23" spans="1:1" ht="15.75">
      <c r="A23" s="26"/>
    </row>
    <row r="24" spans="1:1" ht="15.75">
      <c r="A24" s="26" t="s">
        <v>1063</v>
      </c>
    </row>
    <row r="25" spans="1:1" ht="15.75">
      <c r="A25" s="26" t="s">
        <v>1064</v>
      </c>
    </row>
    <row r="26" spans="1:1" ht="15.75">
      <c r="A26" s="26" t="s">
        <v>1065</v>
      </c>
    </row>
    <row r="27" spans="1:1" ht="15.75">
      <c r="A27" s="26" t="s">
        <v>1066</v>
      </c>
    </row>
    <row r="28" spans="1:1" ht="15.75">
      <c r="A28" s="26"/>
    </row>
    <row r="29" spans="1:1" ht="15.75">
      <c r="A29" s="26" t="s">
        <v>1067</v>
      </c>
    </row>
  </sheetData>
  <pageMargins left="0.7" right="0.7" top="0.75" bottom="0.75" header="0" footer="0"/>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sheetPr>
  <dimension ref="A1:B23"/>
  <sheetViews>
    <sheetView showGridLines="0" workbookViewId="0">
      <pane ySplit="1" topLeftCell="A2" activePane="bottomLeft" state="frozen"/>
      <selection pane="bottomLeft" activeCell="B21" sqref="B21"/>
    </sheetView>
  </sheetViews>
  <sheetFormatPr defaultColWidth="11.25" defaultRowHeight="15" customHeight="1"/>
  <cols>
    <col min="1" max="1" width="7.125" customWidth="1"/>
    <col min="2" max="2" width="106.125" customWidth="1"/>
    <col min="3" max="26" width="10.625" customWidth="1"/>
  </cols>
  <sheetData>
    <row r="1" spans="1:2" ht="25.5" customHeight="1">
      <c r="A1" s="396" t="s">
        <v>1068</v>
      </c>
      <c r="B1" s="397"/>
    </row>
    <row r="2" spans="1:2" ht="36.75" customHeight="1">
      <c r="A2" s="547" t="s">
        <v>1069</v>
      </c>
      <c r="B2" s="434"/>
    </row>
    <row r="3" spans="1:2" ht="17.649999999999999">
      <c r="A3" s="1"/>
      <c r="B3" s="110"/>
    </row>
    <row r="4" spans="1:2" ht="18">
      <c r="A4" s="1"/>
      <c r="B4" s="111" t="s">
        <v>1070</v>
      </c>
    </row>
    <row r="5" spans="1:2" ht="18">
      <c r="A5" s="1"/>
      <c r="B5" s="112" t="s">
        <v>1071</v>
      </c>
    </row>
    <row r="6" spans="1:2" ht="18">
      <c r="A6" s="1"/>
      <c r="B6" s="113" t="s">
        <v>1072</v>
      </c>
    </row>
    <row r="7" spans="1:2" ht="18">
      <c r="A7" s="1"/>
      <c r="B7" s="94"/>
    </row>
    <row r="8" spans="1:2" ht="18">
      <c r="A8" s="1"/>
      <c r="B8" s="113"/>
    </row>
    <row r="9" spans="1:2" ht="18">
      <c r="A9" s="1"/>
      <c r="B9" s="112"/>
    </row>
    <row r="10" spans="1:2" ht="18">
      <c r="A10" s="1"/>
      <c r="B10" s="113"/>
    </row>
    <row r="11" spans="1:2" ht="18">
      <c r="A11" s="1"/>
      <c r="B11" s="94"/>
    </row>
    <row r="12" spans="1:2" ht="18">
      <c r="A12" s="1"/>
      <c r="B12" s="113" t="s">
        <v>1073</v>
      </c>
    </row>
    <row r="13" spans="1:2" ht="18">
      <c r="A13" s="1"/>
      <c r="B13" s="112" t="s">
        <v>1074</v>
      </c>
    </row>
    <row r="14" spans="1:2" ht="18">
      <c r="A14" s="1"/>
      <c r="B14" s="113" t="s">
        <v>1072</v>
      </c>
    </row>
    <row r="21" spans="2:2" ht="18">
      <c r="B21" s="113" t="s">
        <v>1075</v>
      </c>
    </row>
    <row r="22" spans="2:2" ht="18">
      <c r="B22" s="112" t="s">
        <v>1076</v>
      </c>
    </row>
    <row r="23" spans="2:2" ht="18">
      <c r="B23" s="113" t="s">
        <v>1072</v>
      </c>
    </row>
  </sheetData>
  <mergeCells count="2">
    <mergeCell ref="A1:B1"/>
    <mergeCell ref="A2:B2"/>
  </mergeCells>
  <pageMargins left="0.7" right="0.7" top="0.75" bottom="0.75" header="0" footer="0"/>
  <pageSetup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sheetPr>
  <dimension ref="A1:D27"/>
  <sheetViews>
    <sheetView showGridLines="0" workbookViewId="0">
      <pane ySplit="1" topLeftCell="A2" activePane="bottomLeft" state="frozen"/>
      <selection pane="bottomLeft" activeCell="B3" sqref="B3"/>
    </sheetView>
  </sheetViews>
  <sheetFormatPr defaultColWidth="11.25" defaultRowHeight="15" customHeight="1"/>
  <cols>
    <col min="1" max="1" width="14.125" customWidth="1"/>
    <col min="2" max="4" width="20.625" customWidth="1"/>
    <col min="5" max="26" width="10.625" customWidth="1"/>
  </cols>
  <sheetData>
    <row r="1" spans="1:4" ht="25.5" customHeight="1">
      <c r="A1" s="396" t="s">
        <v>1077</v>
      </c>
      <c r="B1" s="397"/>
      <c r="C1" s="397"/>
      <c r="D1" s="397"/>
    </row>
    <row r="2" spans="1:4" ht="15.75">
      <c r="A2" s="50" t="s">
        <v>1078</v>
      </c>
    </row>
    <row r="3" spans="1:4" ht="23.25" customHeight="1">
      <c r="A3" s="551" t="s">
        <v>1079</v>
      </c>
      <c r="B3" s="548" t="s">
        <v>1080</v>
      </c>
      <c r="C3" s="552" t="s">
        <v>1081</v>
      </c>
      <c r="D3" s="518"/>
    </row>
    <row r="4" spans="1:4" ht="15.75">
      <c r="A4" s="550"/>
      <c r="B4" s="550"/>
      <c r="C4" s="114" t="s">
        <v>1082</v>
      </c>
      <c r="D4" s="115" t="s">
        <v>1083</v>
      </c>
    </row>
    <row r="5" spans="1:4" ht="15.75">
      <c r="A5" s="548" t="s">
        <v>998</v>
      </c>
      <c r="B5" s="116" t="s">
        <v>1084</v>
      </c>
      <c r="C5" s="116" t="s">
        <v>1085</v>
      </c>
      <c r="D5" s="116" t="s">
        <v>1085</v>
      </c>
    </row>
    <row r="6" spans="1:4" ht="15.75">
      <c r="A6" s="549"/>
      <c r="B6" s="116" t="s">
        <v>1086</v>
      </c>
      <c r="C6" s="116" t="s">
        <v>1085</v>
      </c>
      <c r="D6" s="116" t="s">
        <v>1085</v>
      </c>
    </row>
    <row r="7" spans="1:4" ht="15.75">
      <c r="A7" s="549"/>
      <c r="B7" s="117" t="s">
        <v>1087</v>
      </c>
      <c r="C7" s="117" t="s">
        <v>1088</v>
      </c>
      <c r="D7" s="116" t="s">
        <v>1085</v>
      </c>
    </row>
    <row r="8" spans="1:4" ht="15.75">
      <c r="A8" s="550"/>
      <c r="B8" s="117" t="s">
        <v>1089</v>
      </c>
      <c r="C8" s="117" t="s">
        <v>1088</v>
      </c>
      <c r="D8" s="117" t="s">
        <v>1088</v>
      </c>
    </row>
    <row r="9" spans="1:4" ht="15.75">
      <c r="A9" s="548" t="s">
        <v>1005</v>
      </c>
      <c r="B9" s="116" t="s">
        <v>1090</v>
      </c>
      <c r="C9" s="116" t="s">
        <v>1085</v>
      </c>
      <c r="D9" s="116" t="s">
        <v>1085</v>
      </c>
    </row>
    <row r="10" spans="1:4" ht="15.75">
      <c r="A10" s="549"/>
      <c r="B10" s="116" t="s">
        <v>1091</v>
      </c>
      <c r="C10" s="116" t="s">
        <v>1085</v>
      </c>
      <c r="D10" s="116" t="s">
        <v>1085</v>
      </c>
    </row>
    <row r="11" spans="1:4" ht="15.75">
      <c r="A11" s="549"/>
      <c r="B11" s="117" t="s">
        <v>1092</v>
      </c>
      <c r="C11" s="117" t="s">
        <v>1088</v>
      </c>
      <c r="D11" s="116" t="s">
        <v>1085</v>
      </c>
    </row>
    <row r="12" spans="1:4" ht="15.75">
      <c r="A12" s="549"/>
      <c r="B12" s="117" t="s">
        <v>1093</v>
      </c>
      <c r="C12" s="117" t="s">
        <v>1088</v>
      </c>
      <c r="D12" s="117" t="s">
        <v>1088</v>
      </c>
    </row>
    <row r="13" spans="1:4" ht="15.75">
      <c r="A13" s="549"/>
      <c r="B13" s="118" t="s">
        <v>1094</v>
      </c>
      <c r="C13" s="118" t="s">
        <v>1095</v>
      </c>
      <c r="D13" s="118" t="s">
        <v>1095</v>
      </c>
    </row>
    <row r="14" spans="1:4" ht="15.75">
      <c r="A14" s="550"/>
      <c r="B14" s="118" t="s">
        <v>1096</v>
      </c>
      <c r="C14" s="119" t="s">
        <v>1095</v>
      </c>
      <c r="D14" s="119" t="s">
        <v>1095</v>
      </c>
    </row>
    <row r="15" spans="1:4" ht="15.75">
      <c r="A15" s="548" t="s">
        <v>1025</v>
      </c>
      <c r="B15" s="116" t="s">
        <v>1090</v>
      </c>
      <c r="C15" s="116" t="s">
        <v>1085</v>
      </c>
      <c r="D15" s="116" t="s">
        <v>1085</v>
      </c>
    </row>
    <row r="16" spans="1:4" ht="15.75">
      <c r="A16" s="549"/>
      <c r="B16" s="116" t="s">
        <v>1091</v>
      </c>
      <c r="C16" s="116" t="s">
        <v>1085</v>
      </c>
      <c r="D16" s="116" t="s">
        <v>1085</v>
      </c>
    </row>
    <row r="17" spans="1:4" ht="15.75">
      <c r="A17" s="549"/>
      <c r="B17" s="117" t="s">
        <v>1092</v>
      </c>
      <c r="C17" s="117" t="s">
        <v>1088</v>
      </c>
      <c r="D17" s="116" t="s">
        <v>1085</v>
      </c>
    </row>
    <row r="18" spans="1:4" ht="15.75">
      <c r="A18" s="549"/>
      <c r="B18" s="117" t="s">
        <v>1093</v>
      </c>
      <c r="C18" s="117" t="s">
        <v>1088</v>
      </c>
      <c r="D18" s="117" t="s">
        <v>1088</v>
      </c>
    </row>
    <row r="19" spans="1:4" ht="15.75">
      <c r="A19" s="549"/>
      <c r="B19" s="118" t="s">
        <v>1094</v>
      </c>
      <c r="C19" s="118" t="s">
        <v>1095</v>
      </c>
      <c r="D19" s="118" t="s">
        <v>1095</v>
      </c>
    </row>
    <row r="20" spans="1:4" ht="15.75">
      <c r="A20" s="550"/>
      <c r="B20" s="118" t="s">
        <v>1096</v>
      </c>
      <c r="C20" s="118" t="s">
        <v>1095</v>
      </c>
      <c r="D20" s="118" t="s">
        <v>1095</v>
      </c>
    </row>
    <row r="21" spans="1:4" ht="15.75">
      <c r="A21" s="548" t="s">
        <v>1016</v>
      </c>
      <c r="B21" s="116" t="s">
        <v>1097</v>
      </c>
      <c r="C21" s="116" t="s">
        <v>1085</v>
      </c>
      <c r="D21" s="116" t="s">
        <v>1085</v>
      </c>
    </row>
    <row r="22" spans="1:4" ht="15.75">
      <c r="A22" s="549"/>
      <c r="B22" s="117" t="s">
        <v>1098</v>
      </c>
      <c r="C22" s="117" t="s">
        <v>1088</v>
      </c>
      <c r="D22" s="117" t="s">
        <v>1088</v>
      </c>
    </row>
    <row r="23" spans="1:4" ht="15.75">
      <c r="A23" s="550"/>
      <c r="B23" s="117" t="s">
        <v>1099</v>
      </c>
      <c r="C23" s="117" t="s">
        <v>1088</v>
      </c>
      <c r="D23" s="117" t="s">
        <v>1088</v>
      </c>
    </row>
    <row r="24" spans="1:4" ht="15.75">
      <c r="A24" s="548" t="s">
        <v>1029</v>
      </c>
      <c r="B24" s="116" t="s">
        <v>1097</v>
      </c>
      <c r="C24" s="116" t="s">
        <v>1085</v>
      </c>
      <c r="D24" s="116" t="s">
        <v>1085</v>
      </c>
    </row>
    <row r="25" spans="1:4" ht="15.75">
      <c r="A25" s="549"/>
      <c r="B25" s="117" t="s">
        <v>1098</v>
      </c>
      <c r="C25" s="117" t="s">
        <v>1088</v>
      </c>
      <c r="D25" s="117" t="s">
        <v>1088</v>
      </c>
    </row>
    <row r="26" spans="1:4" ht="15.75">
      <c r="A26" s="550"/>
      <c r="B26" s="117" t="s">
        <v>1099</v>
      </c>
      <c r="C26" s="117" t="s">
        <v>1088</v>
      </c>
      <c r="D26" s="117" t="s">
        <v>1088</v>
      </c>
    </row>
    <row r="27" spans="1:4" ht="21" customHeight="1">
      <c r="A27" s="389" t="s">
        <v>1100</v>
      </c>
    </row>
  </sheetData>
  <mergeCells count="9">
    <mergeCell ref="A21:A23"/>
    <mergeCell ref="A24:A26"/>
    <mergeCell ref="A1:D1"/>
    <mergeCell ref="A3:A4"/>
    <mergeCell ref="B3:B4"/>
    <mergeCell ref="C3:D3"/>
    <mergeCell ref="A5:A8"/>
    <mergeCell ref="A9:A14"/>
    <mergeCell ref="A15:A20"/>
  </mergeCells>
  <hyperlinks>
    <hyperlink ref="A27" r:id="rId1" xr:uid="{00000000-0004-0000-0A00-000000000000}"/>
  </hyperlinks>
  <pageMargins left="0.7" right="0.7" top="0.75" bottom="0.75" header="0" footer="0"/>
  <pageSetup orientation="portrait"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CC2E5"/>
  </sheetPr>
  <dimension ref="A1:D42"/>
  <sheetViews>
    <sheetView showGridLines="0" workbookViewId="0">
      <pane ySplit="1" topLeftCell="A2" activePane="bottomLeft" state="frozen"/>
      <selection pane="bottomLeft" sqref="A1:XFD1"/>
    </sheetView>
  </sheetViews>
  <sheetFormatPr defaultColWidth="11.25" defaultRowHeight="15" customHeight="1"/>
  <cols>
    <col min="1" max="1" width="3.375" customWidth="1"/>
    <col min="2" max="2" width="76.75" customWidth="1"/>
    <col min="3" max="4" width="55.625" customWidth="1"/>
    <col min="5" max="26" width="10.625" customWidth="1"/>
  </cols>
  <sheetData>
    <row r="1" spans="1:4" ht="18">
      <c r="A1" s="396" t="s">
        <v>43</v>
      </c>
      <c r="B1" s="397"/>
      <c r="C1" s="21" t="s">
        <v>44</v>
      </c>
      <c r="D1" s="21" t="s">
        <v>45</v>
      </c>
    </row>
    <row r="2" spans="1:4" ht="24.75" customHeight="1">
      <c r="A2" s="399" t="s">
        <v>1101</v>
      </c>
      <c r="B2" s="397"/>
      <c r="C2" s="22"/>
      <c r="D2" s="22"/>
    </row>
    <row r="3" spans="1:4" ht="18" customHeight="1">
      <c r="A3" s="10" t="s">
        <v>5</v>
      </c>
      <c r="B3" s="120" t="s">
        <v>1102</v>
      </c>
      <c r="C3" s="11"/>
      <c r="D3" s="17" t="s">
        <v>1103</v>
      </c>
    </row>
    <row r="4" spans="1:4" ht="18" customHeight="1">
      <c r="A4" s="14" t="s">
        <v>7</v>
      </c>
      <c r="B4" s="121" t="s">
        <v>1104</v>
      </c>
      <c r="C4" s="45"/>
      <c r="D4" s="18"/>
    </row>
    <row r="5" spans="1:4" ht="18" customHeight="1">
      <c r="A5" s="10" t="s">
        <v>9</v>
      </c>
      <c r="B5" s="122" t="s">
        <v>1105</v>
      </c>
      <c r="C5" s="11"/>
      <c r="D5" s="17"/>
    </row>
    <row r="6" spans="1:4" ht="18" customHeight="1">
      <c r="A6" s="14" t="s">
        <v>13</v>
      </c>
      <c r="B6" s="121" t="s">
        <v>1106</v>
      </c>
      <c r="C6" s="45"/>
      <c r="D6" s="18"/>
    </row>
    <row r="7" spans="1:4" ht="18" customHeight="1">
      <c r="A7" s="10" t="s">
        <v>15</v>
      </c>
      <c r="B7" s="122" t="s">
        <v>1107</v>
      </c>
      <c r="C7" s="11"/>
      <c r="D7" s="17"/>
    </row>
    <row r="8" spans="1:4" ht="18" customHeight="1">
      <c r="A8" s="14" t="s">
        <v>18</v>
      </c>
      <c r="B8" s="121" t="s">
        <v>1108</v>
      </c>
      <c r="C8" s="45"/>
      <c r="D8" s="18"/>
    </row>
    <row r="9" spans="1:4" ht="15.75">
      <c r="A9" s="10" t="s">
        <v>21</v>
      </c>
      <c r="B9" s="122" t="s">
        <v>1109</v>
      </c>
      <c r="C9" s="11"/>
      <c r="D9" s="17"/>
    </row>
    <row r="10" spans="1:4" ht="18" customHeight="1">
      <c r="A10" s="14" t="s">
        <v>57</v>
      </c>
      <c r="B10" s="121" t="s">
        <v>1110</v>
      </c>
      <c r="C10" s="45"/>
      <c r="D10" s="18"/>
    </row>
    <row r="11" spans="1:4" ht="15.75">
      <c r="A11" s="10" t="s">
        <v>59</v>
      </c>
      <c r="B11" s="122" t="s">
        <v>1111</v>
      </c>
      <c r="C11" s="11"/>
      <c r="D11" s="17" t="s">
        <v>1112</v>
      </c>
    </row>
    <row r="12" spans="1:4" ht="15.75">
      <c r="A12" s="14" t="s">
        <v>62</v>
      </c>
      <c r="B12" s="121" t="s">
        <v>1113</v>
      </c>
      <c r="C12" s="45"/>
      <c r="D12" s="18"/>
    </row>
    <row r="13" spans="1:4" ht="15.75">
      <c r="A13" s="10" t="s">
        <v>64</v>
      </c>
      <c r="B13" s="390" t="s">
        <v>1114</v>
      </c>
      <c r="C13" s="11"/>
      <c r="D13" s="17"/>
    </row>
    <row r="14" spans="1:4" ht="15.75">
      <c r="A14" s="10" t="s">
        <v>66</v>
      </c>
      <c r="B14" s="120" t="s">
        <v>1115</v>
      </c>
      <c r="C14" s="11"/>
      <c r="D14" s="17"/>
    </row>
    <row r="15" spans="1:4" ht="15.75">
      <c r="A15" s="14" t="s">
        <v>68</v>
      </c>
      <c r="B15" s="121" t="s">
        <v>1116</v>
      </c>
      <c r="C15" s="45"/>
      <c r="D15" s="18"/>
    </row>
    <row r="16" spans="1:4" ht="15.75">
      <c r="A16" s="10" t="s">
        <v>71</v>
      </c>
      <c r="B16" s="120" t="s">
        <v>1117</v>
      </c>
      <c r="C16" s="11"/>
      <c r="D16" s="17"/>
    </row>
    <row r="17" spans="1:4" ht="15.75">
      <c r="A17" s="14" t="s">
        <v>148</v>
      </c>
      <c r="B17" s="121" t="s">
        <v>1118</v>
      </c>
      <c r="C17" s="45"/>
      <c r="D17" s="18"/>
    </row>
    <row r="18" spans="1:4" ht="15.75">
      <c r="A18" s="10" t="s">
        <v>151</v>
      </c>
      <c r="B18" s="120" t="s">
        <v>1119</v>
      </c>
      <c r="C18" s="11"/>
      <c r="D18" s="17"/>
    </row>
    <row r="19" spans="1:4" ht="15.75">
      <c r="A19" s="14" t="s">
        <v>153</v>
      </c>
      <c r="B19" s="121" t="s">
        <v>1120</v>
      </c>
      <c r="C19" s="45"/>
      <c r="D19" s="18"/>
    </row>
    <row r="20" spans="1:4" ht="15.75">
      <c r="A20" s="10" t="s">
        <v>1121</v>
      </c>
      <c r="B20" s="120" t="s">
        <v>1122</v>
      </c>
      <c r="C20" s="11"/>
      <c r="D20" s="17"/>
    </row>
    <row r="21" spans="1:4" ht="15.75">
      <c r="A21" s="14" t="s">
        <v>1123</v>
      </c>
      <c r="B21" s="121" t="s">
        <v>1124</v>
      </c>
      <c r="C21" s="45"/>
      <c r="D21" s="18"/>
    </row>
    <row r="22" spans="1:4" ht="15.75">
      <c r="A22" s="88"/>
      <c r="B22" s="88"/>
      <c r="C22" s="88"/>
      <c r="D22" s="88"/>
    </row>
    <row r="23" spans="1:4" ht="15.75">
      <c r="A23" s="88"/>
      <c r="B23" s="167" t="s">
        <v>1125</v>
      </c>
      <c r="C23" s="88"/>
      <c r="D23" s="88"/>
    </row>
    <row r="42" spans="3:3" ht="15" customHeight="1"/>
  </sheetData>
  <mergeCells count="2">
    <mergeCell ref="A1:B1"/>
    <mergeCell ref="A2:B2"/>
  </mergeCells>
  <dataValidations count="8">
    <dataValidation type="list" allowBlank="1" showErrorMessage="1" sqref="B56 B63" xr:uid="{00000000-0002-0000-0B00-000000000000}">
      <formula1>"Amazon Web Services,Google Cloud Platform,Microsoft Azure,ECS,NAS Share"</formula1>
    </dataValidation>
    <dataValidation type="list" allowBlank="1" showInputMessage="1" showErrorMessage="1" prompt="1GB or 10GB?" sqref="B43" xr:uid="{00000000-0002-0000-0B00-000001000000}">
      <formula1>"1g,10G"</formula1>
    </dataValidation>
    <dataValidation type="list" allowBlank="1" showInputMessage="1" showErrorMessage="1" prompt="Physical, Virtual or Both?" sqref="B42" xr:uid="{00000000-0002-0000-0B00-000002000000}">
      <formula1>"Physical,Virtual,Both"</formula1>
    </dataValidation>
    <dataValidation type="list" allowBlank="1" showInputMessage="1" showErrorMessage="1" prompt="Volume-based backup or File-based backup?" sqref="B48" xr:uid="{00000000-0002-0000-0B00-000003000000}">
      <formula1>"Volume-based backup,File-based backup"</formula1>
    </dataValidation>
    <dataValidation type="list" allowBlank="1" showErrorMessage="1" sqref="B59" xr:uid="{00000000-0002-0000-0B00-000004000000}">
      <formula1>"All,Some"</formula1>
    </dataValidation>
    <dataValidation type="list" allowBlank="1" showErrorMessage="1" sqref="C5:C8 C10" xr:uid="{00000000-0002-0000-0B00-000005000000}">
      <formula1>"Yes,No"</formula1>
    </dataValidation>
    <dataValidation type="list" allowBlank="1" showInputMessage="1" showErrorMessage="1" prompt="RMAN Dump or Oracle Adaptor?" sqref="B52" xr:uid="{00000000-0002-0000-0B00-000006000000}">
      <formula1>"RMAN Dump,Oracle Adaptor"</formula1>
    </dataValidation>
    <dataValidation type="list" allowBlank="1" showInputMessage="1" showErrorMessage="1" prompt="Yes or No?" sqref="B40:B41 B55 B57:B58 B62 B64:B67" xr:uid="{00000000-0002-0000-0B00-000007000000}">
      <formula1>"Yes,No"</formula1>
    </dataValidation>
  </dataValidations>
  <pageMargins left="0.7" right="0.7" top="0.75" bottom="0.75" header="0" footer="0"/>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CC2E5"/>
  </sheetPr>
  <dimension ref="A1:C48"/>
  <sheetViews>
    <sheetView workbookViewId="0">
      <pane ySplit="1" topLeftCell="A2" activePane="bottomLeft" state="frozen"/>
      <selection pane="bottomLeft" activeCell="C7" sqref="C7"/>
    </sheetView>
  </sheetViews>
  <sheetFormatPr defaultColWidth="11.25" defaultRowHeight="15" customHeight="1"/>
  <cols>
    <col min="1" max="2" width="55.625" customWidth="1"/>
    <col min="3" max="3" width="81.375" customWidth="1"/>
    <col min="4" max="26" width="8.625" customWidth="1"/>
  </cols>
  <sheetData>
    <row r="1" spans="1:3" ht="14.25" customHeight="1">
      <c r="A1" s="123" t="s">
        <v>43</v>
      </c>
      <c r="B1" s="380" t="s">
        <v>44</v>
      </c>
      <c r="C1" s="71" t="s">
        <v>45</v>
      </c>
    </row>
    <row r="2" spans="1:3" ht="24.75" customHeight="1">
      <c r="A2" s="411" t="s">
        <v>1126</v>
      </c>
      <c r="B2" s="412"/>
      <c r="C2" s="406"/>
    </row>
    <row r="3" spans="1:3" ht="14.25" customHeight="1">
      <c r="A3" s="124" t="s">
        <v>1127</v>
      </c>
      <c r="B3" s="11"/>
      <c r="C3" s="17"/>
    </row>
    <row r="4" spans="1:3" ht="14.25" customHeight="1">
      <c r="A4" s="121" t="s">
        <v>1128</v>
      </c>
      <c r="B4" s="45"/>
      <c r="C4" s="18"/>
    </row>
    <row r="5" spans="1:3" ht="14.25" customHeight="1">
      <c r="A5" s="124" t="s">
        <v>1129</v>
      </c>
      <c r="B5" s="11"/>
      <c r="C5" s="17" t="s">
        <v>1130</v>
      </c>
    </row>
    <row r="6" spans="1:3" ht="14.25" customHeight="1">
      <c r="A6" s="121" t="s">
        <v>1131</v>
      </c>
      <c r="B6" s="45"/>
      <c r="C6" s="18" t="s">
        <v>1132</v>
      </c>
    </row>
    <row r="7" spans="1:3" ht="14.25" customHeight="1">
      <c r="A7" s="124" t="s">
        <v>1133</v>
      </c>
      <c r="B7" s="11"/>
      <c r="C7" s="17"/>
    </row>
    <row r="8" spans="1:3" ht="14.25" customHeight="1">
      <c r="A8" s="121" t="s">
        <v>1134</v>
      </c>
      <c r="B8" s="45"/>
      <c r="C8" s="18"/>
    </row>
    <row r="9" spans="1:3" ht="14.25" customHeight="1">
      <c r="A9" s="124" t="s">
        <v>1135</v>
      </c>
      <c r="B9" s="11"/>
      <c r="C9" s="17"/>
    </row>
    <row r="10" spans="1:3" ht="14.25" customHeight="1">
      <c r="A10" s="121" t="s">
        <v>1116</v>
      </c>
      <c r="B10" s="45"/>
      <c r="C10" s="18"/>
    </row>
    <row r="11" spans="1:3" ht="14.25" customHeight="1">
      <c r="A11" s="124" t="s">
        <v>1136</v>
      </c>
      <c r="B11" s="11"/>
      <c r="C11" s="17"/>
    </row>
    <row r="12" spans="1:3" ht="14.25" customHeight="1">
      <c r="A12" s="121" t="s">
        <v>1137</v>
      </c>
      <c r="B12" s="45"/>
      <c r="C12" s="18"/>
    </row>
    <row r="13" spans="1:3" ht="14.25" customHeight="1">
      <c r="A13" s="124" t="s">
        <v>1138</v>
      </c>
      <c r="B13" s="11"/>
      <c r="C13" s="17" t="s">
        <v>1139</v>
      </c>
    </row>
    <row r="14" spans="1:3" ht="14.25" customHeight="1">
      <c r="A14" s="121" t="s">
        <v>126</v>
      </c>
      <c r="B14" s="45"/>
      <c r="C14" s="18"/>
    </row>
    <row r="15" spans="1:3" ht="14.25" customHeight="1">
      <c r="A15" s="124" t="s">
        <v>1140</v>
      </c>
      <c r="B15" s="11"/>
      <c r="C15" s="17"/>
    </row>
    <row r="16" spans="1:3" ht="14.25" customHeight="1">
      <c r="A16" s="121" t="s">
        <v>1141</v>
      </c>
      <c r="B16" s="45"/>
      <c r="C16" s="18"/>
    </row>
    <row r="17" spans="1:3" ht="14.25" customHeight="1">
      <c r="A17" s="124" t="s">
        <v>748</v>
      </c>
      <c r="B17" s="11"/>
      <c r="C17" s="17"/>
    </row>
    <row r="18" spans="1:3" ht="14.25" customHeight="1">
      <c r="A18" s="121" t="s">
        <v>1142</v>
      </c>
      <c r="B18" s="45"/>
      <c r="C18" s="18"/>
    </row>
    <row r="19" spans="1:3" ht="14.25" customHeight="1">
      <c r="A19" s="124" t="s">
        <v>1143</v>
      </c>
      <c r="B19" s="11"/>
      <c r="C19" s="17"/>
    </row>
    <row r="20" spans="1:3" ht="14.25" customHeight="1">
      <c r="A20" s="121" t="s">
        <v>1144</v>
      </c>
      <c r="B20" s="45"/>
      <c r="C20" s="18"/>
    </row>
    <row r="21" spans="1:3" ht="14.25" customHeight="1">
      <c r="A21" s="124" t="s">
        <v>1145</v>
      </c>
      <c r="B21" s="11"/>
      <c r="C21" s="17"/>
    </row>
    <row r="22" spans="1:3" ht="14.25" customHeight="1">
      <c r="A22" s="121" t="s">
        <v>1146</v>
      </c>
      <c r="B22" s="45"/>
      <c r="C22" s="18"/>
    </row>
    <row r="23" spans="1:3" ht="14.25" customHeight="1">
      <c r="A23" s="124" t="s">
        <v>1147</v>
      </c>
      <c r="B23" s="11"/>
      <c r="C23" s="17"/>
    </row>
    <row r="24" spans="1:3" ht="14.25" customHeight="1">
      <c r="A24" s="121" t="s">
        <v>1148</v>
      </c>
      <c r="B24" s="45"/>
      <c r="C24" s="18"/>
    </row>
    <row r="25" spans="1:3" ht="14.25" customHeight="1">
      <c r="A25" s="124" t="s">
        <v>1149</v>
      </c>
      <c r="B25" s="11"/>
      <c r="C25" s="17"/>
    </row>
    <row r="26" spans="1:3" ht="14.25" customHeight="1">
      <c r="A26" s="121" t="s">
        <v>1150</v>
      </c>
      <c r="B26" s="45"/>
      <c r="C26" s="18" t="s">
        <v>1151</v>
      </c>
    </row>
    <row r="27" spans="1:3" ht="14.25" customHeight="1">
      <c r="A27" s="124" t="s">
        <v>1152</v>
      </c>
      <c r="B27" s="11"/>
      <c r="C27" s="17" t="s">
        <v>1153</v>
      </c>
    </row>
    <row r="28" spans="1:3" ht="14.25" customHeight="1">
      <c r="A28" s="121" t="s">
        <v>1154</v>
      </c>
      <c r="B28" s="45"/>
      <c r="C28" s="18" t="s">
        <v>1155</v>
      </c>
    </row>
    <row r="29" spans="1:3" ht="14.25" customHeight="1">
      <c r="A29" s="124" t="s">
        <v>1156</v>
      </c>
      <c r="B29" s="11"/>
      <c r="C29" s="17" t="s">
        <v>1157</v>
      </c>
    </row>
    <row r="30" spans="1:3" ht="14.25" customHeight="1">
      <c r="A30" s="121" t="s">
        <v>1158</v>
      </c>
      <c r="B30" s="45"/>
      <c r="C30" s="18"/>
    </row>
    <row r="31" spans="1:3" ht="14.25" customHeight="1">
      <c r="A31" s="124" t="s">
        <v>1159</v>
      </c>
      <c r="B31" s="11"/>
      <c r="C31" s="17"/>
    </row>
    <row r="32" spans="1:3" ht="14.25" customHeight="1">
      <c r="A32" s="121" t="s">
        <v>1160</v>
      </c>
      <c r="B32" s="45"/>
      <c r="C32" s="18"/>
    </row>
    <row r="33" spans="1:3" ht="24.75" customHeight="1">
      <c r="A33" s="411" t="s">
        <v>1161</v>
      </c>
      <c r="B33" s="412"/>
      <c r="C33" s="406"/>
    </row>
    <row r="34" spans="1:3" ht="14.25" customHeight="1">
      <c r="A34" s="121" t="s">
        <v>1162</v>
      </c>
      <c r="B34" s="45"/>
      <c r="C34" s="18" t="s">
        <v>1163</v>
      </c>
    </row>
    <row r="35" spans="1:3" ht="14.25" customHeight="1">
      <c r="A35" s="124" t="s">
        <v>1164</v>
      </c>
      <c r="B35" s="11"/>
      <c r="C35" s="17" t="s">
        <v>1163</v>
      </c>
    </row>
    <row r="36" spans="1:3" ht="14.25" customHeight="1">
      <c r="A36" s="121" t="s">
        <v>1165</v>
      </c>
      <c r="B36" s="45"/>
      <c r="C36" s="18" t="s">
        <v>1166</v>
      </c>
    </row>
    <row r="37" spans="1:3" ht="14.25" customHeight="1">
      <c r="A37" s="124" t="s">
        <v>1167</v>
      </c>
      <c r="B37" s="11"/>
      <c r="C37" s="17" t="s">
        <v>1168</v>
      </c>
    </row>
    <row r="38" spans="1:3" ht="14.25" customHeight="1">
      <c r="A38" s="121" t="s">
        <v>1169</v>
      </c>
      <c r="B38" s="45"/>
      <c r="C38" s="18" t="s">
        <v>126</v>
      </c>
    </row>
    <row r="39" spans="1:3" ht="14.25" customHeight="1">
      <c r="A39" s="124" t="s">
        <v>1170</v>
      </c>
      <c r="B39" s="11"/>
      <c r="C39" s="17">
        <v>3</v>
      </c>
    </row>
    <row r="40" spans="1:3" ht="14.25" customHeight="1">
      <c r="A40" s="121" t="s">
        <v>1171</v>
      </c>
      <c r="B40" s="45"/>
      <c r="C40" s="18" t="s">
        <v>1172</v>
      </c>
    </row>
    <row r="41" spans="1:3" ht="14.25" customHeight="1">
      <c r="A41" s="124" t="s">
        <v>1173</v>
      </c>
      <c r="B41" s="11"/>
      <c r="C41" s="17" t="s">
        <v>1174</v>
      </c>
    </row>
    <row r="42" spans="1:3" ht="14.25" customHeight="1">
      <c r="A42" s="121" t="s">
        <v>1175</v>
      </c>
      <c r="B42" s="45"/>
      <c r="C42" s="18" t="s">
        <v>1176</v>
      </c>
    </row>
    <row r="43" spans="1:3" ht="14.25" customHeight="1">
      <c r="A43" s="124" t="s">
        <v>1177</v>
      </c>
      <c r="B43" s="11"/>
      <c r="C43" s="17" t="s">
        <v>1178</v>
      </c>
    </row>
    <row r="44" spans="1:3" ht="14.25" customHeight="1">
      <c r="A44" s="121" t="s">
        <v>1179</v>
      </c>
      <c r="B44" s="45"/>
      <c r="C44" s="18" t="s">
        <v>1180</v>
      </c>
    </row>
    <row r="45" spans="1:3" ht="14.25" customHeight="1">
      <c r="A45" s="124" t="s">
        <v>1181</v>
      </c>
      <c r="B45" s="11"/>
      <c r="C45" s="17" t="s">
        <v>1182</v>
      </c>
    </row>
    <row r="46" spans="1:3" ht="14.25" customHeight="1">
      <c r="A46" s="121" t="s">
        <v>1183</v>
      </c>
      <c r="B46" s="45"/>
      <c r="C46" s="18" t="s">
        <v>1184</v>
      </c>
    </row>
    <row r="47" spans="1:3" ht="14.25" customHeight="1">
      <c r="A47" s="124" t="s">
        <v>1185</v>
      </c>
      <c r="B47" s="11"/>
      <c r="C47" s="17" t="s">
        <v>1186</v>
      </c>
    </row>
    <row r="48" spans="1:3" ht="14.25" customHeight="1">
      <c r="A48" s="121" t="s">
        <v>1187</v>
      </c>
      <c r="B48" s="45"/>
      <c r="C48" s="18" t="s">
        <v>1188</v>
      </c>
    </row>
  </sheetData>
  <mergeCells count="2">
    <mergeCell ref="A2:C2"/>
    <mergeCell ref="A33:C33"/>
  </mergeCells>
  <dataValidations count="1">
    <dataValidation type="list" allowBlank="1" showErrorMessage="1" sqref="B19 B29:B31" xr:uid="{00000000-0002-0000-0C00-000000000000}">
      <formula1>"Yes,No"</formula1>
    </dataValidation>
  </dataValidation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CC2E5"/>
  </sheetPr>
  <dimension ref="A1:C999"/>
  <sheetViews>
    <sheetView workbookViewId="0">
      <pane ySplit="1" topLeftCell="A2" activePane="bottomLeft" state="frozen"/>
      <selection pane="bottomLeft" activeCell="A63" sqref="A63"/>
    </sheetView>
  </sheetViews>
  <sheetFormatPr defaultColWidth="11.25" defaultRowHeight="15" customHeight="1"/>
  <cols>
    <col min="1" max="1" width="54.75" customWidth="1"/>
    <col min="2" max="2" width="53.375" customWidth="1"/>
    <col min="3" max="3" width="100.625" customWidth="1"/>
    <col min="4" max="26" width="8.625" customWidth="1"/>
  </cols>
  <sheetData>
    <row r="1" spans="1:3" ht="15" customHeight="1">
      <c r="A1" s="123" t="s">
        <v>1189</v>
      </c>
      <c r="B1" s="380" t="s">
        <v>1190</v>
      </c>
      <c r="C1" s="125" t="s">
        <v>1191</v>
      </c>
    </row>
    <row r="2" spans="1:3" ht="15" customHeight="1">
      <c r="A2" s="411" t="s">
        <v>1192</v>
      </c>
      <c r="B2" s="412"/>
      <c r="C2" s="406"/>
    </row>
    <row r="3" spans="1:3" ht="15" customHeight="1">
      <c r="A3" s="124" t="s">
        <v>1193</v>
      </c>
      <c r="B3" s="11"/>
      <c r="C3" s="126" t="s">
        <v>1194</v>
      </c>
    </row>
    <row r="4" spans="1:3" ht="15" customHeight="1">
      <c r="A4" s="121" t="s">
        <v>1195</v>
      </c>
      <c r="B4" s="45"/>
      <c r="C4" s="127" t="s">
        <v>1196</v>
      </c>
    </row>
    <row r="5" spans="1:3" ht="15" customHeight="1">
      <c r="A5" s="124" t="s">
        <v>1197</v>
      </c>
      <c r="B5" s="11"/>
      <c r="C5" s="128"/>
    </row>
    <row r="6" spans="1:3" ht="15" customHeight="1">
      <c r="A6" s="121" t="s">
        <v>1198</v>
      </c>
      <c r="B6" s="45"/>
      <c r="C6" s="127" t="s">
        <v>1199</v>
      </c>
    </row>
    <row r="7" spans="1:3" ht="15" customHeight="1">
      <c r="A7" s="124" t="s">
        <v>1200</v>
      </c>
      <c r="B7" s="11"/>
      <c r="C7" s="128" t="s">
        <v>1199</v>
      </c>
    </row>
    <row r="8" spans="1:3" ht="15" customHeight="1">
      <c r="A8" s="121" t="s">
        <v>1201</v>
      </c>
      <c r="B8" s="45"/>
      <c r="C8" s="127"/>
    </row>
    <row r="9" spans="1:3" ht="15" customHeight="1">
      <c r="A9" s="124" t="s">
        <v>1202</v>
      </c>
      <c r="B9" s="11"/>
      <c r="C9" s="128"/>
    </row>
    <row r="10" spans="1:3" ht="15" customHeight="1">
      <c r="A10" s="121" t="s">
        <v>1203</v>
      </c>
      <c r="B10" s="45"/>
      <c r="C10" s="127"/>
    </row>
    <row r="11" spans="1:3" ht="15" customHeight="1">
      <c r="A11" s="124" t="s">
        <v>1204</v>
      </c>
      <c r="B11" s="11"/>
      <c r="C11" s="128"/>
    </row>
    <row r="12" spans="1:3" ht="15" customHeight="1">
      <c r="A12" s="121" t="s">
        <v>1205</v>
      </c>
      <c r="B12" s="45"/>
      <c r="C12" s="127"/>
    </row>
    <row r="13" spans="1:3" ht="15" customHeight="1">
      <c r="A13" s="124" t="s">
        <v>1116</v>
      </c>
      <c r="B13" s="11"/>
      <c r="C13" s="128"/>
    </row>
    <row r="14" spans="1:3" ht="15" customHeight="1">
      <c r="A14" s="121" t="s">
        <v>1206</v>
      </c>
      <c r="B14" s="45"/>
      <c r="C14" s="127"/>
    </row>
    <row r="15" spans="1:3" ht="15" customHeight="1">
      <c r="A15" s="124" t="s">
        <v>1207</v>
      </c>
      <c r="B15" s="11"/>
      <c r="C15" s="128"/>
    </row>
    <row r="16" spans="1:3" ht="15" customHeight="1">
      <c r="A16" s="121" t="s">
        <v>1208</v>
      </c>
      <c r="B16" s="45"/>
      <c r="C16" s="127"/>
    </row>
    <row r="17" spans="1:3" ht="15" customHeight="1">
      <c r="A17" s="124" t="s">
        <v>126</v>
      </c>
      <c r="B17" s="11"/>
      <c r="C17" s="128"/>
    </row>
    <row r="18" spans="1:3" ht="15" customHeight="1">
      <c r="A18" s="121" t="s">
        <v>1129</v>
      </c>
      <c r="B18" s="45"/>
      <c r="C18" s="127" t="s">
        <v>1209</v>
      </c>
    </row>
    <row r="19" spans="1:3" ht="15" customHeight="1">
      <c r="A19" s="124" t="s">
        <v>1210</v>
      </c>
      <c r="B19" s="11"/>
      <c r="C19" s="128" t="s">
        <v>1211</v>
      </c>
    </row>
    <row r="20" spans="1:3" ht="15" customHeight="1">
      <c r="A20" s="121" t="s">
        <v>1140</v>
      </c>
      <c r="B20" s="45"/>
      <c r="C20" s="127" t="s">
        <v>1212</v>
      </c>
    </row>
    <row r="21" spans="1:3" ht="15" customHeight="1">
      <c r="A21" s="124" t="s">
        <v>1079</v>
      </c>
      <c r="B21" s="11"/>
      <c r="C21" s="128" t="s">
        <v>1157</v>
      </c>
    </row>
    <row r="22" spans="1:3" ht="15" customHeight="1">
      <c r="A22" s="121" t="s">
        <v>1213</v>
      </c>
      <c r="B22" s="45"/>
      <c r="C22" s="127"/>
    </row>
    <row r="23" spans="1:3" ht="15" customHeight="1">
      <c r="A23" s="124" t="s">
        <v>1214</v>
      </c>
      <c r="B23" s="11"/>
      <c r="C23" s="128"/>
    </row>
    <row r="24" spans="1:3" ht="15" customHeight="1">
      <c r="A24" s="121" t="s">
        <v>1142</v>
      </c>
      <c r="B24" s="45"/>
      <c r="C24" s="127"/>
    </row>
    <row r="25" spans="1:3" ht="15" customHeight="1">
      <c r="A25" s="124" t="s">
        <v>1143</v>
      </c>
      <c r="B25" s="11"/>
      <c r="C25" s="128"/>
    </row>
    <row r="26" spans="1:3" ht="15" customHeight="1">
      <c r="A26" s="121" t="s">
        <v>1160</v>
      </c>
      <c r="B26" s="45"/>
      <c r="C26" s="127"/>
    </row>
    <row r="27" spans="1:3" ht="15" customHeight="1">
      <c r="A27" s="124" t="s">
        <v>1145</v>
      </c>
      <c r="B27" s="11"/>
      <c r="C27" s="128"/>
    </row>
    <row r="28" spans="1:3" ht="15" customHeight="1">
      <c r="A28" s="121" t="s">
        <v>1146</v>
      </c>
      <c r="B28" s="45"/>
      <c r="C28" s="127"/>
    </row>
    <row r="29" spans="1:3" ht="15" customHeight="1">
      <c r="A29" s="124" t="s">
        <v>1215</v>
      </c>
      <c r="B29" s="11"/>
      <c r="C29" s="128"/>
    </row>
    <row r="30" spans="1:3" ht="15" customHeight="1">
      <c r="A30" s="411" t="s">
        <v>1216</v>
      </c>
      <c r="B30" s="412"/>
      <c r="C30" s="406"/>
    </row>
    <row r="31" spans="1:3" ht="15" customHeight="1">
      <c r="A31" s="124" t="s">
        <v>1217</v>
      </c>
      <c r="B31" s="11"/>
      <c r="C31" s="128" t="s">
        <v>1218</v>
      </c>
    </row>
    <row r="32" spans="1:3" ht="15" customHeight="1">
      <c r="A32" s="121" t="s">
        <v>1219</v>
      </c>
      <c r="B32" s="45"/>
      <c r="C32" s="127" t="s">
        <v>1220</v>
      </c>
    </row>
    <row r="33" spans="1:3" ht="15" customHeight="1">
      <c r="A33" s="124" t="s">
        <v>1221</v>
      </c>
      <c r="B33" s="11"/>
      <c r="C33" s="128" t="s">
        <v>1222</v>
      </c>
    </row>
    <row r="34" spans="1:3" ht="15" customHeight="1">
      <c r="A34" s="121" t="s">
        <v>1223</v>
      </c>
      <c r="B34" s="45"/>
      <c r="C34" s="127" t="s">
        <v>1224</v>
      </c>
    </row>
    <row r="35" spans="1:3" ht="15" customHeight="1">
      <c r="A35" s="124" t="s">
        <v>1225</v>
      </c>
      <c r="B35" s="11"/>
      <c r="C35" s="128" t="s">
        <v>1226</v>
      </c>
    </row>
    <row r="36" spans="1:3" ht="15" customHeight="1">
      <c r="A36" s="121" t="s">
        <v>1227</v>
      </c>
      <c r="B36" s="45"/>
      <c r="C36" s="127" t="s">
        <v>1228</v>
      </c>
    </row>
    <row r="37" spans="1:3" ht="15" customHeight="1">
      <c r="A37" s="124" t="s">
        <v>1229</v>
      </c>
      <c r="B37" s="11"/>
      <c r="C37" s="128" t="s">
        <v>1230</v>
      </c>
    </row>
    <row r="38" spans="1:3" ht="15" customHeight="1">
      <c r="A38" s="121" t="s">
        <v>1231</v>
      </c>
      <c r="B38" s="45"/>
      <c r="C38" s="127" t="s">
        <v>1232</v>
      </c>
    </row>
    <row r="39" spans="1:3" ht="15" customHeight="1">
      <c r="A39" s="124" t="s">
        <v>1233</v>
      </c>
      <c r="B39" s="11"/>
      <c r="C39" s="128" t="s">
        <v>1234</v>
      </c>
    </row>
    <row r="40" spans="1:3" ht="15.75">
      <c r="A40" s="121" t="s">
        <v>1235</v>
      </c>
      <c r="B40" s="45"/>
      <c r="C40" s="127" t="s">
        <v>1236</v>
      </c>
    </row>
    <row r="41" spans="1:3" ht="15.75">
      <c r="A41" s="124" t="s">
        <v>1237</v>
      </c>
      <c r="B41" s="11"/>
      <c r="C41" s="128" t="s">
        <v>1238</v>
      </c>
    </row>
    <row r="42" spans="1:3" ht="15.75">
      <c r="A42" s="121" t="s">
        <v>1239</v>
      </c>
      <c r="B42" s="45"/>
      <c r="C42" s="127" t="s">
        <v>1240</v>
      </c>
    </row>
    <row r="43" spans="1:3" ht="15.75">
      <c r="A43" s="124" t="s">
        <v>1241</v>
      </c>
      <c r="B43" s="11"/>
      <c r="C43" s="128" t="s">
        <v>1242</v>
      </c>
    </row>
    <row r="44" spans="1:3" ht="15.75">
      <c r="A44" s="121" t="s">
        <v>1243</v>
      </c>
      <c r="B44" s="45"/>
      <c r="C44" s="127" t="s">
        <v>1244</v>
      </c>
    </row>
    <row r="45" spans="1:3" ht="15.75">
      <c r="A45" s="124" t="s">
        <v>1245</v>
      </c>
      <c r="B45" s="11"/>
      <c r="C45" s="128" t="s">
        <v>1246</v>
      </c>
    </row>
    <row r="46" spans="1:3" ht="15.75">
      <c r="A46" s="121" t="s">
        <v>1247</v>
      </c>
      <c r="B46" s="45"/>
      <c r="C46" s="127" t="s">
        <v>1248</v>
      </c>
    </row>
    <row r="47" spans="1:3" ht="15.75">
      <c r="A47" s="124" t="s">
        <v>1249</v>
      </c>
      <c r="B47" s="11"/>
      <c r="C47" s="128" t="s">
        <v>1250</v>
      </c>
    </row>
    <row r="48" spans="1:3" ht="15.75">
      <c r="A48" s="121" t="s">
        <v>1251</v>
      </c>
      <c r="B48" s="45"/>
      <c r="C48" s="127" t="s">
        <v>1252</v>
      </c>
    </row>
    <row r="49" spans="1:3" ht="15.75">
      <c r="A49" s="124" t="s">
        <v>1253</v>
      </c>
      <c r="B49" s="11"/>
      <c r="C49" s="128" t="s">
        <v>1254</v>
      </c>
    </row>
    <row r="50" spans="1:3" ht="15.75">
      <c r="A50" s="121" t="s">
        <v>1255</v>
      </c>
      <c r="B50" s="45"/>
      <c r="C50" s="127" t="s">
        <v>1256</v>
      </c>
    </row>
    <row r="51" spans="1:3" ht="15.75">
      <c r="A51" s="124" t="s">
        <v>1257</v>
      </c>
      <c r="B51" s="11"/>
      <c r="C51" s="128" t="s">
        <v>1258</v>
      </c>
    </row>
    <row r="52" spans="1:3" ht="15.75">
      <c r="A52" s="121" t="s">
        <v>1259</v>
      </c>
      <c r="B52" s="45"/>
      <c r="C52" s="127" t="s">
        <v>1260</v>
      </c>
    </row>
    <row r="53" spans="1:3" ht="15.75">
      <c r="A53" s="124" t="s">
        <v>1261</v>
      </c>
      <c r="B53" s="11"/>
      <c r="C53" s="128" t="s">
        <v>1262</v>
      </c>
    </row>
    <row r="54" spans="1:3" ht="15.75">
      <c r="A54" s="121" t="s">
        <v>1263</v>
      </c>
      <c r="B54" s="45"/>
      <c r="C54" s="127" t="s">
        <v>1264</v>
      </c>
    </row>
    <row r="55" spans="1:3" ht="15.75">
      <c r="A55" s="124" t="s">
        <v>1265</v>
      </c>
      <c r="B55" s="11"/>
      <c r="C55" s="128" t="s">
        <v>1264</v>
      </c>
    </row>
    <row r="56" spans="1:3" ht="15.75">
      <c r="A56" s="121" t="s">
        <v>1266</v>
      </c>
      <c r="B56" s="45"/>
      <c r="C56" s="127" t="s">
        <v>1267</v>
      </c>
    </row>
    <row r="57" spans="1:3" ht="15.75">
      <c r="A57" s="107" t="s">
        <v>1268</v>
      </c>
      <c r="B57" s="11"/>
      <c r="C57" s="128" t="s">
        <v>1269</v>
      </c>
    </row>
    <row r="58" spans="1:3" ht="15.75">
      <c r="A58" s="107" t="s">
        <v>1270</v>
      </c>
      <c r="B58" s="45"/>
      <c r="C58" s="127" t="s">
        <v>1271</v>
      </c>
    </row>
    <row r="59" spans="1:3" ht="15.75">
      <c r="A59" s="124" t="s">
        <v>1272</v>
      </c>
      <c r="B59" s="11"/>
      <c r="C59" s="128" t="s">
        <v>1264</v>
      </c>
    </row>
    <row r="60" spans="1:3" ht="15.75">
      <c r="A60" s="1"/>
      <c r="B60" s="1"/>
      <c r="C60" s="26"/>
    </row>
    <row r="61" spans="1:3" ht="15.75">
      <c r="A61" s="107"/>
      <c r="B61" s="107"/>
      <c r="C61" s="129"/>
    </row>
    <row r="62" spans="1:3" s="168" customFormat="1" ht="15.75">
      <c r="A62" s="391" t="s">
        <v>1273</v>
      </c>
      <c r="B62" s="391"/>
      <c r="C62" s="392"/>
    </row>
    <row r="63" spans="1:3" ht="15.75"/>
    <row r="64" spans="1:3" ht="15.75"/>
    <row r="65" ht="15.75"/>
    <row r="66" ht="15.75"/>
    <row r="67" ht="15.75"/>
    <row r="68" ht="15.75"/>
    <row r="69" ht="15.75"/>
    <row r="70" ht="15.75"/>
    <row r="71" ht="15.75"/>
    <row r="72" ht="15.75"/>
    <row r="73" ht="15.75"/>
    <row r="74" ht="15.75"/>
    <row r="75" ht="15.75"/>
    <row r="76" ht="15.75"/>
    <row r="77" ht="15.75"/>
    <row r="78" ht="15.75"/>
    <row r="79" ht="15.75"/>
    <row r="80" ht="15.75"/>
    <row r="81" ht="15.75"/>
    <row r="82" ht="15.75"/>
    <row r="83" ht="15.75"/>
    <row r="84" ht="15.75"/>
    <row r="85" ht="15.75"/>
    <row r="86" ht="15.75"/>
    <row r="87" ht="15.75"/>
    <row r="88" ht="15.75"/>
    <row r="89" ht="15.75"/>
    <row r="90" ht="15.75"/>
    <row r="91" ht="15.75"/>
    <row r="92" ht="15.75"/>
    <row r="93" ht="15.75"/>
    <row r="94" ht="15.75"/>
    <row r="95" ht="15.75"/>
    <row r="96" ht="15.75"/>
    <row r="97" ht="15.75"/>
    <row r="98" ht="15.75"/>
    <row r="99" ht="15.75"/>
    <row r="100" ht="15.75"/>
    <row r="101" ht="15.75"/>
    <row r="102" ht="15.75"/>
    <row r="103" ht="15.75"/>
    <row r="104" ht="15.75"/>
    <row r="105" ht="15.75"/>
    <row r="106" ht="15.75"/>
    <row r="107" ht="15.75"/>
    <row r="108" ht="15.75"/>
    <row r="109" ht="15.75"/>
    <row r="110" ht="15.75"/>
    <row r="111" ht="15.75"/>
    <row r="112" ht="15.75"/>
    <row r="113" ht="15.75"/>
    <row r="114" ht="15.75"/>
    <row r="115" ht="15.75"/>
    <row r="116" ht="15.75"/>
    <row r="117" ht="15.75"/>
    <row r="118" ht="15.75"/>
    <row r="119" ht="15.75"/>
    <row r="120" ht="15.75"/>
    <row r="121" ht="15.75"/>
    <row r="122" ht="15.75"/>
    <row r="123" ht="15.75"/>
    <row r="124" ht="15.75"/>
    <row r="125" ht="15.75"/>
    <row r="126" ht="15.75"/>
    <row r="127" ht="15.75"/>
    <row r="128" ht="15.75"/>
    <row r="129" ht="15.75"/>
    <row r="130" ht="15.75"/>
    <row r="131" ht="15.75"/>
    <row r="132" ht="15.75"/>
    <row r="133" ht="15.75"/>
    <row r="134" ht="15.75"/>
    <row r="135" ht="15.75"/>
    <row r="136" ht="15.75"/>
    <row r="137" ht="15.75"/>
    <row r="138" ht="15.75"/>
    <row r="139" ht="15.75"/>
    <row r="140" ht="15.75"/>
    <row r="141" ht="15.75"/>
    <row r="142" ht="15.75"/>
    <row r="143" ht="15.75"/>
    <row r="144" ht="15.75"/>
    <row r="145" ht="15.75"/>
    <row r="146" ht="15.75"/>
    <row r="147" ht="15.75"/>
    <row r="148" ht="15.75"/>
    <row r="149" ht="15.75"/>
    <row r="150" ht="15.75"/>
    <row r="151" ht="15.75"/>
    <row r="152" ht="15.75"/>
    <row r="153" ht="15.75"/>
    <row r="154" ht="15.75"/>
    <row r="155" ht="15.75"/>
    <row r="156" ht="15.75"/>
    <row r="157" ht="15.75"/>
    <row r="158" ht="15.75"/>
    <row r="159" ht="15.75"/>
    <row r="160" ht="15.75"/>
    <row r="161" ht="15.75"/>
    <row r="162" ht="15.75"/>
    <row r="163" ht="15.75"/>
    <row r="164" ht="15.75"/>
    <row r="165" ht="15.75"/>
    <row r="166" ht="15.75"/>
    <row r="167" ht="15.75"/>
    <row r="168" ht="15.75"/>
    <row r="169" ht="15.75"/>
    <row r="170" ht="15.75"/>
    <row r="171" ht="15.75"/>
    <row r="172" ht="15.75"/>
    <row r="173" ht="15.75"/>
    <row r="174" ht="15.75"/>
    <row r="175" ht="15.75"/>
    <row r="176" ht="15.75"/>
    <row r="177" ht="15.75"/>
    <row r="178" ht="15.75"/>
    <row r="179" ht="15.75"/>
    <row r="180" ht="15.75"/>
    <row r="181" ht="15.75"/>
    <row r="182" ht="15.75"/>
    <row r="183" ht="15.75"/>
    <row r="184" ht="15.75"/>
    <row r="185" ht="15.75"/>
    <row r="186" ht="15.75"/>
    <row r="187" ht="15.75"/>
    <row r="188" ht="15.75"/>
    <row r="189" ht="15.75"/>
    <row r="190" ht="15.75"/>
    <row r="191" ht="15.75"/>
    <row r="192" ht="15.75"/>
    <row r="193" ht="15.75"/>
    <row r="194" ht="15.75"/>
    <row r="195" ht="15.75"/>
    <row r="196" ht="15.75"/>
    <row r="197" ht="15.75"/>
    <row r="198" ht="15.75"/>
    <row r="199" ht="15.75"/>
    <row r="200" ht="15.75"/>
    <row r="201" ht="15.75"/>
    <row r="202" ht="15.75"/>
    <row r="203" ht="15.75"/>
    <row r="204" ht="15.75"/>
    <row r="205" ht="15.75"/>
    <row r="206" ht="15.75"/>
    <row r="207" ht="15.75"/>
    <row r="208" ht="15.75"/>
    <row r="209" ht="15.75"/>
    <row r="210" ht="15.75"/>
    <row r="211" ht="15.75"/>
    <row r="212" ht="15.75"/>
    <row r="213" ht="15.75"/>
    <row r="214" ht="15.75"/>
    <row r="215" ht="15.75"/>
    <row r="216" ht="15.75"/>
    <row r="217" ht="15.75"/>
    <row r="218" ht="15.75"/>
    <row r="219" ht="15.75"/>
    <row r="220" ht="15.75"/>
    <row r="221" ht="15.75"/>
    <row r="222" ht="15.75"/>
    <row r="223" ht="15.75"/>
    <row r="224" ht="15.75"/>
    <row r="225" ht="15.75"/>
    <row r="226" ht="15.75"/>
    <row r="227" ht="15.75"/>
    <row r="228" ht="15.75"/>
    <row r="229" ht="15.75"/>
    <row r="230" ht="15.75"/>
    <row r="231" ht="15.75"/>
    <row r="232" ht="15.75"/>
    <row r="233" ht="15.75"/>
    <row r="234" ht="15.75"/>
    <row r="235" ht="15.75"/>
    <row r="236" ht="15.75"/>
    <row r="237" ht="15.75"/>
    <row r="238" ht="15.75"/>
    <row r="239" ht="15.75"/>
    <row r="240" ht="15.75"/>
    <row r="241" ht="15.75"/>
    <row r="242" ht="15.75"/>
    <row r="243" ht="15.75"/>
    <row r="244" ht="15.75"/>
    <row r="245" ht="15.75"/>
    <row r="246" ht="15.75"/>
    <row r="247" ht="15.75"/>
    <row r="248" ht="15.75"/>
    <row r="249" ht="15.75"/>
    <row r="250" ht="15.75"/>
    <row r="251" ht="15.75"/>
    <row r="252" ht="15.75"/>
    <row r="253" ht="15.75"/>
    <row r="254" ht="15.75"/>
    <row r="255" ht="15.75"/>
    <row r="256" ht="15.75"/>
    <row r="257" ht="15.75"/>
    <row r="258" ht="15.75"/>
    <row r="259" ht="15.75"/>
    <row r="260" ht="15.75"/>
    <row r="261" ht="15.75"/>
    <row r="262" ht="15.75"/>
    <row r="263" ht="15.75"/>
    <row r="264" ht="15.75"/>
    <row r="265" ht="15.75"/>
    <row r="266" ht="15.75"/>
    <row r="267" ht="15.75"/>
    <row r="268" ht="15.75"/>
    <row r="269" ht="15.75"/>
    <row r="270" ht="15.75"/>
    <row r="271" ht="15.75"/>
    <row r="272" ht="15.75"/>
    <row r="273" ht="15.75"/>
    <row r="274" ht="15.75"/>
    <row r="275" ht="15.75"/>
    <row r="276" ht="15.75"/>
    <row r="277" ht="15.75"/>
    <row r="278" ht="15.75"/>
    <row r="279" ht="15.75"/>
    <row r="280" ht="15.75"/>
    <row r="281" ht="15.75"/>
    <row r="282" ht="15.75"/>
    <row r="283" ht="15.75"/>
    <row r="284" ht="15.75"/>
    <row r="285" ht="15.75"/>
    <row r="286" ht="15.75"/>
    <row r="287" ht="15.75"/>
    <row r="288" ht="15.75"/>
    <row r="289" ht="15.75"/>
    <row r="290" ht="15.75"/>
    <row r="291" ht="15.75"/>
    <row r="292" ht="15.75"/>
    <row r="293" ht="15.75"/>
    <row r="294" ht="15.75"/>
    <row r="295" ht="15.75"/>
    <row r="296" ht="15.75"/>
    <row r="297" ht="15.75"/>
    <row r="298" ht="15.75"/>
    <row r="299" ht="15.75"/>
    <row r="300" ht="15.75"/>
    <row r="301" ht="15.75"/>
    <row r="302" ht="15.75"/>
    <row r="303" ht="15.75"/>
    <row r="304" ht="15.75"/>
    <row r="305" ht="15.75"/>
    <row r="306" ht="15.75"/>
    <row r="307" ht="15.75"/>
    <row r="308" ht="15.75"/>
    <row r="309" ht="15.75"/>
    <row r="310" ht="15.75"/>
    <row r="311" ht="15.75"/>
    <row r="312" ht="15.75"/>
    <row r="313" ht="15.75"/>
    <row r="314" ht="15.75"/>
    <row r="315" ht="15.75"/>
    <row r="316" ht="15.75"/>
    <row r="317" ht="15.75"/>
    <row r="318" ht="15.75"/>
    <row r="319" ht="15.75"/>
    <row r="320" ht="15.75"/>
    <row r="321" ht="15.75"/>
    <row r="322" ht="15.75"/>
    <row r="323" ht="15.75"/>
    <row r="324" ht="15.75"/>
    <row r="325" ht="15.75"/>
    <row r="326" ht="15.75"/>
    <row r="327" ht="15.75"/>
    <row r="328" ht="15.75"/>
    <row r="329" ht="15.75"/>
    <row r="330" ht="15.75"/>
    <row r="331" ht="15.75"/>
    <row r="332" ht="15.75"/>
    <row r="333" ht="15.75"/>
    <row r="334" ht="15.75"/>
    <row r="335" ht="15.75"/>
    <row r="336" ht="15.75"/>
    <row r="337" ht="15.75"/>
    <row r="338" ht="15.75"/>
    <row r="339" ht="15.75"/>
    <row r="340" ht="15.75"/>
    <row r="341" ht="15.75"/>
    <row r="342" ht="15.75"/>
    <row r="343" ht="15.75"/>
    <row r="344" ht="15.75"/>
    <row r="345" ht="15.75"/>
    <row r="346" ht="15.75"/>
    <row r="347" ht="15.75"/>
    <row r="348" ht="15.75"/>
    <row r="349" ht="15.75"/>
    <row r="350" ht="15.75"/>
    <row r="351" ht="15.75"/>
    <row r="352" ht="15.75"/>
    <row r="353" ht="15.75"/>
    <row r="354" ht="15.75"/>
    <row r="355" ht="15.75"/>
    <row r="356" ht="15.75"/>
    <row r="357" ht="15.75"/>
    <row r="358" ht="15.75"/>
    <row r="359" ht="15.75"/>
    <row r="360" ht="15.75"/>
    <row r="361" ht="15.75"/>
    <row r="362" ht="15.75"/>
    <row r="363" ht="15.75"/>
    <row r="364" ht="15.75"/>
    <row r="365" ht="15.75"/>
    <row r="366" ht="15.75"/>
    <row r="367" ht="15.75"/>
    <row r="368" ht="15.75"/>
    <row r="369" ht="15.75"/>
    <row r="370" ht="15.75"/>
    <row r="371" ht="15.75"/>
    <row r="372" ht="15.75"/>
    <row r="373" ht="15.75"/>
    <row r="374" ht="15.75"/>
    <row r="375" ht="15.75"/>
    <row r="376" ht="15.75"/>
    <row r="377" ht="15.75"/>
    <row r="378" ht="15.75"/>
    <row r="379" ht="15.75"/>
    <row r="380" ht="15.75"/>
    <row r="381" ht="15.75"/>
    <row r="382" ht="15.75"/>
    <row r="383" ht="15.75"/>
    <row r="384" ht="15.75"/>
    <row r="385" ht="15.75"/>
    <row r="386" ht="15.75"/>
    <row r="387" ht="15.75"/>
    <row r="388" ht="15.75"/>
    <row r="389" ht="15.75"/>
    <row r="390" ht="15.75"/>
    <row r="391" ht="15.75"/>
    <row r="392" ht="15.75"/>
    <row r="393" ht="15.75"/>
    <row r="394" ht="15.75"/>
    <row r="395" ht="15.75"/>
    <row r="396" ht="15.75"/>
    <row r="397" ht="15.75"/>
    <row r="398" ht="15.75"/>
    <row r="399" ht="15.75"/>
    <row r="400" ht="15.75"/>
    <row r="401" ht="15.75"/>
    <row r="402" ht="15.75"/>
    <row r="403" ht="15.75"/>
    <row r="404" ht="15.75"/>
    <row r="405" ht="15.75"/>
    <row r="406" ht="15.75"/>
    <row r="407" ht="15.75"/>
    <row r="408" ht="15.75"/>
    <row r="409" ht="15.75"/>
    <row r="410" ht="15.75"/>
    <row r="411" ht="15.75"/>
    <row r="412" ht="15.75"/>
    <row r="413" ht="15.75"/>
    <row r="414" ht="15.75"/>
    <row r="415" ht="15.75"/>
    <row r="416" ht="15.75"/>
    <row r="417" ht="15.75"/>
    <row r="418" ht="15.75"/>
    <row r="419" ht="15.75"/>
    <row r="420" ht="15.75"/>
    <row r="421" ht="15.75"/>
    <row r="422" ht="15.75"/>
    <row r="423" ht="15.75"/>
    <row r="424" ht="15.75"/>
    <row r="425" ht="15.75"/>
    <row r="426" ht="15.75"/>
    <row r="427" ht="15.75"/>
    <row r="428" ht="15.75"/>
    <row r="429" ht="15.75"/>
    <row r="430" ht="15.75"/>
    <row r="431" ht="15.75"/>
    <row r="432" ht="15.75"/>
    <row r="433" ht="15.75"/>
    <row r="434" ht="15.75"/>
    <row r="435" ht="15.75"/>
    <row r="436" ht="15.75"/>
    <row r="437" ht="15.75"/>
    <row r="438" ht="15.75"/>
    <row r="439" ht="15.75"/>
    <row r="440" ht="15.75"/>
    <row r="441" ht="15.75"/>
    <row r="442" ht="15.75"/>
    <row r="443" ht="15.75"/>
    <row r="444" ht="15.75"/>
    <row r="445" ht="15.75"/>
    <row r="446" ht="15.75"/>
    <row r="447" ht="15.75"/>
    <row r="448" ht="15.75"/>
    <row r="449" ht="15.75"/>
    <row r="450" ht="15.75"/>
    <row r="451" ht="15.75"/>
    <row r="452" ht="15.75"/>
    <row r="453" ht="15.75"/>
    <row r="454" ht="15.75"/>
    <row r="455" ht="15.75"/>
    <row r="456" ht="15.75"/>
    <row r="457" ht="15.75"/>
    <row r="458" ht="15.75"/>
    <row r="459" ht="15.75"/>
    <row r="460" ht="15.75"/>
    <row r="461" ht="15.75"/>
    <row r="462" ht="15.75"/>
    <row r="463" ht="15.75"/>
    <row r="464" ht="15.75"/>
    <row r="465" ht="15.75"/>
    <row r="466" ht="15.75"/>
    <row r="467" ht="15.75"/>
    <row r="468" ht="15.75"/>
    <row r="469" ht="15.75"/>
    <row r="470" ht="15.75"/>
    <row r="471" ht="15.75"/>
    <row r="472" ht="15.75"/>
    <row r="473" ht="15.75"/>
    <row r="474" ht="15.75"/>
    <row r="475" ht="15.75"/>
    <row r="476" ht="15.75"/>
    <row r="477" ht="15.75"/>
    <row r="478" ht="15.75"/>
    <row r="479" ht="15.75"/>
    <row r="480" ht="15.75"/>
    <row r="481" ht="15.75"/>
    <row r="482" ht="15.75"/>
    <row r="483" ht="15.75"/>
    <row r="484" ht="15.75"/>
    <row r="485" ht="15.75"/>
    <row r="486" ht="15.75"/>
    <row r="487" ht="15.75"/>
    <row r="488" ht="15.75"/>
    <row r="489" ht="15.75"/>
    <row r="490" ht="15.75"/>
    <row r="491" ht="15.75"/>
    <row r="492" ht="15.75"/>
    <row r="493" ht="15.75"/>
    <row r="494" ht="15.75"/>
    <row r="495" ht="15.75"/>
    <row r="496" ht="15.75"/>
    <row r="497" ht="15.75"/>
    <row r="498" ht="15.75"/>
    <row r="499" ht="15.75"/>
    <row r="500" ht="15.75"/>
    <row r="501" ht="15.75"/>
    <row r="502" ht="15.75"/>
    <row r="503" ht="15.75"/>
    <row r="504" ht="15.75"/>
    <row r="505" ht="15.75"/>
    <row r="506" ht="15.75"/>
    <row r="507" ht="15.75"/>
    <row r="508" ht="15.75"/>
    <row r="509" ht="15.75"/>
    <row r="510" ht="15.75"/>
    <row r="511" ht="15.75"/>
    <row r="512" ht="15.75"/>
    <row r="513" ht="15.75"/>
    <row r="514" ht="15.75"/>
    <row r="515" ht="15.75"/>
    <row r="516" ht="15.75"/>
    <row r="517" ht="15.75"/>
    <row r="518" ht="15.75"/>
    <row r="519" ht="15.75"/>
    <row r="520" ht="15.75"/>
    <row r="521" ht="15.75"/>
    <row r="522" ht="15.75"/>
    <row r="523" ht="15.75"/>
    <row r="524" ht="15.75"/>
    <row r="525" ht="15.75"/>
    <row r="526" ht="15.75"/>
    <row r="527" ht="15.75"/>
    <row r="528" ht="15.75"/>
    <row r="529" ht="15.75"/>
    <row r="530" ht="15.75"/>
    <row r="531" ht="15.75"/>
    <row r="532" ht="15.75"/>
    <row r="533" ht="15.75"/>
    <row r="534" ht="15.75"/>
    <row r="535" ht="15.75"/>
    <row r="536" ht="15.75"/>
    <row r="537" ht="15.75"/>
    <row r="538" ht="15.75"/>
    <row r="539" ht="15.75"/>
    <row r="540" ht="15.75"/>
    <row r="541" ht="15.75"/>
    <row r="542" ht="15.75"/>
    <row r="543" ht="15.75"/>
    <row r="544" ht="15.75"/>
    <row r="545" ht="15.75"/>
    <row r="546" ht="15.75"/>
    <row r="547" ht="15.75"/>
    <row r="548" ht="15.75"/>
    <row r="549" ht="15.75"/>
    <row r="550" ht="15.75"/>
    <row r="551" ht="15.75"/>
    <row r="552" ht="15.75"/>
    <row r="553" ht="15.75"/>
    <row r="554" ht="15.75"/>
    <row r="555" ht="15.75"/>
    <row r="556" ht="15.75"/>
    <row r="557" ht="15.75"/>
    <row r="558" ht="15.75"/>
    <row r="559" ht="15.75"/>
    <row r="560" ht="15.75"/>
    <row r="561" ht="15.75"/>
    <row r="562" ht="15.75"/>
    <row r="563" ht="15.75"/>
    <row r="564" ht="15.75"/>
    <row r="565" ht="15.75"/>
    <row r="566" ht="15.75"/>
    <row r="567" ht="15.75"/>
    <row r="568" ht="15.75"/>
    <row r="569" ht="15.75"/>
    <row r="570" ht="15.75"/>
    <row r="571" ht="15.75"/>
    <row r="572" ht="15.75"/>
    <row r="573" ht="15.75"/>
    <row r="574" ht="15.75"/>
    <row r="575" ht="15.75"/>
    <row r="576" ht="15.75"/>
    <row r="577" ht="15.75"/>
    <row r="578" ht="15.75"/>
    <row r="579" ht="15.75"/>
    <row r="580" ht="15.75"/>
    <row r="581" ht="15.75"/>
    <row r="582" ht="15.75"/>
    <row r="583" ht="15.75"/>
    <row r="584" ht="15.75"/>
    <row r="585" ht="15.75"/>
    <row r="586" ht="15.75"/>
    <row r="587" ht="15.75"/>
    <row r="588" ht="15.75"/>
    <row r="589" ht="15.75"/>
    <row r="590" ht="15.75"/>
    <row r="591" ht="15.75"/>
    <row r="592" ht="15.75"/>
    <row r="593" ht="15.75"/>
    <row r="594" ht="15.75"/>
    <row r="595" ht="15.75"/>
    <row r="596" ht="15.75"/>
    <row r="597" ht="15.75"/>
    <row r="598" ht="15.75"/>
    <row r="599" ht="15.75"/>
    <row r="600" ht="15.75"/>
    <row r="601" ht="15.75"/>
    <row r="602" ht="15.75"/>
    <row r="603" ht="15.75"/>
    <row r="604" ht="15.75"/>
    <row r="605" ht="15.75"/>
    <row r="606" ht="15.75"/>
    <row r="607" ht="15.75"/>
    <row r="608" ht="15.75"/>
    <row r="609" ht="15.75"/>
    <row r="610" ht="15.75"/>
    <row r="611" ht="15.75"/>
    <row r="612" ht="15.75"/>
    <row r="613" ht="15.75"/>
    <row r="614" ht="15.75"/>
    <row r="615" ht="15.75"/>
    <row r="616" ht="15.75"/>
    <row r="617" ht="15.75"/>
    <row r="618" ht="15.75"/>
    <row r="619" ht="15.75"/>
    <row r="620" ht="15.75"/>
    <row r="621" ht="15.75"/>
    <row r="622" ht="15.75"/>
    <row r="623" ht="15.75"/>
    <row r="624" ht="15.75"/>
    <row r="625" ht="15.75"/>
    <row r="626" ht="15.75"/>
    <row r="627" ht="15.75"/>
    <row r="628" ht="15.75"/>
    <row r="629" ht="15.75"/>
    <row r="630" ht="15.75"/>
    <row r="631" ht="15.75"/>
    <row r="632" ht="15.75"/>
    <row r="633" ht="15.75"/>
    <row r="634" ht="15.75"/>
    <row r="635" ht="15.75"/>
    <row r="636" ht="15.75"/>
    <row r="637" ht="15.75"/>
    <row r="638" ht="15.75"/>
    <row r="639" ht="15.75"/>
    <row r="640" ht="15.75"/>
    <row r="641" ht="15.75"/>
    <row r="642" ht="15.75"/>
    <row r="643" ht="15.75"/>
    <row r="644" ht="15.75"/>
    <row r="645" ht="15.75"/>
    <row r="646" ht="15.75"/>
    <row r="647" ht="15.75"/>
    <row r="648" ht="15.75"/>
    <row r="649" ht="15.75"/>
    <row r="650" ht="15.75"/>
    <row r="651" ht="15.75"/>
    <row r="652" ht="15.75"/>
    <row r="653" ht="15.75"/>
    <row r="654" ht="15.75"/>
    <row r="655" ht="15.75"/>
    <row r="656" ht="15.75"/>
    <row r="657" ht="15.75"/>
    <row r="658" ht="15.75"/>
    <row r="659" ht="15.75"/>
    <row r="660" ht="15.75"/>
    <row r="661" ht="15.75"/>
    <row r="662" ht="15.75"/>
    <row r="663" ht="15.75"/>
    <row r="664" ht="15.75"/>
    <row r="665" ht="15.75"/>
    <row r="666" ht="15.75"/>
    <row r="667" ht="15.75"/>
    <row r="668" ht="15.75"/>
    <row r="669" ht="15.75"/>
    <row r="670" ht="15.75"/>
    <row r="671" ht="15.75"/>
    <row r="672" ht="15.75"/>
    <row r="673" ht="15.75"/>
    <row r="674" ht="15.75"/>
    <row r="675" ht="15.75"/>
    <row r="676" ht="15.75"/>
    <row r="677" ht="15.75"/>
    <row r="678" ht="15.75"/>
    <row r="679" ht="15.75"/>
    <row r="680" ht="15.75"/>
    <row r="681" ht="15.75"/>
    <row r="682" ht="15.75"/>
    <row r="683" ht="15.75"/>
    <row r="684" ht="15.75"/>
    <row r="685" ht="15.75"/>
    <row r="686" ht="15.75"/>
    <row r="687" ht="15.75"/>
    <row r="688" ht="15.75"/>
    <row r="689" ht="15.75"/>
    <row r="690" ht="15.75"/>
    <row r="691" ht="15.75"/>
    <row r="692" ht="15.75"/>
    <row r="693" ht="15.75"/>
    <row r="694" ht="15.75"/>
    <row r="695" ht="15.75"/>
    <row r="696" ht="15.75"/>
    <row r="697" ht="15.75"/>
    <row r="698" ht="15.75"/>
    <row r="699" ht="15.75"/>
    <row r="700" ht="15.75"/>
    <row r="701" ht="15.75"/>
    <row r="702" ht="15.75"/>
    <row r="703" ht="15.75"/>
    <row r="704" ht="15.75"/>
    <row r="705" ht="15.75"/>
    <row r="706" ht="15.75"/>
    <row r="707" ht="15.75"/>
    <row r="708" ht="15.75"/>
    <row r="709" ht="15.75"/>
    <row r="710" ht="15.75"/>
    <row r="711" ht="15.75"/>
    <row r="712" ht="15.75"/>
    <row r="713" ht="15.75"/>
    <row r="714" ht="15.75"/>
    <row r="715" ht="15.75"/>
    <row r="716" ht="15.75"/>
    <row r="717" ht="15.75"/>
    <row r="718" ht="15.75"/>
    <row r="719" ht="15.75"/>
    <row r="720" ht="15.75"/>
    <row r="721" ht="15.75"/>
    <row r="722" ht="15.75"/>
    <row r="723" ht="15.75"/>
    <row r="724" ht="15.75"/>
    <row r="725" ht="15.75"/>
    <row r="726" ht="15.75"/>
    <row r="727" ht="15.75"/>
    <row r="728" ht="15.75"/>
    <row r="729" ht="15.75"/>
    <row r="730" ht="15.75"/>
    <row r="731" ht="15.75"/>
    <row r="732" ht="15.75"/>
    <row r="733" ht="15.75"/>
    <row r="734" ht="15.75"/>
    <row r="735" ht="15.75"/>
    <row r="736" ht="15.75"/>
    <row r="737" ht="15.75"/>
    <row r="738" ht="15.75"/>
    <row r="739" ht="15.75"/>
    <row r="740" ht="15.75"/>
    <row r="741" ht="15.75"/>
    <row r="742" ht="15.75"/>
    <row r="743" ht="15.75"/>
    <row r="744" ht="15.75"/>
    <row r="745" ht="15.75"/>
    <row r="746" ht="15.75"/>
    <row r="747" ht="15.75"/>
    <row r="748" ht="15.75"/>
    <row r="749" ht="15.75"/>
    <row r="750" ht="15.75"/>
    <row r="751" ht="15.75"/>
    <row r="752" ht="15.75"/>
    <row r="753" ht="15.75"/>
    <row r="754" ht="15.75"/>
    <row r="755" ht="15.75"/>
    <row r="756" ht="15.75"/>
    <row r="757" ht="15.75"/>
    <row r="758" ht="15.75"/>
    <row r="759" ht="15.75"/>
    <row r="760" ht="15.75"/>
    <row r="761" ht="15.75"/>
    <row r="762" ht="15.75"/>
    <row r="763" ht="15.75"/>
    <row r="764" ht="15.75"/>
    <row r="765" ht="15.75"/>
    <row r="766" ht="15.75"/>
    <row r="767" ht="15.75"/>
    <row r="768" ht="15.75"/>
    <row r="769" ht="15.75"/>
    <row r="770" ht="15.75"/>
    <row r="771" ht="15.75"/>
    <row r="772" ht="15.75"/>
    <row r="773" ht="15.75"/>
    <row r="774" ht="15.75"/>
    <row r="775" ht="15.75"/>
    <row r="776" ht="15.75"/>
    <row r="777" ht="15.75"/>
    <row r="778" ht="15.75"/>
    <row r="779" ht="15.75"/>
    <row r="780" ht="15.75"/>
    <row r="781" ht="15.75"/>
    <row r="782" ht="15.75"/>
    <row r="783" ht="15.75"/>
    <row r="784" ht="15.75"/>
    <row r="785" ht="15.75"/>
    <row r="786" ht="15.75"/>
    <row r="787" ht="15.75"/>
    <row r="788" ht="15.75"/>
    <row r="789" ht="15.75"/>
    <row r="790" ht="15.75"/>
    <row r="791" ht="15.75"/>
    <row r="792" ht="15.75"/>
    <row r="793" ht="15.75"/>
    <row r="794" ht="15.75"/>
    <row r="795" ht="15.75"/>
    <row r="796" ht="15.75"/>
    <row r="797" ht="15.75"/>
    <row r="798" ht="15.75"/>
    <row r="799" ht="15.75"/>
    <row r="800" ht="15.75"/>
    <row r="801" ht="15.75"/>
    <row r="802" ht="15.75"/>
    <row r="803" ht="15.75"/>
    <row r="804" ht="15.75"/>
    <row r="805" ht="15.75"/>
    <row r="806" ht="15.75"/>
    <row r="807" ht="15.75"/>
    <row r="808" ht="15.75"/>
    <row r="809" ht="15.75"/>
    <row r="810" ht="15.75"/>
    <row r="811" ht="15.75"/>
    <row r="812" ht="15.75"/>
    <row r="813" ht="15.75"/>
    <row r="814" ht="15.75"/>
    <row r="815" ht="15.75"/>
    <row r="816" ht="15.75"/>
    <row r="817" ht="15.75"/>
    <row r="818" ht="15.75"/>
    <row r="819" ht="15.75"/>
    <row r="820" ht="15.75"/>
    <row r="821" ht="15.75"/>
    <row r="822" ht="15.75"/>
    <row r="823" ht="15.75"/>
    <row r="824" ht="15.75"/>
    <row r="825" ht="15.75"/>
    <row r="826" ht="15.75"/>
    <row r="827" ht="15.75"/>
    <row r="828" ht="15.75"/>
    <row r="829" ht="15.75"/>
    <row r="830" ht="15.75"/>
    <row r="831" ht="15.75"/>
    <row r="832" ht="15.75"/>
    <row r="833" ht="15.75"/>
    <row r="834" ht="15.75"/>
    <row r="835" ht="15.75"/>
    <row r="836" ht="15.75"/>
    <row r="837" ht="15.75"/>
    <row r="838" ht="15.75"/>
    <row r="839" ht="15.75"/>
    <row r="840" ht="15.75"/>
    <row r="841" ht="15.75"/>
    <row r="842" ht="15.75"/>
    <row r="843" ht="15.75"/>
    <row r="844" ht="15.75"/>
    <row r="845" ht="15.75"/>
    <row r="846" ht="15.75"/>
    <row r="847" ht="15.75"/>
    <row r="848" ht="15.75"/>
    <row r="849" ht="15.75"/>
    <row r="850" ht="15.75"/>
    <row r="851" ht="15.75"/>
    <row r="852" ht="15.75"/>
    <row r="853" ht="15.75"/>
    <row r="854" ht="15.75"/>
    <row r="855" ht="15.75"/>
    <row r="856" ht="15.75"/>
    <row r="857" ht="15.75"/>
    <row r="858" ht="15.75"/>
    <row r="859" ht="15.75"/>
    <row r="860" ht="15.75"/>
    <row r="861" ht="15.75"/>
    <row r="862" ht="15.75"/>
    <row r="863" ht="15.75"/>
    <row r="864" ht="15.75"/>
    <row r="865" ht="15.75"/>
    <row r="866" ht="15.75"/>
    <row r="867" ht="15.75"/>
    <row r="868" ht="15.75"/>
    <row r="869" ht="15.75"/>
    <row r="870" ht="15.75"/>
    <row r="871" ht="15.75"/>
    <row r="872" ht="15.75"/>
    <row r="873" ht="15.75"/>
    <row r="874" ht="15.75"/>
    <row r="875" ht="15.75"/>
    <row r="876" ht="15.75"/>
    <row r="877" ht="15.75"/>
    <row r="878" ht="15.75"/>
    <row r="879" ht="15.75"/>
    <row r="880" ht="15.75"/>
    <row r="881" ht="15.75"/>
    <row r="882" ht="15.75"/>
    <row r="883" ht="15.75"/>
    <row r="884" ht="15.75"/>
    <row r="885" ht="15.75"/>
    <row r="886" ht="15.75"/>
    <row r="887" ht="15.75"/>
    <row r="888" ht="15.75"/>
    <row r="889" ht="15.75"/>
    <row r="890" ht="15.75"/>
    <row r="891" ht="15.75"/>
    <row r="892" ht="15.75"/>
    <row r="893" ht="15.75"/>
    <row r="894" ht="15.75"/>
    <row r="895" ht="15.75"/>
    <row r="896" ht="15.75"/>
    <row r="897" ht="15.75"/>
    <row r="898" ht="15.75"/>
    <row r="899" ht="15.75"/>
    <row r="900" ht="15.75"/>
    <row r="901" ht="15.75"/>
    <row r="902" ht="15.75"/>
    <row r="903" ht="15.75"/>
    <row r="904" ht="15.75"/>
    <row r="905" ht="15.75"/>
    <row r="906" ht="15.75"/>
    <row r="907" ht="15.75"/>
    <row r="908" ht="15.75"/>
    <row r="909" ht="15.75"/>
    <row r="910" ht="15.75"/>
    <row r="911" ht="15.75"/>
    <row r="912" ht="15.75"/>
    <row r="913" ht="15.75"/>
    <row r="914" ht="15.75"/>
    <row r="915" ht="15.75"/>
    <row r="916" ht="15.75"/>
    <row r="917" ht="15.75"/>
    <row r="918" ht="15.75"/>
    <row r="919" ht="15.75"/>
    <row r="920" ht="15.75"/>
    <row r="921" ht="15.75"/>
    <row r="922" ht="15.75"/>
    <row r="923" ht="15.75"/>
    <row r="924" ht="15.75"/>
    <row r="925" ht="15.75"/>
    <row r="926" ht="15.75"/>
    <row r="927" ht="15.75"/>
    <row r="928" ht="15.75"/>
    <row r="929" ht="15.75"/>
    <row r="930" ht="15.75"/>
    <row r="931" ht="15.75"/>
    <row r="932" ht="15.75"/>
    <row r="933" ht="15.75"/>
    <row r="934" ht="15.75"/>
    <row r="935" ht="15.75"/>
    <row r="936" ht="15.75"/>
    <row r="937" ht="15.75"/>
    <row r="938" ht="15.75"/>
    <row r="939" ht="15.75"/>
    <row r="940" ht="15.75"/>
    <row r="941" ht="15.75"/>
    <row r="942" ht="15.75"/>
    <row r="943" ht="15.75"/>
    <row r="944" ht="15.75"/>
    <row r="945" ht="15.75"/>
    <row r="946" ht="15.75"/>
    <row r="947" ht="15.75"/>
    <row r="948" ht="15.75"/>
    <row r="949" ht="15.75"/>
    <row r="950" ht="15.75"/>
    <row r="951" ht="15.75"/>
    <row r="952" ht="15.75"/>
    <row r="953" ht="15.75"/>
    <row r="954" ht="15.75"/>
    <row r="955" ht="15.75"/>
    <row r="956" ht="15.75"/>
    <row r="957" ht="15.75"/>
    <row r="958" ht="15.75"/>
    <row r="959" ht="15.75"/>
    <row r="960" ht="15.75"/>
    <row r="961" ht="15.75"/>
    <row r="962" ht="15.75"/>
    <row r="963" ht="15.75"/>
    <row r="964" ht="15.75"/>
    <row r="965" ht="15.75"/>
    <row r="966" ht="15.75"/>
    <row r="967" ht="15.75"/>
    <row r="968" ht="15.75"/>
    <row r="969" ht="15.75"/>
    <row r="970" ht="15.75"/>
    <row r="971" ht="15.75"/>
    <row r="972" ht="15.75"/>
    <row r="973" ht="15.75"/>
    <row r="974" ht="15.75"/>
    <row r="975" ht="15.75"/>
    <row r="976" ht="15.75"/>
    <row r="977" ht="15.75"/>
    <row r="978" ht="15.75"/>
    <row r="979" ht="15.75"/>
    <row r="980" ht="15.75"/>
    <row r="981" ht="15.75"/>
    <row r="982" ht="15.75"/>
    <row r="983" ht="15.75"/>
    <row r="984" ht="15.75"/>
    <row r="985" ht="15.75"/>
    <row r="986" ht="15.75"/>
    <row r="987" ht="15.75"/>
    <row r="988" ht="15.75"/>
    <row r="989" ht="15.75"/>
    <row r="990" ht="15.75"/>
    <row r="991" ht="15.75"/>
    <row r="992" ht="15.75"/>
    <row r="993" ht="15.75"/>
    <row r="994" ht="15.75"/>
    <row r="995" ht="15.75"/>
    <row r="996" ht="15.75"/>
    <row r="997" ht="15.75"/>
    <row r="998" ht="15.75"/>
    <row r="999" ht="15.75"/>
  </sheetData>
  <mergeCells count="2">
    <mergeCell ref="A2:C2"/>
    <mergeCell ref="A30:C30"/>
  </mergeCells>
  <dataValidations count="1">
    <dataValidation type="list" allowBlank="1" showErrorMessage="1" sqref="B25" xr:uid="{00000000-0002-0000-0D00-000000000000}">
      <formula1>"Yes,No"</formula1>
    </dataValidation>
  </dataValidations>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CC2E5"/>
  </sheetPr>
  <dimension ref="A1:C43"/>
  <sheetViews>
    <sheetView workbookViewId="0">
      <pane ySplit="1" topLeftCell="A2" activePane="bottomLeft" state="frozen"/>
      <selection pane="bottomLeft" activeCell="C43" sqref="C43"/>
    </sheetView>
  </sheetViews>
  <sheetFormatPr defaultColWidth="11.25" defaultRowHeight="15" customHeight="1"/>
  <cols>
    <col min="1" max="1" width="55.625" customWidth="1"/>
    <col min="2" max="2" width="12" customWidth="1"/>
    <col min="3" max="3" width="81.375" customWidth="1"/>
    <col min="4" max="26" width="8.625" customWidth="1"/>
  </cols>
  <sheetData>
    <row r="1" spans="1:3" ht="14.25" customHeight="1">
      <c r="A1" s="123" t="s">
        <v>43</v>
      </c>
      <c r="B1" s="380" t="s">
        <v>44</v>
      </c>
      <c r="C1" s="71" t="s">
        <v>45</v>
      </c>
    </row>
    <row r="2" spans="1:3" ht="24.75" customHeight="1">
      <c r="A2" s="411" t="s">
        <v>1274</v>
      </c>
      <c r="B2" s="412"/>
      <c r="C2" s="406"/>
    </row>
    <row r="3" spans="1:3" ht="14.25" customHeight="1">
      <c r="A3" s="124" t="s">
        <v>1115</v>
      </c>
      <c r="B3" s="11"/>
      <c r="C3" s="17"/>
    </row>
    <row r="4" spans="1:3" ht="14.25" customHeight="1">
      <c r="A4" s="121" t="s">
        <v>1116</v>
      </c>
      <c r="B4" s="45"/>
      <c r="C4" s="18"/>
    </row>
    <row r="5" spans="1:3" ht="14.25" customHeight="1">
      <c r="A5" s="124" t="s">
        <v>1275</v>
      </c>
      <c r="B5" s="11"/>
      <c r="C5" s="17"/>
    </row>
    <row r="6" spans="1:3" ht="14.25" customHeight="1">
      <c r="A6" s="121" t="s">
        <v>1118</v>
      </c>
      <c r="B6" s="45"/>
      <c r="C6" s="18"/>
    </row>
    <row r="7" spans="1:3" ht="14.25" customHeight="1">
      <c r="A7" s="124" t="s">
        <v>1119</v>
      </c>
      <c r="B7" s="11"/>
      <c r="C7" s="17"/>
    </row>
    <row r="8" spans="1:3" ht="14.25" customHeight="1">
      <c r="A8" s="121" t="s">
        <v>1120</v>
      </c>
      <c r="B8" s="45"/>
      <c r="C8" s="18"/>
    </row>
    <row r="9" spans="1:3" ht="14.25" customHeight="1">
      <c r="A9" s="124" t="s">
        <v>1122</v>
      </c>
      <c r="B9" s="11"/>
      <c r="C9" s="17"/>
    </row>
    <row r="10" spans="1:3" ht="14.25" customHeight="1">
      <c r="A10" s="121" t="s">
        <v>1124</v>
      </c>
      <c r="B10" s="45"/>
      <c r="C10" s="18"/>
    </row>
    <row r="11" spans="1:3" ht="14.25" customHeight="1">
      <c r="A11" s="124" t="s">
        <v>126</v>
      </c>
      <c r="B11" s="11"/>
      <c r="C11" s="17"/>
    </row>
    <row r="12" spans="1:3" ht="14.25" customHeight="1">
      <c r="A12" s="121" t="s">
        <v>1276</v>
      </c>
      <c r="B12" s="45"/>
      <c r="C12" s="18"/>
    </row>
    <row r="13" spans="1:3" ht="14.25" customHeight="1">
      <c r="A13" s="124" t="s">
        <v>1129</v>
      </c>
      <c r="B13" s="11"/>
      <c r="C13" s="17" t="s">
        <v>1277</v>
      </c>
    </row>
    <row r="14" spans="1:3" ht="14.25" customHeight="1">
      <c r="A14" s="121" t="s">
        <v>1140</v>
      </c>
      <c r="B14" s="45"/>
      <c r="C14" s="18"/>
    </row>
    <row r="15" spans="1:3" ht="14.25" customHeight="1">
      <c r="A15" s="124" t="s">
        <v>1079</v>
      </c>
      <c r="B15" s="11"/>
      <c r="C15" s="17"/>
    </row>
    <row r="16" spans="1:3" ht="14.25" customHeight="1">
      <c r="A16" s="121" t="s">
        <v>1213</v>
      </c>
      <c r="B16" s="45"/>
      <c r="C16" s="18"/>
    </row>
    <row r="17" spans="1:3" ht="14.25" customHeight="1">
      <c r="A17" s="124" t="s">
        <v>1214</v>
      </c>
      <c r="B17" s="11"/>
      <c r="C17" s="17"/>
    </row>
    <row r="18" spans="1:3" ht="14.25" customHeight="1">
      <c r="A18" s="121" t="s">
        <v>1278</v>
      </c>
      <c r="B18" s="45"/>
      <c r="C18" s="18"/>
    </row>
    <row r="19" spans="1:3" ht="14.25" customHeight="1">
      <c r="A19" s="124" t="s">
        <v>1143</v>
      </c>
      <c r="B19" s="11"/>
      <c r="C19" s="17"/>
    </row>
    <row r="20" spans="1:3" ht="14.25" customHeight="1">
      <c r="A20" s="121" t="s">
        <v>1279</v>
      </c>
      <c r="B20" s="45"/>
      <c r="C20" s="18"/>
    </row>
    <row r="21" spans="1:3" ht="14.25" customHeight="1">
      <c r="A21" s="124" t="s">
        <v>1280</v>
      </c>
      <c r="B21" s="11"/>
      <c r="C21" s="17"/>
    </row>
    <row r="22" spans="1:3" ht="14.25" customHeight="1">
      <c r="A22" s="121" t="s">
        <v>1281</v>
      </c>
      <c r="B22" s="45"/>
      <c r="C22" s="18"/>
    </row>
    <row r="23" spans="1:3" ht="14.25" customHeight="1">
      <c r="A23" s="124" t="s">
        <v>1145</v>
      </c>
      <c r="B23" s="11"/>
      <c r="C23" s="17"/>
    </row>
    <row r="24" spans="1:3" ht="14.25" customHeight="1">
      <c r="A24" s="121" t="s">
        <v>1146</v>
      </c>
      <c r="B24" s="45"/>
      <c r="C24" s="18"/>
    </row>
    <row r="25" spans="1:3" ht="14.25" customHeight="1">
      <c r="A25" s="124" t="s">
        <v>1149</v>
      </c>
      <c r="B25" s="11"/>
      <c r="C25" s="17"/>
    </row>
    <row r="26" spans="1:3" ht="14.25" customHeight="1">
      <c r="A26" s="121" t="s">
        <v>1160</v>
      </c>
      <c r="B26" s="45"/>
      <c r="C26" s="18"/>
    </row>
    <row r="27" spans="1:3" ht="24.75" customHeight="1">
      <c r="A27" s="411" t="s">
        <v>1282</v>
      </c>
      <c r="B27" s="412"/>
      <c r="C27" s="406"/>
    </row>
    <row r="28" spans="1:3" ht="14.25" customHeight="1">
      <c r="A28" s="121" t="s">
        <v>1283</v>
      </c>
      <c r="B28" s="45"/>
      <c r="C28" s="130" t="s">
        <v>1284</v>
      </c>
    </row>
    <row r="29" spans="1:3" ht="14.25" customHeight="1">
      <c r="A29" s="124" t="s">
        <v>1285</v>
      </c>
      <c r="B29" s="11"/>
      <c r="C29" s="131" t="s">
        <v>1286</v>
      </c>
    </row>
    <row r="30" spans="1:3" ht="14.25" customHeight="1">
      <c r="A30" s="121" t="s">
        <v>1287</v>
      </c>
      <c r="B30" s="45"/>
      <c r="C30" s="130" t="s">
        <v>1288</v>
      </c>
    </row>
    <row r="31" spans="1:3" ht="14.25" customHeight="1">
      <c r="A31" s="124" t="s">
        <v>1289</v>
      </c>
      <c r="B31" s="11"/>
      <c r="C31" s="131" t="s">
        <v>1290</v>
      </c>
    </row>
    <row r="32" spans="1:3" ht="14.25" customHeight="1">
      <c r="A32" s="121" t="s">
        <v>1291</v>
      </c>
      <c r="B32" s="45"/>
      <c r="C32" s="130" t="s">
        <v>1292</v>
      </c>
    </row>
    <row r="33" spans="1:3" ht="14.25" customHeight="1">
      <c r="A33" s="124" t="s">
        <v>1293</v>
      </c>
      <c r="B33" s="11"/>
      <c r="C33" s="131" t="s">
        <v>1294</v>
      </c>
    </row>
    <row r="34" spans="1:3" ht="14.25" customHeight="1">
      <c r="A34" s="121" t="s">
        <v>1295</v>
      </c>
      <c r="B34" s="45"/>
      <c r="C34" s="130" t="s">
        <v>1296</v>
      </c>
    </row>
    <row r="35" spans="1:3" ht="14.25" customHeight="1">
      <c r="A35" s="124" t="s">
        <v>1297</v>
      </c>
      <c r="B35" s="11"/>
      <c r="C35" s="131" t="s">
        <v>1298</v>
      </c>
    </row>
    <row r="36" spans="1:3" ht="14.25" customHeight="1">
      <c r="A36" s="121" t="s">
        <v>1299</v>
      </c>
      <c r="B36" s="45"/>
      <c r="C36" s="130" t="s">
        <v>1300</v>
      </c>
    </row>
    <row r="37" spans="1:3" ht="14.25" customHeight="1">
      <c r="A37" s="124" t="s">
        <v>1301</v>
      </c>
      <c r="B37" s="11"/>
      <c r="C37" s="131" t="s">
        <v>1302</v>
      </c>
    </row>
    <row r="38" spans="1:3" ht="14.25" customHeight="1">
      <c r="A38" s="121" t="s">
        <v>1303</v>
      </c>
      <c r="B38" s="45"/>
      <c r="C38" s="130" t="s">
        <v>1304</v>
      </c>
    </row>
    <row r="39" spans="1:3" ht="14.25" customHeight="1">
      <c r="A39" s="124" t="s">
        <v>1305</v>
      </c>
      <c r="B39" s="11"/>
      <c r="C39" s="131" t="s">
        <v>1306</v>
      </c>
    </row>
    <row r="40" spans="1:3" ht="14.25" customHeight="1">
      <c r="A40" s="121" t="s">
        <v>1307</v>
      </c>
      <c r="B40" s="45"/>
      <c r="C40" s="130" t="s">
        <v>1308</v>
      </c>
    </row>
    <row r="41" spans="1:3" ht="14.25" customHeight="1">
      <c r="A41" s="124" t="s">
        <v>1309</v>
      </c>
      <c r="B41" s="11"/>
      <c r="C41" s="131" t="s">
        <v>1310</v>
      </c>
    </row>
    <row r="42" spans="1:3" ht="14.25" customHeight="1">
      <c r="A42" s="121" t="s">
        <v>1311</v>
      </c>
      <c r="B42" s="45"/>
      <c r="C42" s="130" t="s">
        <v>1312</v>
      </c>
    </row>
    <row r="43" spans="1:3" ht="220.5">
      <c r="A43" s="124" t="s">
        <v>1313</v>
      </c>
      <c r="B43" s="11"/>
      <c r="C43" s="131" t="s">
        <v>1314</v>
      </c>
    </row>
  </sheetData>
  <mergeCells count="2">
    <mergeCell ref="A2:C2"/>
    <mergeCell ref="A27:C27"/>
  </mergeCells>
  <pageMargins left="0.7" right="0.7" top="0.75" bottom="0.75" header="0" footer="0"/>
  <pageSetup orientation="landscape"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70"/>
  <sheetViews>
    <sheetView workbookViewId="0">
      <pane ySplit="1" topLeftCell="A2" activePane="bottomLeft" state="frozen"/>
      <selection pane="bottomLeft" activeCell="B10" sqref="B10"/>
    </sheetView>
  </sheetViews>
  <sheetFormatPr defaultColWidth="11.25" defaultRowHeight="15" customHeight="1"/>
  <cols>
    <col min="1" max="1" width="2.875" customWidth="1"/>
    <col min="2" max="2" width="69.75" customWidth="1"/>
    <col min="3" max="3" width="55.625" customWidth="1"/>
    <col min="4" max="4" width="72.125" customWidth="1"/>
    <col min="5" max="6" width="55.625" customWidth="1"/>
    <col min="7" max="26" width="8.625" customWidth="1"/>
  </cols>
  <sheetData>
    <row r="1" spans="1:6" ht="24.75" customHeight="1">
      <c r="A1" s="396" t="s">
        <v>43</v>
      </c>
      <c r="B1" s="397"/>
      <c r="C1" s="21" t="s">
        <v>44</v>
      </c>
      <c r="D1" s="21" t="s">
        <v>45</v>
      </c>
      <c r="E1" s="1"/>
      <c r="F1" s="1"/>
    </row>
    <row r="2" spans="1:6" ht="19.5" customHeight="1">
      <c r="A2" s="399" t="s">
        <v>1315</v>
      </c>
      <c r="B2" s="397"/>
      <c r="C2" s="397"/>
      <c r="D2" s="22"/>
      <c r="E2" s="1"/>
      <c r="F2" s="1"/>
    </row>
    <row r="3" spans="1:6" s="258" customFormat="1" ht="18.75" customHeight="1">
      <c r="A3" s="61" t="s">
        <v>5</v>
      </c>
      <c r="B3" s="61" t="s">
        <v>1316</v>
      </c>
      <c r="C3" s="132"/>
      <c r="D3" s="61"/>
      <c r="E3" s="259"/>
      <c r="F3" s="259"/>
    </row>
    <row r="4" spans="1:6" s="258" customFormat="1" ht="18.75" customHeight="1">
      <c r="A4" s="19" t="s">
        <v>7</v>
      </c>
      <c r="B4" s="19" t="s">
        <v>1317</v>
      </c>
      <c r="C4" s="133"/>
      <c r="D4" s="19"/>
      <c r="E4" s="259"/>
      <c r="F4" s="259"/>
    </row>
    <row r="5" spans="1:6" ht="18.75" customHeight="1">
      <c r="A5" s="61" t="s">
        <v>9</v>
      </c>
      <c r="B5" s="61" t="s">
        <v>1318</v>
      </c>
      <c r="C5" s="132"/>
      <c r="D5" s="61"/>
      <c r="E5" s="1"/>
      <c r="F5" s="1"/>
    </row>
    <row r="6" spans="1:6" ht="18.75" customHeight="1">
      <c r="A6" s="19" t="s">
        <v>13</v>
      </c>
      <c r="B6" s="19" t="s">
        <v>1319</v>
      </c>
      <c r="C6" s="133"/>
      <c r="D6" s="19"/>
      <c r="E6" s="1"/>
      <c r="F6" s="1"/>
    </row>
    <row r="7" spans="1:6" ht="18.75" customHeight="1">
      <c r="A7" s="19" t="s">
        <v>15</v>
      </c>
      <c r="B7" s="19" t="s">
        <v>1320</v>
      </c>
      <c r="C7" s="133"/>
      <c r="D7" s="334" t="s">
        <v>1321</v>
      </c>
      <c r="E7" s="1"/>
      <c r="F7" s="1"/>
    </row>
    <row r="8" spans="1:6" ht="18.75" customHeight="1">
      <c r="A8" s="61" t="s">
        <v>18</v>
      </c>
      <c r="B8" s="61" t="s">
        <v>1322</v>
      </c>
      <c r="C8" s="132"/>
      <c r="D8" s="61"/>
      <c r="E8" s="1"/>
      <c r="F8" s="1"/>
    </row>
    <row r="9" spans="1:6" ht="18.75" customHeight="1">
      <c r="A9" s="19" t="s">
        <v>21</v>
      </c>
      <c r="B9" s="19" t="s">
        <v>1323</v>
      </c>
      <c r="C9" s="133"/>
      <c r="D9" s="19"/>
      <c r="E9" s="1"/>
      <c r="F9" s="1"/>
    </row>
    <row r="10" spans="1:6" ht="18.75" customHeight="1">
      <c r="A10" s="61" t="s">
        <v>57</v>
      </c>
      <c r="B10" s="61" t="s">
        <v>1324</v>
      </c>
      <c r="C10" s="132"/>
      <c r="D10" s="61"/>
      <c r="E10" s="1"/>
      <c r="F10" s="1"/>
    </row>
    <row r="11" spans="1:6" ht="18.75" customHeight="1">
      <c r="A11" s="19" t="s">
        <v>59</v>
      </c>
      <c r="B11" s="19" t="s">
        <v>1325</v>
      </c>
      <c r="C11" s="133" t="str">
        <f>IF(C10="Small", "12 vCPUs – 8TB", IF(C10="Large", "24 vCPUs – 16TB", " "))</f>
        <v xml:space="preserve"> </v>
      </c>
      <c r="D11" s="19"/>
      <c r="E11" s="1"/>
      <c r="F11" s="1"/>
    </row>
    <row r="12" spans="1:6" ht="24.75" customHeight="1">
      <c r="A12" s="399" t="s">
        <v>1326</v>
      </c>
      <c r="B12" s="397"/>
      <c r="C12" s="397"/>
      <c r="D12" s="329"/>
      <c r="E12" s="1"/>
      <c r="F12" s="1"/>
    </row>
    <row r="13" spans="1:6" ht="18.75" customHeight="1">
      <c r="A13" s="61" t="s">
        <v>5</v>
      </c>
      <c r="B13" s="61" t="s">
        <v>1327</v>
      </c>
      <c r="C13" s="132"/>
      <c r="D13" s="327" t="s">
        <v>1328</v>
      </c>
      <c r="E13" s="134"/>
      <c r="F13" s="134"/>
    </row>
    <row r="14" spans="1:6" ht="18.75" customHeight="1">
      <c r="A14" s="19" t="s">
        <v>7</v>
      </c>
      <c r="B14" s="19" t="s">
        <v>1329</v>
      </c>
      <c r="C14" s="133"/>
      <c r="D14" s="326"/>
      <c r="E14" s="134"/>
      <c r="F14" s="134"/>
    </row>
    <row r="15" spans="1:6" ht="24.75" customHeight="1">
      <c r="A15" s="399" t="s">
        <v>1330</v>
      </c>
      <c r="B15" s="397"/>
      <c r="C15" s="397"/>
      <c r="D15" s="331"/>
      <c r="E15" s="1"/>
      <c r="F15" s="1"/>
    </row>
    <row r="16" spans="1:6" ht="18.75" customHeight="1">
      <c r="A16" s="61" t="s">
        <v>5</v>
      </c>
      <c r="B16" s="61" t="s">
        <v>1331</v>
      </c>
      <c r="C16" s="132"/>
      <c r="D16" s="327" t="s">
        <v>1332</v>
      </c>
      <c r="E16" s="49"/>
      <c r="F16" s="49"/>
    </row>
    <row r="17" spans="1:6" ht="18.75" customHeight="1">
      <c r="A17" s="44" t="s">
        <v>7</v>
      </c>
      <c r="B17" s="44" t="s">
        <v>1333</v>
      </c>
      <c r="C17" s="135"/>
      <c r="D17" s="326" t="s">
        <v>1334</v>
      </c>
      <c r="E17" s="49"/>
      <c r="F17" s="49"/>
    </row>
    <row r="18" spans="1:6" ht="18.75" customHeight="1">
      <c r="A18" s="61" t="s">
        <v>9</v>
      </c>
      <c r="B18" s="61" t="s">
        <v>1335</v>
      </c>
      <c r="C18" s="132"/>
      <c r="D18" s="327" t="s">
        <v>1336</v>
      </c>
      <c r="E18" s="49"/>
      <c r="F18" s="49"/>
    </row>
    <row r="19" spans="1:6" ht="18.75" customHeight="1">
      <c r="A19" s="44" t="s">
        <v>13</v>
      </c>
      <c r="B19" s="44" t="s">
        <v>1337</v>
      </c>
      <c r="C19" s="135"/>
      <c r="D19" s="326" t="s">
        <v>1338</v>
      </c>
      <c r="E19" s="49"/>
      <c r="F19" s="49"/>
    </row>
    <row r="20" spans="1:6" ht="18.75" customHeight="1">
      <c r="A20" s="61" t="s">
        <v>15</v>
      </c>
      <c r="B20" s="61" t="s">
        <v>1339</v>
      </c>
      <c r="C20" s="132"/>
      <c r="D20" s="327" t="s">
        <v>1340</v>
      </c>
      <c r="E20" s="49"/>
      <c r="F20" s="49"/>
    </row>
    <row r="21" spans="1:6" ht="18.75" customHeight="1">
      <c r="A21" s="49" t="s">
        <v>18</v>
      </c>
      <c r="B21" s="44" t="s">
        <v>1341</v>
      </c>
      <c r="C21" s="135"/>
      <c r="D21" s="326" t="s">
        <v>1342</v>
      </c>
      <c r="E21" s="49"/>
      <c r="F21" s="49"/>
    </row>
    <row r="22" spans="1:6" ht="24.75" customHeight="1">
      <c r="A22" s="399" t="s">
        <v>1343</v>
      </c>
      <c r="B22" s="397"/>
      <c r="C22" s="397"/>
      <c r="D22" s="331"/>
      <c r="E22" s="1"/>
      <c r="F22" s="1"/>
    </row>
    <row r="23" spans="1:6" ht="18.75" customHeight="1">
      <c r="A23" s="136" t="s">
        <v>5</v>
      </c>
      <c r="B23" s="136" t="s">
        <v>1344</v>
      </c>
      <c r="C23" s="137"/>
      <c r="D23" s="332" t="s">
        <v>1345</v>
      </c>
      <c r="E23" s="68"/>
      <c r="F23" s="68"/>
    </row>
    <row r="24" spans="1:6" ht="18.75" customHeight="1">
      <c r="A24" s="138" t="s">
        <v>7</v>
      </c>
      <c r="B24" s="138" t="s">
        <v>1346</v>
      </c>
      <c r="C24" s="139"/>
      <c r="D24" s="333"/>
      <c r="E24" s="68"/>
      <c r="F24" s="68"/>
    </row>
    <row r="25" spans="1:6" ht="18.75" customHeight="1">
      <c r="A25" s="136" t="s">
        <v>9</v>
      </c>
      <c r="B25" s="136" t="s">
        <v>1347</v>
      </c>
      <c r="C25" s="137"/>
      <c r="D25" s="332"/>
      <c r="E25" s="68"/>
      <c r="F25" s="68"/>
    </row>
    <row r="26" spans="1:6" ht="24.75" customHeight="1">
      <c r="A26" s="399" t="s">
        <v>1348</v>
      </c>
      <c r="B26" s="397"/>
      <c r="C26" s="397"/>
      <c r="D26" s="331"/>
      <c r="E26" s="1"/>
      <c r="F26" s="1"/>
    </row>
    <row r="27" spans="1:6" ht="18.75" customHeight="1">
      <c r="A27" s="61" t="s">
        <v>5</v>
      </c>
      <c r="B27" s="61" t="s">
        <v>126</v>
      </c>
      <c r="C27" s="132"/>
      <c r="D27" s="327"/>
      <c r="E27" s="134"/>
      <c r="F27" s="134"/>
    </row>
    <row r="28" spans="1:6" ht="18.75" customHeight="1">
      <c r="A28" s="44" t="s">
        <v>7</v>
      </c>
      <c r="B28" s="44" t="s">
        <v>128</v>
      </c>
      <c r="C28" s="135"/>
      <c r="D28" s="326"/>
      <c r="E28" s="1"/>
      <c r="F28" s="1"/>
    </row>
    <row r="29" spans="1:6" ht="18.75" customHeight="1">
      <c r="A29" s="61" t="s">
        <v>9</v>
      </c>
      <c r="B29" s="61" t="s">
        <v>1349</v>
      </c>
      <c r="C29" s="132"/>
      <c r="D29" s="327"/>
      <c r="E29" s="134"/>
      <c r="F29" s="134"/>
    </row>
    <row r="30" spans="1:6" ht="18.75" customHeight="1">
      <c r="A30" s="44" t="s">
        <v>13</v>
      </c>
      <c r="B30" s="44" t="s">
        <v>1350</v>
      </c>
      <c r="C30" s="135"/>
      <c r="D30" s="326"/>
      <c r="E30" s="134"/>
      <c r="F30" s="134"/>
    </row>
    <row r="31" spans="1:6" ht="18.75" customHeight="1">
      <c r="A31" s="61" t="s">
        <v>15</v>
      </c>
      <c r="B31" s="61" t="s">
        <v>1351</v>
      </c>
      <c r="C31" s="132"/>
      <c r="D31" s="327"/>
      <c r="E31" s="134"/>
      <c r="F31" s="134"/>
    </row>
    <row r="32" spans="1:6" ht="18.75" customHeight="1">
      <c r="A32" s="49" t="s">
        <v>18</v>
      </c>
      <c r="B32" s="44" t="s">
        <v>1352</v>
      </c>
      <c r="C32" s="135"/>
      <c r="D32" s="326" t="s">
        <v>1353</v>
      </c>
      <c r="E32" s="134"/>
      <c r="F32" s="134"/>
    </row>
    <row r="33" spans="1:13" ht="18.75" customHeight="1">
      <c r="A33" s="61" t="s">
        <v>21</v>
      </c>
      <c r="B33" s="61" t="s">
        <v>1140</v>
      </c>
      <c r="C33" s="132"/>
      <c r="D33" s="327"/>
      <c r="E33" s="134"/>
      <c r="F33" s="134"/>
    </row>
    <row r="34" spans="1:13" ht="18.75" customHeight="1">
      <c r="A34" s="44" t="s">
        <v>57</v>
      </c>
      <c r="B34" s="44" t="s">
        <v>1141</v>
      </c>
      <c r="C34" s="135"/>
      <c r="D34" s="326"/>
      <c r="E34" s="134"/>
      <c r="F34" s="134"/>
    </row>
    <row r="35" spans="1:13" ht="18.75" customHeight="1">
      <c r="A35" s="61" t="s">
        <v>59</v>
      </c>
      <c r="B35" s="61" t="s">
        <v>748</v>
      </c>
      <c r="C35" s="132"/>
      <c r="D35" s="327"/>
      <c r="E35" s="134"/>
      <c r="F35" s="134"/>
    </row>
    <row r="36" spans="1:13" ht="18.75" customHeight="1">
      <c r="A36" s="44" t="s">
        <v>62</v>
      </c>
      <c r="B36" s="44" t="s">
        <v>1143</v>
      </c>
      <c r="C36" s="135"/>
      <c r="D36" s="326"/>
      <c r="E36" s="134"/>
      <c r="F36" s="134"/>
    </row>
    <row r="37" spans="1:13" ht="18.75" customHeight="1">
      <c r="A37" s="61" t="s">
        <v>64</v>
      </c>
      <c r="B37" s="61" t="s">
        <v>1149</v>
      </c>
      <c r="C37" s="132"/>
      <c r="D37" s="327" t="s">
        <v>1354</v>
      </c>
      <c r="E37" s="134"/>
      <c r="F37" s="134"/>
    </row>
    <row r="38" spans="1:13" ht="24.75" customHeight="1">
      <c r="A38" s="399" t="s">
        <v>1355</v>
      </c>
      <c r="B38" s="397"/>
      <c r="C38" s="397"/>
      <c r="D38" s="331"/>
      <c r="E38" s="1"/>
      <c r="F38" s="1"/>
    </row>
    <row r="39" spans="1:13" ht="18.75" customHeight="1">
      <c r="A39" s="61" t="s">
        <v>5</v>
      </c>
      <c r="B39" s="61" t="s">
        <v>1356</v>
      </c>
      <c r="C39" s="132"/>
      <c r="D39" s="327"/>
      <c r="E39" s="134"/>
      <c r="F39" s="134"/>
    </row>
    <row r="40" spans="1:13" ht="18.75" customHeight="1">
      <c r="A40" s="44" t="s">
        <v>7</v>
      </c>
      <c r="B40" s="44" t="s">
        <v>1357</v>
      </c>
      <c r="C40" s="135"/>
      <c r="D40" s="328"/>
      <c r="E40" s="134"/>
      <c r="F40" s="134"/>
    </row>
    <row r="41" spans="1:13" ht="24.75" customHeight="1">
      <c r="A41" s="399" t="s">
        <v>1358</v>
      </c>
      <c r="B41" s="397"/>
      <c r="C41" s="397"/>
      <c r="D41" s="329"/>
      <c r="E41" s="1"/>
      <c r="F41" s="1"/>
    </row>
    <row r="42" spans="1:13" ht="14.25" customHeight="1">
      <c r="A42" s="61" t="s">
        <v>5</v>
      </c>
      <c r="B42" s="61" t="s">
        <v>1359</v>
      </c>
      <c r="C42" s="132"/>
      <c r="D42" s="327"/>
      <c r="E42" s="134"/>
      <c r="F42" s="134"/>
    </row>
    <row r="43" spans="1:13" ht="14.25" customHeight="1">
      <c r="A43" s="44" t="s">
        <v>7</v>
      </c>
      <c r="B43" s="44" t="s">
        <v>221</v>
      </c>
      <c r="C43" s="135"/>
      <c r="D43" s="326"/>
      <c r="E43" s="134"/>
      <c r="F43" s="134"/>
    </row>
    <row r="44" spans="1:13" ht="14.25" customHeight="1">
      <c r="A44" s="61" t="s">
        <v>9</v>
      </c>
      <c r="B44" s="61" t="s">
        <v>222</v>
      </c>
      <c r="C44" s="132"/>
      <c r="D44" s="327"/>
      <c r="E44" s="134"/>
      <c r="F44" s="134"/>
    </row>
    <row r="45" spans="1:13" ht="14.25" customHeight="1">
      <c r="A45" s="44" t="s">
        <v>13</v>
      </c>
      <c r="B45" s="44" t="s">
        <v>1360</v>
      </c>
      <c r="C45" s="135"/>
      <c r="D45" s="326"/>
      <c r="E45" s="134"/>
      <c r="F45" s="134"/>
    </row>
    <row r="46" spans="1:13" ht="14.25" customHeight="1">
      <c r="A46" s="61" t="s">
        <v>15</v>
      </c>
      <c r="B46" s="61" t="s">
        <v>1361</v>
      </c>
      <c r="C46" s="132"/>
      <c r="D46" s="330"/>
      <c r="E46" s="134"/>
      <c r="F46" s="134"/>
    </row>
    <row r="47" spans="1:13" ht="36" customHeight="1">
      <c r="A47" s="411" t="s">
        <v>1362</v>
      </c>
      <c r="B47" s="412"/>
      <c r="C47" s="412"/>
      <c r="D47" s="553"/>
      <c r="E47" s="406"/>
      <c r="F47" s="369"/>
    </row>
    <row r="48" spans="1:13" ht="18.75" customHeight="1">
      <c r="A48" s="370" t="s">
        <v>157</v>
      </c>
      <c r="B48" s="311" t="s">
        <v>158</v>
      </c>
      <c r="C48" s="312" t="s">
        <v>159</v>
      </c>
      <c r="D48" s="336" t="s">
        <v>161</v>
      </c>
      <c r="E48" s="313" t="s">
        <v>1363</v>
      </c>
      <c r="F48" s="314" t="s">
        <v>1364</v>
      </c>
      <c r="G48" s="1"/>
      <c r="H48" s="1"/>
      <c r="I48" s="1"/>
      <c r="J48" s="1"/>
      <c r="K48" s="1"/>
      <c r="L48" s="53"/>
      <c r="M48" s="53"/>
    </row>
    <row r="49" spans="1:13" ht="18.75" customHeight="1">
      <c r="A49" s="54">
        <v>1</v>
      </c>
      <c r="B49" s="315" t="str">
        <f t="shared" ref="B49:B52" si="0">IF(A49="","",CONCATENATE("Node ",A49))</f>
        <v>Node 1</v>
      </c>
      <c r="C49" s="316"/>
      <c r="D49" s="335"/>
      <c r="E49" s="317"/>
      <c r="F49" s="318"/>
      <c r="G49" s="437"/>
      <c r="H49" s="434"/>
      <c r="I49" s="434"/>
      <c r="J49" s="434"/>
      <c r="K49" s="434"/>
      <c r="L49" s="433"/>
      <c r="M49" s="434"/>
    </row>
    <row r="50" spans="1:13" ht="18.75" customHeight="1">
      <c r="A50" s="54">
        <v>2</v>
      </c>
      <c r="B50" s="319" t="str">
        <f t="shared" si="0"/>
        <v>Node 2</v>
      </c>
      <c r="C50" s="316"/>
      <c r="D50" s="335"/>
      <c r="E50" s="317"/>
      <c r="F50" s="320"/>
      <c r="G50" s="1"/>
      <c r="H50" s="1"/>
      <c r="I50" s="1"/>
      <c r="J50" s="1"/>
      <c r="K50" s="1"/>
      <c r="L50" s="434"/>
      <c r="M50" s="434"/>
    </row>
    <row r="51" spans="1:13" ht="18.75" customHeight="1">
      <c r="A51" s="54">
        <v>3</v>
      </c>
      <c r="B51" s="315" t="str">
        <f t="shared" si="0"/>
        <v>Node 3</v>
      </c>
      <c r="C51" s="316"/>
      <c r="D51" s="335"/>
      <c r="E51" s="317"/>
      <c r="F51" s="318"/>
      <c r="G51" s="1"/>
      <c r="H51" s="1"/>
      <c r="I51" s="1"/>
      <c r="J51" s="1"/>
      <c r="K51" s="1"/>
      <c r="L51" s="433"/>
      <c r="M51" s="434"/>
    </row>
    <row r="52" spans="1:13" ht="18.75" customHeight="1">
      <c r="A52" s="54">
        <v>4</v>
      </c>
      <c r="B52" s="319" t="str">
        <f t="shared" si="0"/>
        <v>Node 4</v>
      </c>
      <c r="C52" s="316"/>
      <c r="D52" s="335"/>
      <c r="E52" s="317"/>
      <c r="F52" s="320"/>
      <c r="G52" s="1"/>
      <c r="H52" s="1"/>
      <c r="I52" s="1"/>
      <c r="J52" s="1"/>
      <c r="K52" s="1"/>
      <c r="L52" s="433"/>
      <c r="M52" s="434"/>
    </row>
    <row r="53" spans="1:13" ht="18.75" customHeight="1">
      <c r="A53" s="54">
        <v>5</v>
      </c>
      <c r="B53" s="315" t="s">
        <v>162</v>
      </c>
      <c r="C53" s="316"/>
      <c r="D53" s="335"/>
      <c r="E53" s="317"/>
      <c r="F53" s="318"/>
      <c r="G53" s="1"/>
      <c r="H53" s="1"/>
      <c r="I53" s="1"/>
      <c r="J53" s="1"/>
      <c r="K53" s="1"/>
      <c r="L53" s="433"/>
      <c r="M53" s="434"/>
    </row>
    <row r="54" spans="1:13" ht="18.75" customHeight="1">
      <c r="A54" s="54">
        <v>6</v>
      </c>
      <c r="B54" s="319" t="str">
        <f t="shared" ref="B54:B64" si="1">IF(A54="","",CONCATENATE("Node ",A54))</f>
        <v>Node 6</v>
      </c>
      <c r="C54" s="316"/>
      <c r="D54" s="335"/>
      <c r="E54" s="317"/>
      <c r="F54" s="320"/>
      <c r="G54" s="1"/>
      <c r="H54" s="1"/>
      <c r="I54" s="1"/>
      <c r="J54" s="1"/>
      <c r="K54" s="1"/>
      <c r="L54" s="433"/>
      <c r="M54" s="434"/>
    </row>
    <row r="55" spans="1:13" ht="18.75" customHeight="1">
      <c r="A55" s="54">
        <v>7</v>
      </c>
      <c r="B55" s="315" t="str">
        <f t="shared" si="1"/>
        <v>Node 7</v>
      </c>
      <c r="C55" s="316"/>
      <c r="D55" s="335"/>
      <c r="E55" s="317"/>
      <c r="F55" s="318"/>
      <c r="G55" s="1"/>
      <c r="H55" s="1"/>
      <c r="I55" s="1"/>
      <c r="J55" s="1"/>
      <c r="K55" s="1"/>
      <c r="L55" s="433"/>
      <c r="M55" s="434"/>
    </row>
    <row r="56" spans="1:13" ht="18.75" customHeight="1">
      <c r="A56" s="54">
        <v>8</v>
      </c>
      <c r="B56" s="319" t="str">
        <f t="shared" si="1"/>
        <v>Node 8</v>
      </c>
      <c r="C56" s="316"/>
      <c r="D56" s="335"/>
      <c r="E56" s="317"/>
      <c r="F56" s="320"/>
      <c r="G56" s="1"/>
      <c r="H56" s="1"/>
      <c r="I56" s="1"/>
      <c r="J56" s="1"/>
      <c r="K56" s="1"/>
      <c r="L56" s="434"/>
      <c r="M56" s="434"/>
    </row>
    <row r="57" spans="1:13" ht="18.75" customHeight="1">
      <c r="A57" s="54">
        <v>9</v>
      </c>
      <c r="B57" s="315" t="str">
        <f t="shared" si="1"/>
        <v>Node 9</v>
      </c>
      <c r="C57" s="316"/>
      <c r="D57" s="335"/>
      <c r="E57" s="317"/>
      <c r="F57" s="318"/>
      <c r="G57" s="1"/>
      <c r="H57" s="1"/>
      <c r="I57" s="1"/>
      <c r="J57" s="1"/>
      <c r="K57" s="1"/>
      <c r="L57" s="433"/>
      <c r="M57" s="434"/>
    </row>
    <row r="58" spans="1:13" ht="18.75" customHeight="1">
      <c r="A58" s="54">
        <v>10</v>
      </c>
      <c r="B58" s="319" t="str">
        <f t="shared" si="1"/>
        <v>Node 10</v>
      </c>
      <c r="C58" s="316"/>
      <c r="D58" s="335"/>
      <c r="E58" s="317"/>
      <c r="F58" s="320"/>
      <c r="G58" s="1"/>
      <c r="H58" s="1"/>
      <c r="I58" s="1"/>
      <c r="J58" s="1"/>
      <c r="K58" s="1"/>
      <c r="L58" s="434"/>
      <c r="M58" s="434"/>
    </row>
    <row r="59" spans="1:13" ht="18.75" customHeight="1">
      <c r="A59" s="54">
        <v>11</v>
      </c>
      <c r="B59" s="315" t="str">
        <f t="shared" si="1"/>
        <v>Node 11</v>
      </c>
      <c r="C59" s="316"/>
      <c r="D59" s="335"/>
      <c r="E59" s="317"/>
      <c r="F59" s="318"/>
      <c r="G59" s="1"/>
      <c r="H59" s="1"/>
      <c r="I59" s="1"/>
      <c r="J59" s="1"/>
      <c r="K59" s="1"/>
      <c r="L59" s="1"/>
      <c r="M59" s="1"/>
    </row>
    <row r="60" spans="1:13" ht="18.75" customHeight="1">
      <c r="A60" s="54">
        <v>12</v>
      </c>
      <c r="B60" s="319" t="str">
        <f t="shared" si="1"/>
        <v>Node 12</v>
      </c>
      <c r="C60" s="316"/>
      <c r="D60" s="335"/>
      <c r="E60" s="317"/>
      <c r="F60" s="320"/>
      <c r="G60" s="1"/>
      <c r="H60" s="1"/>
      <c r="I60" s="1"/>
      <c r="J60" s="1"/>
      <c r="K60" s="1"/>
      <c r="L60" s="1"/>
      <c r="M60" s="1"/>
    </row>
    <row r="61" spans="1:13" ht="18.75" customHeight="1">
      <c r="A61" s="54">
        <v>13</v>
      </c>
      <c r="B61" s="315" t="str">
        <f t="shared" si="1"/>
        <v>Node 13</v>
      </c>
      <c r="C61" s="316"/>
      <c r="D61" s="335"/>
      <c r="E61" s="317"/>
      <c r="F61" s="318"/>
      <c r="G61" s="1"/>
      <c r="H61" s="1"/>
      <c r="I61" s="1"/>
      <c r="J61" s="1"/>
      <c r="K61" s="1"/>
      <c r="L61" s="1"/>
      <c r="M61" s="1"/>
    </row>
    <row r="62" spans="1:13" ht="18.75" customHeight="1">
      <c r="A62" s="54">
        <v>14</v>
      </c>
      <c r="B62" s="319" t="str">
        <f t="shared" si="1"/>
        <v>Node 14</v>
      </c>
      <c r="C62" s="316"/>
      <c r="D62" s="335"/>
      <c r="E62" s="317"/>
      <c r="F62" s="320"/>
      <c r="G62" s="1"/>
      <c r="H62" s="1"/>
      <c r="I62" s="1"/>
      <c r="J62" s="1"/>
      <c r="K62" s="1"/>
      <c r="L62" s="1"/>
      <c r="M62" s="1"/>
    </row>
    <row r="63" spans="1:13" ht="18.75" customHeight="1">
      <c r="A63" s="54">
        <v>15</v>
      </c>
      <c r="B63" s="315" t="str">
        <f t="shared" si="1"/>
        <v>Node 15</v>
      </c>
      <c r="C63" s="316"/>
      <c r="D63" s="335"/>
      <c r="E63" s="317"/>
      <c r="F63" s="318"/>
      <c r="G63" s="1"/>
      <c r="H63" s="1"/>
      <c r="I63" s="1"/>
      <c r="J63" s="1"/>
      <c r="K63" s="1"/>
      <c r="L63" s="1"/>
      <c r="M63" s="1"/>
    </row>
    <row r="64" spans="1:13" ht="18.75" customHeight="1">
      <c r="A64" s="54">
        <v>16</v>
      </c>
      <c r="B64" s="319" t="str">
        <f t="shared" si="1"/>
        <v>Node 16</v>
      </c>
      <c r="C64" s="316"/>
      <c r="D64" s="335"/>
      <c r="E64" s="317"/>
      <c r="F64" s="320"/>
    </row>
    <row r="65" spans="1:6" ht="18.75" customHeight="1">
      <c r="A65" s="54" t="e">
        <f>IF(17&lt;=#REF!,17,"")</f>
        <v>#REF!</v>
      </c>
      <c r="B65" s="321" t="s">
        <v>1365</v>
      </c>
      <c r="C65" s="322"/>
      <c r="D65" s="335"/>
      <c r="E65" s="323"/>
      <c r="F65" s="324"/>
    </row>
    <row r="66" spans="1:6" ht="36" customHeight="1">
      <c r="A66" s="411" t="s">
        <v>1366</v>
      </c>
      <c r="B66" s="412"/>
      <c r="C66" s="412"/>
      <c r="D66" s="447"/>
      <c r="E66" s="406"/>
      <c r="F66" s="49"/>
    </row>
    <row r="67" spans="1:6" ht="18.75" customHeight="1">
      <c r="A67" s="61" t="s">
        <v>5</v>
      </c>
      <c r="B67" s="61" t="s">
        <v>1367</v>
      </c>
      <c r="C67" s="132"/>
      <c r="D67" s="325"/>
      <c r="E67" s="134"/>
      <c r="F67" s="134"/>
    </row>
    <row r="68" spans="1:6" ht="18.75" customHeight="1">
      <c r="A68" s="44" t="s">
        <v>7</v>
      </c>
      <c r="B68" s="44" t="s">
        <v>1368</v>
      </c>
      <c r="C68" s="135"/>
      <c r="D68" s="326"/>
      <c r="E68" s="134"/>
      <c r="F68" s="134"/>
    </row>
    <row r="69" spans="1:6" ht="18.75" customHeight="1">
      <c r="A69" s="61" t="s">
        <v>9</v>
      </c>
      <c r="B69" s="61" t="s">
        <v>1369</v>
      </c>
      <c r="C69" s="132"/>
      <c r="D69" s="327"/>
      <c r="E69" s="134"/>
      <c r="F69" s="134"/>
    </row>
    <row r="70" spans="1:6" ht="18.75" customHeight="1">
      <c r="A70" s="44" t="s">
        <v>13</v>
      </c>
      <c r="B70" s="44" t="s">
        <v>1370</v>
      </c>
      <c r="C70" s="135"/>
      <c r="D70" s="328"/>
      <c r="E70" s="134"/>
      <c r="F70" s="134"/>
    </row>
  </sheetData>
  <mergeCells count="18">
    <mergeCell ref="A66:E66"/>
    <mergeCell ref="A41:C41"/>
    <mergeCell ref="A47:E47"/>
    <mergeCell ref="G49:K49"/>
    <mergeCell ref="L49:M50"/>
    <mergeCell ref="L51:M51"/>
    <mergeCell ref="L52:M52"/>
    <mergeCell ref="L53:M53"/>
    <mergeCell ref="A26:C26"/>
    <mergeCell ref="A38:C38"/>
    <mergeCell ref="L54:M54"/>
    <mergeCell ref="L55:M56"/>
    <mergeCell ref="L57:M58"/>
    <mergeCell ref="A1:B1"/>
    <mergeCell ref="A2:C2"/>
    <mergeCell ref="A12:C12"/>
    <mergeCell ref="A15:C15"/>
    <mergeCell ref="A22:C22"/>
  </mergeCells>
  <phoneticPr fontId="110" type="noConversion"/>
  <dataValidations count="8">
    <dataValidation type="list" allowBlank="1" showErrorMessage="1" sqref="C10" xr:uid="{00000000-0002-0000-0F00-000000000000}">
      <formula1>"Small,Large"</formula1>
    </dataValidation>
    <dataValidation type="list" allowBlank="1" showErrorMessage="1" sqref="Q60 Q62" xr:uid="{00000000-0002-0000-0F00-000001000000}">
      <formula1>"SMB,NFS,S3,All"</formula1>
    </dataValidation>
    <dataValidation type="list" allowBlank="1" showErrorMessage="1" sqref="C8" xr:uid="{00000000-0002-0000-0F00-000002000000}">
      <formula1>"Single-Node,Multi-Node"</formula1>
    </dataValidation>
    <dataValidation type="list" allowBlank="1" showErrorMessage="1" sqref="C14" xr:uid="{00000000-0002-0000-0F00-000003000000}">
      <formula1>"DHCP,Static IP"</formula1>
    </dataValidation>
    <dataValidation type="list" allowBlank="1" showErrorMessage="1" sqref="C7" xr:uid="{00000000-0002-0000-0F00-000004000000}">
      <formula1>"Yes,No"</formula1>
    </dataValidation>
    <dataValidation type="list" allowBlank="1" showErrorMessage="1" sqref="Q49:S49 Q51:S51 Q53:S53" xr:uid="{00000000-0002-0000-0F00-000005000000}">
      <formula1>"VMware vSphere,Microsoft Hyper-V,Nutanix Acropolis,Red Hat Virtualization"</formula1>
    </dataValidation>
    <dataValidation type="list" allowBlank="1" showErrorMessage="1" sqref="C5" xr:uid="{00000000-0002-0000-0F00-000006000000}">
      <formula1>"VMWare,Hyper-V,Nutanix,RHEL"</formula1>
    </dataValidation>
    <dataValidation type="list" allowBlank="1" showInputMessage="1" showErrorMessage="1" sqref="C4" xr:uid="{BD2E2EDB-48B6-454D-B887-77BA859C88F1}">
      <formula1>"Yes,No"</formula1>
    </dataValidation>
  </dataValidations>
  <pageMargins left="0.7" right="0.7" top="0.75" bottom="0.75" header="0" footer="0"/>
  <pageSetup orientation="portrait" r:id="rId1"/>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1"/>
    <pageSetUpPr fitToPage="1"/>
  </sheetPr>
  <dimension ref="A1:C72"/>
  <sheetViews>
    <sheetView showGridLines="0" tabSelected="1" workbookViewId="0">
      <selection activeCell="C3" sqref="C3"/>
    </sheetView>
  </sheetViews>
  <sheetFormatPr defaultColWidth="11.25" defaultRowHeight="15" customHeight="1"/>
  <cols>
    <col min="1" max="1" width="40.375" customWidth="1"/>
    <col min="2" max="2" width="29.6875" customWidth="1"/>
    <col min="3" max="3" width="102" customWidth="1"/>
    <col min="4" max="25" width="10.75" customWidth="1"/>
  </cols>
  <sheetData>
    <row r="1" spans="1:3" ht="54" customHeight="1">
      <c r="A1" s="558"/>
      <c r="B1" s="558"/>
      <c r="C1" s="558"/>
    </row>
    <row r="2" spans="1:3" ht="33" customHeight="1">
      <c r="A2" s="559" t="s">
        <v>1371</v>
      </c>
      <c r="B2" s="555"/>
      <c r="C2" s="560" t="s">
        <v>1372</v>
      </c>
    </row>
    <row r="3" spans="1:3" s="1" customFormat="1" ht="16.5" customHeight="1">
      <c r="A3" s="560"/>
      <c r="B3" s="560"/>
      <c r="C3" s="561" t="s">
        <v>1516</v>
      </c>
    </row>
    <row r="4" spans="1:3" ht="15.75">
      <c r="A4" s="562" t="s">
        <v>1373</v>
      </c>
      <c r="B4" s="554"/>
      <c r="C4" s="554" t="s">
        <v>1374</v>
      </c>
    </row>
    <row r="5" spans="1:3" ht="31.5">
      <c r="A5" s="563" t="s">
        <v>1375</v>
      </c>
      <c r="B5" s="555" t="s">
        <v>1489</v>
      </c>
      <c r="C5" s="564" t="s">
        <v>1376</v>
      </c>
    </row>
    <row r="6" spans="1:3" ht="15.75">
      <c r="A6" s="563" t="s">
        <v>1377</v>
      </c>
      <c r="B6" s="555" t="s">
        <v>1490</v>
      </c>
      <c r="C6" s="564" t="s">
        <v>1378</v>
      </c>
    </row>
    <row r="7" spans="1:3" ht="15.75">
      <c r="A7" s="563" t="s">
        <v>1379</v>
      </c>
      <c r="B7" s="555" t="s">
        <v>1491</v>
      </c>
      <c r="C7" s="564" t="s">
        <v>1380</v>
      </c>
    </row>
    <row r="8" spans="1:3" ht="15.75">
      <c r="A8" s="563" t="s">
        <v>1381</v>
      </c>
      <c r="B8" s="555" t="s">
        <v>1492</v>
      </c>
      <c r="C8" s="564" t="s">
        <v>1382</v>
      </c>
    </row>
    <row r="9" spans="1:3" ht="15.75">
      <c r="A9" s="563" t="s">
        <v>1383</v>
      </c>
      <c r="B9" s="556" t="s">
        <v>1493</v>
      </c>
      <c r="C9" s="564" t="s">
        <v>1384</v>
      </c>
    </row>
    <row r="10" spans="1:3" ht="15.75">
      <c r="A10" s="563" t="s">
        <v>1385</v>
      </c>
      <c r="B10" s="556" t="s">
        <v>1493</v>
      </c>
      <c r="C10" s="564" t="s">
        <v>1386</v>
      </c>
    </row>
    <row r="11" spans="1:3" ht="63">
      <c r="A11" s="563" t="s">
        <v>1387</v>
      </c>
      <c r="B11" s="556" t="s">
        <v>1493</v>
      </c>
      <c r="C11" s="564" t="s">
        <v>1388</v>
      </c>
    </row>
    <row r="12" spans="1:3" ht="15.75">
      <c r="A12" s="563" t="s">
        <v>1389</v>
      </c>
      <c r="B12" s="556" t="s">
        <v>1493</v>
      </c>
      <c r="C12" s="564" t="s">
        <v>1390</v>
      </c>
    </row>
    <row r="13" spans="1:3" ht="15.75">
      <c r="A13" s="563" t="s">
        <v>1391</v>
      </c>
      <c r="B13" s="555" t="s">
        <v>1490</v>
      </c>
      <c r="C13" s="564" t="s">
        <v>1392</v>
      </c>
    </row>
    <row r="14" spans="1:3" ht="15.75">
      <c r="A14" s="563" t="s">
        <v>1393</v>
      </c>
      <c r="B14" s="555" t="s">
        <v>1494</v>
      </c>
      <c r="C14" s="564" t="s">
        <v>1394</v>
      </c>
    </row>
    <row r="15" spans="1:3" ht="63">
      <c r="A15" s="563" t="s">
        <v>1395</v>
      </c>
      <c r="B15" s="555" t="s">
        <v>1495</v>
      </c>
      <c r="C15" s="564" t="s">
        <v>1396</v>
      </c>
    </row>
    <row r="16" spans="1:3" ht="63">
      <c r="A16" s="563" t="s">
        <v>1397</v>
      </c>
      <c r="B16" s="555" t="b">
        <v>1</v>
      </c>
      <c r="C16" s="564" t="s">
        <v>1398</v>
      </c>
    </row>
    <row r="17" spans="1:3" ht="15.75">
      <c r="A17" s="563" t="s">
        <v>1496</v>
      </c>
      <c r="B17" s="556" t="s">
        <v>1503</v>
      </c>
      <c r="C17" s="564" t="s">
        <v>1502</v>
      </c>
    </row>
    <row r="18" spans="1:3" ht="15.75">
      <c r="A18" s="563" t="s">
        <v>1497</v>
      </c>
      <c r="B18" s="556" t="s">
        <v>1504</v>
      </c>
      <c r="C18" s="564" t="s">
        <v>1502</v>
      </c>
    </row>
    <row r="19" spans="1:3" ht="15.75">
      <c r="A19" s="563" t="s">
        <v>1498</v>
      </c>
      <c r="B19" s="556" t="s">
        <v>1505</v>
      </c>
      <c r="C19" s="564" t="s">
        <v>1502</v>
      </c>
    </row>
    <row r="20" spans="1:3" ht="15.75">
      <c r="A20" s="563" t="s">
        <v>1499</v>
      </c>
      <c r="B20" s="557" t="s">
        <v>1513</v>
      </c>
      <c r="C20" s="564" t="s">
        <v>1512</v>
      </c>
    </row>
    <row r="21" spans="1:3" ht="15.75">
      <c r="A21" s="563" t="s">
        <v>1500</v>
      </c>
      <c r="B21" s="557" t="s">
        <v>1514</v>
      </c>
      <c r="C21" s="564" t="s">
        <v>1512</v>
      </c>
    </row>
    <row r="22" spans="1:3" ht="15.75">
      <c r="A22" s="563" t="s">
        <v>1501</v>
      </c>
      <c r="B22" s="557" t="s">
        <v>1515</v>
      </c>
      <c r="C22" s="564" t="s">
        <v>1512</v>
      </c>
    </row>
    <row r="23" spans="1:3" ht="15.75">
      <c r="A23" s="563" t="s">
        <v>1506</v>
      </c>
      <c r="B23" s="556" t="s">
        <v>1509</v>
      </c>
      <c r="C23" s="564"/>
    </row>
    <row r="24" spans="1:3" ht="15.75">
      <c r="A24" s="563" t="s">
        <v>1507</v>
      </c>
      <c r="B24" s="556" t="s">
        <v>1510</v>
      </c>
      <c r="C24" s="564"/>
    </row>
    <row r="25" spans="1:3" ht="15.75">
      <c r="A25" s="563" t="s">
        <v>1508</v>
      </c>
      <c r="B25" s="556" t="s">
        <v>1511</v>
      </c>
      <c r="C25" s="564"/>
    </row>
    <row r="26" spans="1:3" ht="15.75">
      <c r="A26" s="565" t="s">
        <v>1399</v>
      </c>
      <c r="B26" s="555"/>
      <c r="C26" s="566"/>
    </row>
    <row r="27" spans="1:3" ht="47.25">
      <c r="A27" s="563" t="s">
        <v>1400</v>
      </c>
      <c r="B27" s="555"/>
      <c r="C27" s="564" t="s">
        <v>1401</v>
      </c>
    </row>
    <row r="28" spans="1:3" ht="31.5">
      <c r="A28" s="563" t="s">
        <v>1402</v>
      </c>
      <c r="B28" s="555"/>
      <c r="C28" s="564" t="s">
        <v>1403</v>
      </c>
    </row>
    <row r="29" spans="1:3" ht="15.75">
      <c r="A29" s="565" t="s">
        <v>1404</v>
      </c>
      <c r="B29" s="555"/>
      <c r="C29" s="566"/>
    </row>
    <row r="30" spans="1:3" ht="31.5">
      <c r="A30" s="563" t="s">
        <v>1359</v>
      </c>
      <c r="B30" s="555"/>
      <c r="C30" s="564" t="s">
        <v>1405</v>
      </c>
    </row>
    <row r="31" spans="1:3" ht="15.75">
      <c r="A31" s="563" t="s">
        <v>1406</v>
      </c>
      <c r="B31" s="555"/>
      <c r="C31" s="564" t="s">
        <v>1407</v>
      </c>
    </row>
    <row r="32" spans="1:3" ht="15.75">
      <c r="A32" s="563" t="s">
        <v>1408</v>
      </c>
      <c r="B32" s="555"/>
      <c r="C32" s="564" t="s">
        <v>1409</v>
      </c>
    </row>
    <row r="33" spans="1:3" ht="15.75">
      <c r="A33" s="563" t="s">
        <v>1410</v>
      </c>
      <c r="B33" s="555"/>
      <c r="C33" s="564" t="s">
        <v>1411</v>
      </c>
    </row>
    <row r="34" spans="1:3" ht="15.75">
      <c r="A34" s="563" t="s">
        <v>1412</v>
      </c>
      <c r="B34" s="555"/>
      <c r="C34" s="564" t="s">
        <v>1413</v>
      </c>
    </row>
    <row r="35" spans="1:3" ht="47.25">
      <c r="A35" s="563" t="s">
        <v>1414</v>
      </c>
      <c r="B35" s="555"/>
      <c r="C35" s="564" t="s">
        <v>1415</v>
      </c>
    </row>
    <row r="36" spans="1:3" ht="15.75">
      <c r="A36" s="567" t="s">
        <v>1416</v>
      </c>
      <c r="B36" s="555"/>
      <c r="C36" s="554" t="s">
        <v>829</v>
      </c>
    </row>
    <row r="37" spans="1:3" ht="31.5">
      <c r="A37" s="568" t="s">
        <v>1417</v>
      </c>
      <c r="B37" s="555"/>
      <c r="C37" s="569" t="s">
        <v>1418</v>
      </c>
    </row>
    <row r="38" spans="1:3" ht="31.5">
      <c r="A38" s="568" t="s">
        <v>1419</v>
      </c>
      <c r="B38" s="555"/>
      <c r="C38" s="569" t="s">
        <v>1420</v>
      </c>
    </row>
    <row r="39" spans="1:3" ht="31.5">
      <c r="A39" s="568" t="s">
        <v>1421</v>
      </c>
      <c r="B39" s="555"/>
      <c r="C39" s="569" t="s">
        <v>1422</v>
      </c>
    </row>
    <row r="40" spans="1:3" ht="31.5">
      <c r="A40" s="568" t="s">
        <v>1423</v>
      </c>
      <c r="B40" s="555"/>
      <c r="C40" s="569" t="s">
        <v>1424</v>
      </c>
    </row>
    <row r="41" spans="1:3" ht="47.25">
      <c r="A41" s="568" t="s">
        <v>1425</v>
      </c>
      <c r="B41" s="555"/>
      <c r="C41" s="569" t="s">
        <v>1426</v>
      </c>
    </row>
    <row r="42" spans="1:3" ht="31.5">
      <c r="A42" s="568" t="s">
        <v>1427</v>
      </c>
      <c r="B42" s="555"/>
      <c r="C42" s="569" t="s">
        <v>1428</v>
      </c>
    </row>
    <row r="43" spans="1:3" ht="31.5">
      <c r="A43" s="568" t="s">
        <v>1429</v>
      </c>
      <c r="B43" s="555"/>
      <c r="C43" s="569" t="s">
        <v>1430</v>
      </c>
    </row>
    <row r="44" spans="1:3" ht="47.25">
      <c r="A44" s="568" t="s">
        <v>1431</v>
      </c>
      <c r="B44" s="555"/>
      <c r="C44" s="569" t="s">
        <v>1432</v>
      </c>
    </row>
    <row r="45" spans="1:3" ht="15.75">
      <c r="A45" s="568" t="s">
        <v>1433</v>
      </c>
      <c r="B45" s="555"/>
      <c r="C45" s="569" t="s">
        <v>1434</v>
      </c>
    </row>
    <row r="46" spans="1:3" ht="15.75">
      <c r="A46" s="568" t="s">
        <v>1435</v>
      </c>
      <c r="B46" s="555"/>
      <c r="C46" s="569" t="s">
        <v>1436</v>
      </c>
    </row>
    <row r="47" spans="1:3" ht="47.25">
      <c r="A47" s="568" t="s">
        <v>1437</v>
      </c>
      <c r="B47" s="555"/>
      <c r="C47" s="569" t="s">
        <v>1438</v>
      </c>
    </row>
    <row r="48" spans="1:3" ht="15.75">
      <c r="A48" s="568" t="s">
        <v>1439</v>
      </c>
      <c r="B48" s="555"/>
      <c r="C48" s="569" t="s">
        <v>1440</v>
      </c>
    </row>
    <row r="49" spans="1:3" ht="15.75">
      <c r="A49" s="568" t="s">
        <v>1441</v>
      </c>
      <c r="B49" s="555"/>
      <c r="C49" s="569" t="s">
        <v>1442</v>
      </c>
    </row>
    <row r="50" spans="1:3" ht="31.5">
      <c r="A50" s="568" t="s">
        <v>1443</v>
      </c>
      <c r="B50" s="555"/>
      <c r="C50" s="569" t="s">
        <v>1444</v>
      </c>
    </row>
    <row r="51" spans="1:3" ht="63">
      <c r="A51" s="568" t="s">
        <v>1445</v>
      </c>
      <c r="B51" s="555"/>
      <c r="C51" s="569" t="s">
        <v>1446</v>
      </c>
    </row>
    <row r="52" spans="1:3" ht="15.75">
      <c r="A52" s="568" t="s">
        <v>1447</v>
      </c>
      <c r="B52" s="555"/>
      <c r="C52" s="569" t="s">
        <v>1448</v>
      </c>
    </row>
    <row r="53" spans="1:3" ht="15.75">
      <c r="A53" s="568" t="s">
        <v>1449</v>
      </c>
      <c r="B53" s="555"/>
      <c r="C53" s="569" t="s">
        <v>1450</v>
      </c>
    </row>
    <row r="54" spans="1:3" ht="15.75">
      <c r="A54" s="568" t="s">
        <v>1451</v>
      </c>
      <c r="B54" s="555"/>
      <c r="C54" s="569" t="s">
        <v>1452</v>
      </c>
    </row>
    <row r="55" spans="1:3" ht="252">
      <c r="A55" s="568" t="s">
        <v>1453</v>
      </c>
      <c r="B55" s="555"/>
      <c r="C55" s="569" t="s">
        <v>1454</v>
      </c>
    </row>
    <row r="56" spans="1:3" ht="15.75">
      <c r="A56" s="568" t="s">
        <v>1455</v>
      </c>
      <c r="B56" s="555"/>
      <c r="C56" s="569" t="s">
        <v>1456</v>
      </c>
    </row>
    <row r="57" spans="1:3" ht="15.75">
      <c r="A57" s="568" t="s">
        <v>1457</v>
      </c>
      <c r="B57" s="555"/>
      <c r="C57" s="569" t="s">
        <v>1458</v>
      </c>
    </row>
    <row r="58" spans="1:3" ht="31.5">
      <c r="A58" s="568" t="s">
        <v>1459</v>
      </c>
      <c r="B58" s="555"/>
      <c r="C58" s="569" t="s">
        <v>1460</v>
      </c>
    </row>
    <row r="59" spans="1:3" ht="15.75">
      <c r="A59" s="568" t="s">
        <v>1461</v>
      </c>
      <c r="B59" s="555"/>
      <c r="C59" s="569" t="s">
        <v>1462</v>
      </c>
    </row>
    <row r="60" spans="1:3" ht="47.25">
      <c r="A60" s="568" t="s">
        <v>1463</v>
      </c>
      <c r="B60" s="555"/>
      <c r="C60" s="569" t="s">
        <v>1464</v>
      </c>
    </row>
    <row r="61" spans="1:3" ht="31.5">
      <c r="A61" s="568" t="s">
        <v>1465</v>
      </c>
      <c r="B61" s="555"/>
      <c r="C61" s="569" t="s">
        <v>1466</v>
      </c>
    </row>
    <row r="62" spans="1:3" ht="31.5">
      <c r="A62" s="568" t="s">
        <v>1467</v>
      </c>
      <c r="B62" s="555"/>
      <c r="C62" s="569" t="s">
        <v>1468</v>
      </c>
    </row>
    <row r="63" spans="1:3" ht="31.5">
      <c r="A63" s="568" t="s">
        <v>1469</v>
      </c>
      <c r="B63" s="555"/>
      <c r="C63" s="569" t="s">
        <v>1470</v>
      </c>
    </row>
    <row r="64" spans="1:3" ht="31.5">
      <c r="A64" s="568" t="s">
        <v>1471</v>
      </c>
      <c r="B64" s="555"/>
      <c r="C64" s="569" t="s">
        <v>1472</v>
      </c>
    </row>
    <row r="65" spans="1:3" ht="15.75">
      <c r="A65" s="568" t="s">
        <v>1473</v>
      </c>
      <c r="B65" s="555"/>
      <c r="C65" s="569" t="s">
        <v>1474</v>
      </c>
    </row>
    <row r="66" spans="1:3" ht="31.5">
      <c r="A66" s="568" t="s">
        <v>1475</v>
      </c>
      <c r="B66" s="555"/>
      <c r="C66" s="569" t="s">
        <v>1476</v>
      </c>
    </row>
    <row r="67" spans="1:3" ht="31.5">
      <c r="A67" s="568" t="s">
        <v>1477</v>
      </c>
      <c r="B67" s="555"/>
      <c r="C67" s="569" t="s">
        <v>1478</v>
      </c>
    </row>
    <row r="68" spans="1:3" ht="31.5">
      <c r="A68" s="568" t="s">
        <v>412</v>
      </c>
      <c r="B68" s="555"/>
      <c r="C68" s="569" t="s">
        <v>1479</v>
      </c>
    </row>
    <row r="69" spans="1:3" ht="15.75">
      <c r="A69" s="568" t="s">
        <v>1480</v>
      </c>
      <c r="B69" s="555"/>
      <c r="C69" s="569" t="s">
        <v>1481</v>
      </c>
    </row>
    <row r="70" spans="1:3" ht="47.25">
      <c r="A70" s="568" t="s">
        <v>1482</v>
      </c>
      <c r="B70" s="555"/>
      <c r="C70" s="569" t="s">
        <v>1483</v>
      </c>
    </row>
    <row r="71" spans="1:3" ht="63">
      <c r="A71" s="568" t="s">
        <v>1484</v>
      </c>
      <c r="B71" s="555"/>
      <c r="C71" s="569" t="s">
        <v>1485</v>
      </c>
    </row>
    <row r="72" spans="1:3" ht="31.5">
      <c r="A72" s="568" t="s">
        <v>1486</v>
      </c>
      <c r="B72" s="555"/>
      <c r="C72" s="569" t="s">
        <v>1487</v>
      </c>
    </row>
  </sheetData>
  <phoneticPr fontId="110" type="noConversion"/>
  <hyperlinks>
    <hyperlink ref="C3" r:id="rId1" xr:uid="{7DA40574-3F28-4EAD-B57B-0B73CD65D21F}"/>
  </hyperlinks>
  <pageMargins left="0.25" right="0.25" top="0.75" bottom="0.75" header="0" footer="0"/>
  <pageSetup scale="66" fitToHeight="0"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9</vt:i4>
      </vt:variant>
    </vt:vector>
  </HeadingPairs>
  <TitlesOfParts>
    <vt:vector size="27" baseType="lpstr">
      <vt:lpstr>Cover Page</vt:lpstr>
      <vt:lpstr>PreInstall_Checklist</vt:lpstr>
      <vt:lpstr>Cluster_Config</vt:lpstr>
      <vt:lpstr>Addl_VLANs</vt:lpstr>
      <vt:lpstr>Completion_Form</vt:lpstr>
      <vt:lpstr>Networking Examples</vt:lpstr>
      <vt:lpstr>Firewalls</vt:lpstr>
      <vt:lpstr>Model_DB</vt:lpstr>
      <vt:lpstr>Cabling</vt:lpstr>
      <vt:lpstr>DNS Config</vt:lpstr>
      <vt:lpstr>Check_NTP</vt:lpstr>
      <vt:lpstr>EC Settings</vt:lpstr>
      <vt:lpstr>2 - Cloud Edition</vt:lpstr>
      <vt:lpstr>2a-AWS</vt:lpstr>
      <vt:lpstr>2b-Azure</vt:lpstr>
      <vt:lpstr>2c-GCP</vt:lpstr>
      <vt:lpstr>3-Virtual Edition (VE)</vt:lpstr>
      <vt:lpstr>Glossary</vt:lpstr>
      <vt:lpstr>Firewalls!Erasure_Coding</vt:lpstr>
      <vt:lpstr>Erasure_Coding</vt:lpstr>
      <vt:lpstr>Firewalls!Fault_Tolerance</vt:lpstr>
      <vt:lpstr>Fault_Tolerance</vt:lpstr>
      <vt:lpstr>Firewalls!Hybrid</vt:lpstr>
      <vt:lpstr>Nodes</vt:lpstr>
      <vt:lpstr>Completion_Form!Print_Area</vt:lpstr>
      <vt:lpstr>Firewalls!Replication_Factor</vt:lpstr>
      <vt:lpstr>Replication_Factor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Athanasios H. Stavropoulos</dc:creator>
  <cp:keywords/>
  <dc:description/>
  <cp:lastModifiedBy>Siddhalingesh Gujari</cp:lastModifiedBy>
  <cp:revision/>
  <cp:lastPrinted>2026-04-29T15:21:02Z</cp:lastPrinted>
  <dcterms:created xsi:type="dcterms:W3CDTF">2018-05-17T19:39:32Z</dcterms:created>
  <dcterms:modified xsi:type="dcterms:W3CDTF">2026-04-30T15:00:33Z</dcterms:modified>
  <cp:category/>
  <cp:contentStatus/>
</cp:coreProperties>
</file>