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<sst xmlns="http://schemas.openxmlformats.org/spreadsheetml/2006/main" count="8" uniqueCount="8">
  <si>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温度t</t>
  </si>
  <si>
    <t>U/mv</t>
  </si>
  <si>
    <t>a/℃-</t>
  </si>
  <si>
    <t>U/V</t>
  </si>
  <si>
    <t>1/U</t>
  </si>
  <si>
    <t>温度1/t</t>
  </si>
  <si>
    <t>温度t/℃</t>
  </si>
  <si>
    <t>R/Ω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</si>
</sst>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320"/>
              <a:t>y = 0.2186x + 50.303</a:t>
            </a:r>
            <a:endParaRPr sz="1320"/>
          </a:p>
        </c:rich>
      </c:tx>
      <c:layout>
        <c:manualLayout>
          <c:xMode val="edge"/>
          <c:yMode val="edge"/>
          <c:x val="0.359067085953879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"/>
            <c:dispRSqr val="0"/>
            <c:dispEq val="1"/>
            <c:trendlineLbl>
              <c:layout>
                <c:manualLayout>
                  <c:x val="0.0616666666666667"/>
                  <c:y val="-0.142857109755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Sheet1!$I$2:$I$11</c:f>
              <c:numCache>
                <c:formatCode>General</c:formatCode>
                <c:ptCount val="10"/>
                <c:pt idx="0">
                  <c:v>30.7</c:v>
                </c:pt>
                <c:pt idx="1">
                  <c:v>35.3</c:v>
                </c:pt>
                <c:pt idx="2">
                  <c:v>39.9</c:v>
                </c:pt>
                <c:pt idx="3">
                  <c:v>44.4</c:v>
                </c:pt>
                <c:pt idx="4">
                  <c:v>48.9</c:v>
                </c:pt>
                <c:pt idx="5">
                  <c:v>53.6</c:v>
                </c:pt>
                <c:pt idx="6">
                  <c:v>58.1</c:v>
                </c:pt>
                <c:pt idx="7">
                  <c:v>62.6</c:v>
                </c:pt>
                <c:pt idx="8">
                  <c:v>67.7</c:v>
                </c:pt>
                <c:pt idx="9">
                  <c:v>72.8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57.06</c:v>
                </c:pt>
                <c:pt idx="1" c:formatCode="0.00_ ">
                  <c:v>58</c:v>
                </c:pt>
                <c:pt idx="2" c:formatCode="0.00_ ">
                  <c:v>59</c:v>
                </c:pt>
                <c:pt idx="3" c:formatCode="0.00_ ">
                  <c:v>60</c:v>
                </c:pt>
                <c:pt idx="4" c:formatCode="0.00_ ">
                  <c:v>61</c:v>
                </c:pt>
                <c:pt idx="5" c:formatCode="0.00_ ">
                  <c:v>62</c:v>
                </c:pt>
                <c:pt idx="6" c:formatCode="0.00_ ">
                  <c:v>63</c:v>
                </c:pt>
                <c:pt idx="7" c:formatCode="0.00_ ">
                  <c:v>64</c:v>
                </c:pt>
                <c:pt idx="8" c:formatCode="0.00_ ">
                  <c:v>65.1</c:v>
                </c:pt>
                <c:pt idx="9">
                  <c:v>66.23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59218"/>
        <c:axId val="716367506"/>
      </c:scatterChart>
      <c:valAx>
        <c:axId val="9339592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t/</a:t>
                </a:r>
                <a:r>
                  <a:rPr altLang="en-US" sz="1100"/>
                  <a:t>℃</a:t>
                </a:r>
                <a:endParaRPr lang="en-US" altLang="zh-CN" sz="1100"/>
              </a:p>
            </c:rich>
          </c:tx>
          <c:layout>
            <c:manualLayout>
              <c:xMode val="edge"/>
              <c:yMode val="edge"/>
              <c:x val="0.47625786163522"/>
              <c:y val="0.880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67506"/>
        <c:crosses val="autoZero"/>
        <c:crossBetween val="midCat"/>
      </c:valAx>
      <c:valAx>
        <c:axId val="716367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93920335429769"/>
              <c:y val="0.3951851851851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9592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 = 0.0015x - 0.0034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温度1/t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1"/>
            <c:trendlineLbl>
              <c:layout>
                <c:manualLayout>
                  <c:x val="0.15"/>
                  <c:y val="-0.2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28.8184438040346</c:v>
                </c:pt>
                <c:pt idx="1">
                  <c:v>23.3100233100233</c:v>
                </c:pt>
                <c:pt idx="2">
                  <c:v>20.703933747412</c:v>
                </c:pt>
                <c:pt idx="3">
                  <c:v>18.348623853211</c:v>
                </c:pt>
                <c:pt idx="4">
                  <c:v>16.9779286926995</c:v>
                </c:pt>
                <c:pt idx="5">
                  <c:v>15.4559505409583</c:v>
                </c:pt>
                <c:pt idx="6">
                  <c:v>14.3061516452074</c:v>
                </c:pt>
                <c:pt idx="7">
                  <c:v>13.3333333333333</c:v>
                </c:pt>
                <c:pt idx="8">
                  <c:v>12.3609394313968</c:v>
                </c:pt>
                <c:pt idx="9">
                  <c:v>11.5606936416185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0.0404858299595142</c:v>
                </c:pt>
                <c:pt idx="1">
                  <c:v>0.0315457413249211</c:v>
                </c:pt>
                <c:pt idx="2">
                  <c:v>0.0277008310249307</c:v>
                </c:pt>
                <c:pt idx="3">
                  <c:v>0.0242718446601942</c:v>
                </c:pt>
                <c:pt idx="4">
                  <c:v>0.0216919739696312</c:v>
                </c:pt>
                <c:pt idx="5">
                  <c:v>0.0198019801980198</c:v>
                </c:pt>
                <c:pt idx="6">
                  <c:v>0.0182815356489945</c:v>
                </c:pt>
                <c:pt idx="7">
                  <c:v>0.0167785234899329</c:v>
                </c:pt>
                <c:pt idx="8">
                  <c:v>0.0154320987654321</c:v>
                </c:pt>
                <c:pt idx="9">
                  <c:v>0.0142857142857143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2858"/>
        <c:axId val="987039603"/>
      </c:scatterChart>
      <c:valAx>
        <c:axId val="4931828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1/U (1/V)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9305555555556"/>
              <c:y val="0.90231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039603"/>
        <c:crosses val="autoZero"/>
        <c:crossBetween val="midCat"/>
      </c:valAx>
      <c:valAx>
        <c:axId val="987039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1/t(1/</a:t>
                </a:r>
                <a:r>
                  <a:rPr altLang="en-US"/>
                  <a:t>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8888888888889"/>
              <c:y val="0.3516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1828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462280</xdr:colOff>
      <xdr:row>12</xdr:row>
      <xdr:rowOff>162560</xdr:rowOff>
    </xdr:from>
    <xdr:to>
      <xdr:col>15</xdr:col>
      <xdr:colOff>157480</xdr:colOff>
      <xdr:row>27</xdr:row>
      <xdr:rowOff>162560</xdr:rowOff>
    </xdr:to>
    <xdr:graphicFrame>
      <xdr:nvGraphicFramePr>
        <xdr:cNvPr id="3" name="图表 2"/>
        <xdr:cNvGraphicFramePr/>
      </xdr:nvGraphicFramePr>
      <xdr:xfrm>
        <a:off x="5826760" y="2357120"/>
        <a:ext cx="4846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13</xdr:row>
      <xdr:rowOff>71120</xdr:rowOff>
    </xdr:from>
    <xdr:to>
      <xdr:col>6</xdr:col>
      <xdr:colOff>675640</xdr:colOff>
      <xdr:row>28</xdr:row>
      <xdr:rowOff>71120</xdr:rowOff>
    </xdr:to>
    <xdr:graphicFrame>
      <xdr:nvGraphicFramePr>
        <xdr:cNvPr id="8" name="图表 7"/>
        <xdr:cNvGraphicFramePr/>
      </xdr:nvGraphicFramePr>
      <xdr:xfrm>
        <a:off x="584200" y="2448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F14" sqref="F14"/>
    </sheetView>
  </sheetViews>
  <sheetFormatPr defaultColWidth="8.88888888888889" defaultRowHeight="14.4"/>
  <cols>
    <col min="3" max="3" width="12.8888888888889"/>
    <col min="5" max="7" width="12.8888888888889"/>
    <col min="12" max="12" width="12.8888888888889"/>
  </cols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2">
      <c r="A2">
        <v>24.7</v>
      </c>
      <c r="B2">
        <v>34.7</v>
      </c>
      <c r="C2">
        <f>0.004*B2/(A2*(1.3-0.002*B2))</f>
        <v>0.00456641735607067</v>
      </c>
      <c r="E2">
        <f>0.001*B2</f>
        <v>0.0347</v>
      </c>
      <c r="F2">
        <f>1/E2</f>
        <v>28.8184438040346</v>
      </c>
      <c r="G2">
        <f>1/A2</f>
        <v>0.0404858299595142</v>
      </c>
      <c r="I2">
        <v>30.7</v>
      </c>
      <c r="J2">
        <v>57.06</v>
      </c>
      <c r="L2">
        <f>0.2186/50</f>
        <v>0.004372</v>
      </c>
    </row>
    <row r="3" spans="1:12">
      <c r="A3">
        <v>31.7</v>
      </c>
      <c r="B3">
        <v>42.9</v>
      </c>
      <c r="C3">
        <f t="shared" ref="C3:C11" si="0">0.004*B3/(A3*(1.3-0.002*B3))</f>
        <v>0.00445828464120941</v>
      </c>
      <c r="E3">
        <f t="shared" ref="E3:E11" si="1">0.001*B3</f>
        <v>0.0429</v>
      </c>
      <c r="F3">
        <f t="shared" ref="F3:F11" si="2">1/E3</f>
        <v>23.3100233100233</v>
      </c>
      <c r="G3">
        <f t="shared" ref="G3:G11" si="3">1/A3</f>
        <v>0.0315457413249211</v>
      </c>
      <c r="I3">
        <v>35.3</v>
      </c>
      <c r="J3" s="2">
        <v>58</v>
      </c>
      <c r="L3">
        <f>(L2-0.00428)/0.00428</f>
        <v>0.0214953271028038</v>
      </c>
    </row>
    <row r="4" spans="1:10">
      <c r="A4">
        <v>36.1</v>
      </c>
      <c r="B4">
        <v>48.3</v>
      </c>
      <c r="C4">
        <f t="shared" si="0"/>
        <v>0.00444723330066197</v>
      </c>
      <c r="E4">
        <f t="shared" si="1"/>
        <v>0.0483</v>
      </c>
      <c r="F4">
        <f t="shared" si="2"/>
        <v>20.703933747412</v>
      </c>
      <c r="G4">
        <f t="shared" si="3"/>
        <v>0.0277008310249307</v>
      </c>
      <c r="I4">
        <v>39.9</v>
      </c>
      <c r="J4" s="2">
        <v>59</v>
      </c>
    </row>
    <row r="5" spans="1:10">
      <c r="A5">
        <v>41.2</v>
      </c>
      <c r="B5">
        <v>54.5</v>
      </c>
      <c r="C5">
        <f t="shared" si="0"/>
        <v>0.00444270540379709</v>
      </c>
      <c r="E5">
        <f t="shared" si="1"/>
        <v>0.0545</v>
      </c>
      <c r="F5">
        <f t="shared" si="2"/>
        <v>18.348623853211</v>
      </c>
      <c r="G5">
        <f t="shared" si="3"/>
        <v>0.0242718446601942</v>
      </c>
      <c r="I5">
        <v>44.4</v>
      </c>
      <c r="J5" s="2">
        <v>60</v>
      </c>
    </row>
    <row r="6" spans="1:10">
      <c r="A6">
        <v>46.1</v>
      </c>
      <c r="B6">
        <v>58.9</v>
      </c>
      <c r="C6">
        <f t="shared" si="0"/>
        <v>0.00432298178586121</v>
      </c>
      <c r="E6">
        <f t="shared" si="1"/>
        <v>0.0589</v>
      </c>
      <c r="F6">
        <f t="shared" si="2"/>
        <v>16.9779286926995</v>
      </c>
      <c r="G6">
        <f t="shared" si="3"/>
        <v>0.0216919739696312</v>
      </c>
      <c r="I6">
        <v>48.9</v>
      </c>
      <c r="J6" s="2">
        <v>61</v>
      </c>
    </row>
    <row r="7" spans="1:10">
      <c r="A7">
        <v>50.5</v>
      </c>
      <c r="B7">
        <v>64.7</v>
      </c>
      <c r="C7">
        <f t="shared" si="0"/>
        <v>0.00437788525136471</v>
      </c>
      <c r="E7">
        <f t="shared" si="1"/>
        <v>0.0647</v>
      </c>
      <c r="F7">
        <f t="shared" si="2"/>
        <v>15.4559505409583</v>
      </c>
      <c r="G7">
        <f t="shared" si="3"/>
        <v>0.0198019801980198</v>
      </c>
      <c r="I7">
        <v>53.6</v>
      </c>
      <c r="J7" s="2">
        <v>62</v>
      </c>
    </row>
    <row r="8" spans="1:10">
      <c r="A8">
        <v>54.7</v>
      </c>
      <c r="B8">
        <v>69.9</v>
      </c>
      <c r="C8">
        <f t="shared" si="0"/>
        <v>0.00440572088214003</v>
      </c>
      <c r="E8">
        <f t="shared" si="1"/>
        <v>0.0699</v>
      </c>
      <c r="F8">
        <f t="shared" si="2"/>
        <v>14.3061516452074</v>
      </c>
      <c r="G8">
        <f t="shared" si="3"/>
        <v>0.0182815356489945</v>
      </c>
      <c r="I8">
        <v>58.1</v>
      </c>
      <c r="J8" s="2">
        <v>63</v>
      </c>
    </row>
    <row r="9" spans="1:10">
      <c r="A9">
        <v>59.6</v>
      </c>
      <c r="B9" s="1">
        <v>75</v>
      </c>
      <c r="C9">
        <f t="shared" si="0"/>
        <v>0.00437700612780858</v>
      </c>
      <c r="E9">
        <f t="shared" si="1"/>
        <v>0.075</v>
      </c>
      <c r="F9">
        <f t="shared" si="2"/>
        <v>13.3333333333333</v>
      </c>
      <c r="G9">
        <f t="shared" si="3"/>
        <v>0.0167785234899329</v>
      </c>
      <c r="I9">
        <v>62.6</v>
      </c>
      <c r="J9" s="2">
        <v>64</v>
      </c>
    </row>
    <row r="10" spans="1:10">
      <c r="A10">
        <v>64.8</v>
      </c>
      <c r="B10">
        <v>80.9</v>
      </c>
      <c r="C10">
        <f t="shared" si="0"/>
        <v>0.00438747773721123</v>
      </c>
      <c r="E10">
        <f t="shared" si="1"/>
        <v>0.0809</v>
      </c>
      <c r="F10">
        <f t="shared" si="2"/>
        <v>12.3609394313968</v>
      </c>
      <c r="G10">
        <f t="shared" si="3"/>
        <v>0.0154320987654321</v>
      </c>
      <c r="I10">
        <v>67.7</v>
      </c>
      <c r="J10" s="2">
        <v>65.1</v>
      </c>
    </row>
    <row r="11" spans="1:10">
      <c r="A11" s="1">
        <v>70</v>
      </c>
      <c r="B11">
        <v>86.5</v>
      </c>
      <c r="C11">
        <f t="shared" si="0"/>
        <v>0.00438585372037014</v>
      </c>
      <c r="E11">
        <f t="shared" si="1"/>
        <v>0.0865</v>
      </c>
      <c r="F11">
        <f t="shared" si="2"/>
        <v>11.5606936416185</v>
      </c>
      <c r="G11">
        <f t="shared" si="3"/>
        <v>0.0142857142857143</v>
      </c>
      <c r="I11">
        <v>72.8</v>
      </c>
      <c r="J11">
        <v>66.23</v>
      </c>
    </row>
    <row r="12" spans="3:3">
      <c r="C12">
        <f>(SUM(C2:C11)-0.00013)/10</f>
        <v>0.0044041566206495</v>
      </c>
    </row>
    <row r="13" spans="3:6">
      <c r="C13">
        <f>(C12-0.00428)/0.00428</f>
        <v>0.0290085562265195</v>
      </c>
      <c r="F13">
        <f>0.0015*4/1.3</f>
        <v>0.00461538461538461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微信用户</cp:lastModifiedBy>
  <dcterms:created xsi:type="dcterms:W3CDTF">2022-11-08T10:26:00Z</dcterms:created>
  <dcterms:modified xsi:type="dcterms:W3CDTF">2022-11-08T14:01:00Z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9EE1A8D13A7240BBAC804DBA1DCDAAE8</vt:lpwstr>
  </property>
  <property fmtid="{D5CDD505-2E9C-101B-9397-08002B2CF9AE}" pid="3" name="KSOProductBuildVer">
    <vt:lpwstr>2052-11.1.0.12763</vt:lpwstr>
  </property>
</Properties>
</file>