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shu\Documents\A4\jumeau numériques\Gantt\"/>
    </mc:Choice>
  </mc:AlternateContent>
  <xr:revisionPtr revIDLastSave="0" documentId="13_ncr:1_{C3CF0527-C9AE-43C5-A394-938460DA5538}" xr6:coauthVersionLast="47" xr6:coauthVersionMax="47" xr10:uidLastSave="{00000000-0000-0000-0000-000000000000}"/>
  <bookViews>
    <workbookView xWindow="-108" yWindow="-108" windowWidth="23256" windowHeight="13176" xr2:uid="{45649A90-9342-4194-8B5B-F3E89AC5448E}"/>
  </bookViews>
  <sheets>
    <sheet name="Gantt" sheetId="1" r:id="rId1"/>
    <sheet name="Parametre Gantt" sheetId="2" r:id="rId2"/>
  </sheets>
  <definedNames>
    <definedName name="DATA_">#REF!</definedName>
    <definedName name="DATA_TAB">#REF!</definedName>
    <definedName name="Entretien_nettoyage">#REF!</definedName>
    <definedName name="Graisse_siliconne">#REF!</definedName>
    <definedName name="Graisses_Siliconne">#REF!</definedName>
    <definedName name="ListeArticle">#REF!</definedName>
    <definedName name="Prestation_Informatique">#REF!</definedName>
    <definedName name="_xlnm.Print_Area" localSheetId="0">Gantt!$E$31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8" i="1" l="1"/>
  <c r="N57" i="1"/>
  <c r="J57" i="1"/>
  <c r="F57" i="1"/>
  <c r="D57" i="1"/>
  <c r="A57" i="1"/>
  <c r="N56" i="1"/>
  <c r="J56" i="1"/>
  <c r="F56" i="1"/>
  <c r="D56" i="1"/>
  <c r="A56" i="1"/>
  <c r="N55" i="1"/>
  <c r="J55" i="1"/>
  <c r="F55" i="1"/>
  <c r="D55" i="1"/>
  <c r="A55" i="1"/>
  <c r="F54" i="1"/>
  <c r="D54" i="1"/>
  <c r="A54" i="1"/>
  <c r="N53" i="1"/>
  <c r="J53" i="1"/>
  <c r="F53" i="1"/>
  <c r="D53" i="1"/>
  <c r="A53" i="1"/>
  <c r="F52" i="1"/>
  <c r="D52" i="1"/>
  <c r="A52" i="1"/>
  <c r="F51" i="1"/>
  <c r="D51" i="1"/>
  <c r="A51" i="1"/>
  <c r="F50" i="1"/>
  <c r="D50" i="1"/>
  <c r="A50" i="1"/>
  <c r="F49" i="1"/>
  <c r="D49" i="1"/>
  <c r="A49" i="1"/>
  <c r="F48" i="1"/>
  <c r="D48" i="1"/>
  <c r="A48" i="1"/>
  <c r="F47" i="1"/>
  <c r="D47" i="1"/>
  <c r="A47" i="1"/>
  <c r="F46" i="1"/>
  <c r="D46" i="1"/>
  <c r="A46" i="1"/>
  <c r="F45" i="1"/>
  <c r="D45" i="1"/>
  <c r="A45" i="1"/>
  <c r="F44" i="1"/>
  <c r="D44" i="1"/>
  <c r="A44" i="1"/>
  <c r="F43" i="1"/>
  <c r="D43" i="1"/>
  <c r="A43" i="1"/>
  <c r="F42" i="1"/>
  <c r="D42" i="1"/>
  <c r="A42" i="1"/>
  <c r="F41" i="1"/>
  <c r="D41" i="1"/>
  <c r="A41" i="1"/>
  <c r="F40" i="1"/>
  <c r="D40" i="1"/>
  <c r="A40" i="1"/>
  <c r="F39" i="1"/>
  <c r="D39" i="1"/>
  <c r="A39" i="1"/>
  <c r="F38" i="1"/>
  <c r="D38" i="1"/>
  <c r="A38" i="1"/>
  <c r="F37" i="1"/>
  <c r="D37" i="1"/>
  <c r="A37" i="1"/>
  <c r="F36" i="1"/>
  <c r="D36" i="1"/>
  <c r="A36" i="1"/>
  <c r="N35" i="1"/>
  <c r="J35" i="1"/>
  <c r="F35" i="1"/>
  <c r="D35" i="1"/>
  <c r="A35" i="1"/>
  <c r="N34" i="1"/>
  <c r="F34" i="1"/>
  <c r="D34" i="1"/>
  <c r="A34" i="1"/>
  <c r="N33" i="1"/>
  <c r="F33" i="1"/>
  <c r="D33" i="1"/>
  <c r="A33" i="1"/>
  <c r="N32" i="1"/>
  <c r="J32" i="1"/>
  <c r="F32" i="1"/>
  <c r="D32" i="1"/>
  <c r="A32" i="1"/>
  <c r="N31" i="1"/>
  <c r="G31" i="1"/>
  <c r="H31" i="1" s="1"/>
  <c r="F31" i="1"/>
  <c r="D31" i="1"/>
  <c r="A31" i="1"/>
  <c r="N30" i="1"/>
  <c r="J30" i="1"/>
  <c r="F30" i="1"/>
  <c r="D30" i="1"/>
  <c r="A30" i="1"/>
  <c r="N29" i="1"/>
  <c r="J29" i="1"/>
  <c r="A29" i="1"/>
  <c r="N28" i="1"/>
  <c r="J28" i="1"/>
  <c r="F28" i="1"/>
  <c r="D28" i="1"/>
  <c r="A28" i="1"/>
  <c r="N27" i="1"/>
  <c r="J27" i="1"/>
  <c r="F27" i="1"/>
  <c r="D27" i="1"/>
  <c r="A27" i="1"/>
  <c r="N26" i="1"/>
  <c r="J26" i="1"/>
  <c r="F26" i="1"/>
  <c r="D26" i="1"/>
  <c r="A26" i="1"/>
  <c r="N25" i="1"/>
  <c r="J25" i="1"/>
  <c r="F25" i="1"/>
  <c r="D25" i="1"/>
  <c r="A25" i="1"/>
  <c r="N24" i="1"/>
  <c r="J24" i="1"/>
  <c r="F24" i="1"/>
  <c r="D24" i="1"/>
  <c r="A24" i="1"/>
  <c r="N23" i="1"/>
  <c r="J23" i="1"/>
  <c r="F23" i="1"/>
  <c r="D23" i="1"/>
  <c r="A23" i="1"/>
  <c r="N22" i="1"/>
  <c r="J22" i="1"/>
  <c r="F22" i="1"/>
  <c r="D22" i="1"/>
  <c r="A22" i="1"/>
  <c r="N21" i="1"/>
  <c r="J21" i="1"/>
  <c r="F21" i="1"/>
  <c r="D21" i="1"/>
  <c r="A21" i="1"/>
  <c r="N20" i="1"/>
  <c r="J20" i="1"/>
  <c r="F20" i="1"/>
  <c r="D20" i="1"/>
  <c r="A20" i="1"/>
  <c r="N19" i="1"/>
  <c r="J19" i="1"/>
  <c r="F19" i="1"/>
  <c r="D19" i="1"/>
  <c r="A19" i="1"/>
  <c r="N18" i="1"/>
  <c r="J18" i="1"/>
  <c r="F18" i="1"/>
  <c r="D18" i="1"/>
  <c r="A18" i="1"/>
  <c r="CC17" i="1"/>
  <c r="CB17" i="1" a="1"/>
  <c r="CB17" i="1" s="1"/>
  <c r="N17" i="1"/>
  <c r="J17" i="1"/>
  <c r="F17" i="1"/>
  <c r="D17" i="1"/>
  <c r="A17" i="1"/>
  <c r="CC16" i="1"/>
  <c r="CB16" i="1" a="1"/>
  <c r="CB16" i="1" s="1"/>
  <c r="N16" i="1"/>
  <c r="J16" i="1"/>
  <c r="F16" i="1"/>
  <c r="D16" i="1"/>
  <c r="A16" i="1"/>
  <c r="CC15" i="1"/>
  <c r="CB15" i="1" a="1"/>
  <c r="CB15" i="1" s="1"/>
  <c r="N15" i="1"/>
  <c r="J15" i="1"/>
  <c r="F15" i="1"/>
  <c r="D15" i="1"/>
  <c r="A15" i="1"/>
  <c r="CC14" i="1"/>
  <c r="CB14" i="1" a="1"/>
  <c r="CB14" i="1" s="1"/>
  <c r="N14" i="1"/>
  <c r="J14" i="1"/>
  <c r="F14" i="1"/>
  <c r="D14" i="1"/>
  <c r="A14" i="1"/>
  <c r="CC13" i="1"/>
  <c r="CB13" i="1" a="1"/>
  <c r="CB13" i="1" s="1"/>
  <c r="CC12" i="1"/>
  <c r="CB12" i="1" a="1"/>
  <c r="CB12" i="1" s="1"/>
  <c r="CC11" i="1"/>
  <c r="CB11" i="1" a="1"/>
  <c r="CB11" i="1" s="1"/>
  <c r="CC10" i="1"/>
  <c r="CB10" i="1" a="1"/>
  <c r="CB10" i="1" s="1"/>
  <c r="P9" i="1"/>
  <c r="CB24" i="1" s="1"/>
  <c r="H8" i="1"/>
  <c r="BR6" i="1"/>
  <c r="N58" i="1" l="1"/>
  <c r="G33" i="1"/>
  <c r="J31" i="1"/>
  <c r="CB20" i="1"/>
  <c r="P12" i="1"/>
  <c r="P8" i="1" s="1"/>
  <c r="CB18" i="1"/>
  <c r="CB27" i="1"/>
  <c r="P58" i="1"/>
  <c r="CB19" i="1"/>
  <c r="CB21" i="1"/>
  <c r="CB26" i="1"/>
  <c r="P13" i="1"/>
  <c r="CB22" i="1"/>
  <c r="Q9" i="1"/>
  <c r="Q12" i="1" l="1"/>
  <c r="R9" i="1"/>
  <c r="Q58" i="1"/>
  <c r="CB30" i="1"/>
  <c r="J33" i="1"/>
  <c r="H33" i="1"/>
  <c r="G34" i="1" s="1"/>
  <c r="H34" i="1" l="1"/>
  <c r="CB31" i="1"/>
  <c r="J34" i="1"/>
  <c r="J58" i="1" s="1"/>
  <c r="R12" i="1"/>
  <c r="S9" i="1"/>
  <c r="R58" i="1"/>
  <c r="S58" i="1" l="1"/>
  <c r="S12" i="1"/>
  <c r="T9" i="1"/>
  <c r="T12" i="1" l="1"/>
  <c r="U9" i="1"/>
  <c r="T58" i="1"/>
  <c r="V9" i="1" l="1"/>
  <c r="U12" i="1"/>
  <c r="U8" i="1" s="1"/>
  <c r="U58" i="1"/>
  <c r="U13" i="1"/>
  <c r="V12" i="1" l="1"/>
  <c r="W9" i="1"/>
  <c r="V58" i="1"/>
  <c r="W58" i="1" l="1"/>
  <c r="W12" i="1"/>
  <c r="X9" i="1"/>
  <c r="Y9" i="1" l="1"/>
  <c r="X58" i="1"/>
  <c r="X12" i="1"/>
  <c r="Y12" i="1" l="1"/>
  <c r="Z9" i="1"/>
  <c r="Y58" i="1"/>
  <c r="Z12" i="1" l="1"/>
  <c r="Z8" i="1" s="1"/>
  <c r="AA9" i="1"/>
  <c r="Z58" i="1"/>
  <c r="Z13" i="1"/>
  <c r="AA58" i="1" l="1"/>
  <c r="AA12" i="1"/>
  <c r="AB9" i="1"/>
  <c r="AC9" i="1" l="1"/>
  <c r="AB12" i="1"/>
  <c r="AB58" i="1"/>
  <c r="AD9" i="1" l="1"/>
  <c r="AC12" i="1"/>
  <c r="AC58" i="1"/>
  <c r="AD12" i="1" l="1"/>
  <c r="AE9" i="1"/>
  <c r="AD58" i="1"/>
  <c r="AE58" i="1" l="1"/>
  <c r="AE13" i="1"/>
  <c r="AF9" i="1"/>
  <c r="AE12" i="1"/>
  <c r="AE8" i="1" s="1"/>
  <c r="AG9" i="1" l="1"/>
  <c r="AF58" i="1"/>
  <c r="AF12" i="1"/>
  <c r="AG12" i="1" l="1"/>
  <c r="AH9" i="1"/>
  <c r="AG58" i="1"/>
  <c r="AH12" i="1" l="1"/>
  <c r="AI9" i="1"/>
  <c r="AH58" i="1"/>
  <c r="AI58" i="1" l="1"/>
  <c r="AI12" i="1"/>
  <c r="AJ9" i="1"/>
  <c r="AJ12" i="1" l="1"/>
  <c r="AJ8" i="1" s="1"/>
  <c r="AK9" i="1"/>
  <c r="AJ58" i="1"/>
  <c r="AJ13" i="1"/>
  <c r="AL9" i="1" l="1"/>
  <c r="AK12" i="1"/>
  <c r="AK58" i="1"/>
  <c r="AL12" i="1" l="1"/>
  <c r="AM9" i="1"/>
  <c r="AL58" i="1"/>
  <c r="AM58" i="1" l="1"/>
  <c r="AM12" i="1"/>
  <c r="AN9" i="1"/>
  <c r="AO9" i="1" l="1"/>
  <c r="AN58" i="1"/>
  <c r="AN12" i="1"/>
  <c r="AO12" i="1" l="1"/>
  <c r="AO8" i="1" s="1"/>
  <c r="AP9" i="1"/>
  <c r="AO58" i="1"/>
  <c r="AO13" i="1"/>
  <c r="AP12" i="1" l="1"/>
  <c r="AQ9" i="1"/>
  <c r="AP58" i="1"/>
  <c r="AQ58" i="1" l="1"/>
  <c r="AQ12" i="1"/>
  <c r="AR9" i="1"/>
  <c r="AR12" i="1" l="1"/>
  <c r="AS9" i="1"/>
  <c r="AR58" i="1"/>
  <c r="AT9" i="1" l="1"/>
  <c r="AS12" i="1"/>
  <c r="AS58" i="1"/>
  <c r="AT12" i="1" l="1"/>
  <c r="AT8" i="1" s="1"/>
  <c r="AU9" i="1"/>
  <c r="AT58" i="1"/>
  <c r="AT13" i="1"/>
  <c r="AU58" i="1" l="1"/>
  <c r="AU12" i="1"/>
  <c r="AV9" i="1"/>
  <c r="AW9" i="1" l="1"/>
  <c r="AV58" i="1"/>
  <c r="AV12" i="1"/>
  <c r="AW12" i="1" l="1"/>
  <c r="AX9" i="1"/>
  <c r="AW58" i="1"/>
  <c r="AX12" i="1" l="1"/>
  <c r="AY9" i="1"/>
  <c r="AX58" i="1"/>
  <c r="AY58" i="1" l="1"/>
  <c r="AY13" i="1"/>
  <c r="AY12" i="1"/>
  <c r="AY8" i="1" s="1"/>
  <c r="AZ9" i="1"/>
  <c r="BA9" i="1" l="1"/>
  <c r="AZ12" i="1"/>
  <c r="AZ58" i="1"/>
  <c r="BA12" i="1" l="1"/>
  <c r="BB9" i="1"/>
  <c r="BA58" i="1"/>
  <c r="BB12" i="1" l="1"/>
  <c r="BC9" i="1"/>
  <c r="BB58" i="1"/>
  <c r="BC58" i="1" l="1"/>
  <c r="BC12" i="1"/>
  <c r="BD9" i="1"/>
  <c r="BD13" i="1" l="1"/>
  <c r="BD58" i="1"/>
  <c r="BD12" i="1"/>
  <c r="BD8" i="1" s="1"/>
  <c r="BE9" i="1"/>
  <c r="BF9" i="1" l="1"/>
  <c r="BE12" i="1"/>
  <c r="BE58" i="1"/>
  <c r="BF12" i="1" l="1"/>
  <c r="BG9" i="1"/>
  <c r="BF58" i="1"/>
  <c r="BG58" i="1" l="1"/>
  <c r="BG12" i="1"/>
  <c r="BH9" i="1"/>
  <c r="BH12" i="1" l="1"/>
  <c r="BI9" i="1"/>
  <c r="BH58" i="1"/>
  <c r="BI12" i="1" l="1"/>
  <c r="BI8" i="1" s="1"/>
  <c r="BJ9" i="1"/>
  <c r="BI58" i="1"/>
  <c r="BI13" i="1"/>
  <c r="BJ12" i="1" l="1"/>
  <c r="BK9" i="1"/>
  <c r="BJ58" i="1"/>
  <c r="BK58" i="1" l="1"/>
  <c r="BK12" i="1"/>
  <c r="BL9" i="1"/>
  <c r="BM9" i="1" l="1"/>
  <c r="BL12" i="1"/>
  <c r="BL58" i="1"/>
  <c r="BY10" i="1"/>
  <c r="BM12" i="1" l="1"/>
  <c r="BN9" i="1"/>
  <c r="BM58" i="1"/>
  <c r="BZ10" i="1"/>
  <c r="BN12" i="1" l="1"/>
  <c r="BN8" i="1" s="1"/>
  <c r="BO9" i="1"/>
  <c r="BN58" i="1"/>
  <c r="BN13" i="1"/>
  <c r="CA10" i="1"/>
  <c r="BO58" i="1" l="1"/>
  <c r="BO12" i="1"/>
  <c r="BP9" i="1"/>
  <c r="BP58" i="1" l="1"/>
  <c r="BP12" i="1"/>
  <c r="BQ9" i="1"/>
  <c r="BQ12" i="1" l="1"/>
  <c r="BR9" i="1"/>
  <c r="BQ58" i="1"/>
  <c r="BR12" i="1" l="1"/>
  <c r="BS9" i="1"/>
  <c r="BR58" i="1"/>
  <c r="BS58" i="1" l="1"/>
  <c r="BS13" i="1"/>
  <c r="BS12" i="1"/>
  <c r="BS8" i="1" s="1"/>
  <c r="BT9" i="1"/>
  <c r="BT58" i="1" l="1"/>
  <c r="BT12" i="1"/>
  <c r="BU9" i="1"/>
  <c r="BU12" i="1" l="1"/>
  <c r="BV9" i="1"/>
  <c r="BU58" i="1"/>
  <c r="BV12" i="1" l="1"/>
  <c r="BW9" i="1"/>
  <c r="BV58" i="1"/>
  <c r="BW58" i="1" l="1"/>
  <c r="BW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<sst xmlns="http://schemas.openxmlformats.org/spreadsheetml/2006/main" count="78" uniqueCount="69">
  <si>
    <t>Gantts : Projet recyclage galette</t>
  </si>
  <si>
    <t>Periode : nov 2023 - fév 2024</t>
  </si>
  <si>
    <t>Couleur</t>
  </si>
  <si>
    <t>mots</t>
  </si>
  <si>
    <t xml:space="preserve">Entreprise : La trinitaine </t>
  </si>
  <si>
    <t>Mettre en couleur un mot :</t>
  </si>
  <si>
    <t>Yann COJAN</t>
  </si>
  <si>
    <t>Mettre en rose un service :</t>
  </si>
  <si>
    <t>Date de debut de projet :</t>
  </si>
  <si>
    <t xml:space="preserve">Services : </t>
  </si>
  <si>
    <t>Méthodes, R&amp;D, Qualité, Produciton</t>
  </si>
  <si>
    <t>Projet gantt</t>
  </si>
  <si>
    <t>Prévu</t>
  </si>
  <si>
    <t>Réelle</t>
  </si>
  <si>
    <t>Activité</t>
  </si>
  <si>
    <t>Progression</t>
  </si>
  <si>
    <t>Qui?</t>
  </si>
  <si>
    <t>Date debut</t>
  </si>
  <si>
    <t>Date de fin</t>
  </si>
  <si>
    <t>Durée</t>
  </si>
  <si>
    <t>Date début</t>
  </si>
  <si>
    <t>Mesures déchets production 1</t>
  </si>
  <si>
    <t>Premières réunion</t>
  </si>
  <si>
    <t>Ecriture de la procédure de recyclage 1</t>
  </si>
  <si>
    <t>Dégustation (déterminer la DDM)</t>
  </si>
  <si>
    <t xml:space="preserve">Deuxième réunion </t>
  </si>
  <si>
    <t>Commandes des bacs</t>
  </si>
  <si>
    <t>Formation</t>
  </si>
  <si>
    <t>Point méthode</t>
  </si>
  <si>
    <t xml:space="preserve">Intégration ERP </t>
  </si>
  <si>
    <t>Calcule R.O.I avec mesures 1</t>
  </si>
  <si>
    <t>Mesures déchets production 2</t>
  </si>
  <si>
    <t>Récupération galette FP100 avec maintenance</t>
  </si>
  <si>
    <t>Identification des bacs</t>
  </si>
  <si>
    <t>Definition des emplacements</t>
  </si>
  <si>
    <t>Nouveau R.O.I mesures 2</t>
  </si>
  <si>
    <t>réunion 3</t>
  </si>
  <si>
    <t>Arrivé, mise en place et esssai du broyeur</t>
  </si>
  <si>
    <t>HACCP</t>
  </si>
  <si>
    <t>Test industriel</t>
  </si>
  <si>
    <t>Ecriture de la procédure de recyclage 2 (fin)</t>
  </si>
  <si>
    <t>Pemières prod avec recyclage</t>
  </si>
  <si>
    <t>Mtce</t>
  </si>
  <si>
    <t>Maintenance</t>
  </si>
  <si>
    <t>*</t>
  </si>
  <si>
    <t>Prod</t>
  </si>
  <si>
    <t>Production</t>
  </si>
  <si>
    <t>CP</t>
  </si>
  <si>
    <t>Chef Patissier</t>
  </si>
  <si>
    <t>Jaune</t>
  </si>
  <si>
    <t>R&amp;D</t>
  </si>
  <si>
    <t>réunion</t>
  </si>
  <si>
    <t>Vert</t>
  </si>
  <si>
    <t>M</t>
  </si>
  <si>
    <t>Méthode</t>
  </si>
  <si>
    <t>broyeur</t>
  </si>
  <si>
    <t>Rouge</t>
  </si>
  <si>
    <t>Q</t>
  </si>
  <si>
    <t>Qualité</t>
  </si>
  <si>
    <t>Violet</t>
  </si>
  <si>
    <t>Abréviation</t>
  </si>
  <si>
    <t>Dep</t>
  </si>
  <si>
    <t>nom</t>
  </si>
  <si>
    <t>ID</t>
  </si>
  <si>
    <t>mot cle à saisir:</t>
  </si>
  <si>
    <t>couleur</t>
  </si>
  <si>
    <t>H.CAMU</t>
  </si>
  <si>
    <t>V.GREGOIRE</t>
  </si>
  <si>
    <t>P.GIBORY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</si>
</sst>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40C]d\-mmm\-yy;@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sz val="20"/>
      <color rgb="FF66FFFF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rgb="FF66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1"/>
      <color rgb="FFFF2DF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FFFF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BFF7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1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/>
    <xf numFmtId="0" fontId="16" fillId="0" borderId="11" xfId="0" applyFont="1" applyBorder="1"/>
    <xf numFmtId="0" fontId="15" fillId="5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2" borderId="17" xfId="0" applyFill="1" applyBorder="1"/>
    <xf numFmtId="0" fontId="18" fillId="2" borderId="10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9" fontId="0" fillId="0" borderId="22" xfId="0" applyNumberForma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 textRotation="255"/>
    </xf>
    <xf numFmtId="165" fontId="0" fillId="0" borderId="23" xfId="0" applyNumberFormat="1" applyBorder="1" applyAlignment="1">
      <alignment horizontal="left" vertical="center"/>
    </xf>
    <xf numFmtId="165" fontId="0" fillId="3" borderId="23" xfId="0" applyNumberFormat="1" applyFill="1" applyBorder="1" applyAlignment="1">
      <alignment horizontal="left" vertical="center"/>
    </xf>
    <xf numFmtId="0" fontId="0" fillId="7" borderId="24" xfId="0" applyFill="1" applyBorder="1" applyAlignment="1">
      <alignment horizontal="center" vertical="center"/>
    </xf>
    <xf numFmtId="165" fontId="0" fillId="3" borderId="25" xfId="0" applyNumberFormat="1" applyFill="1" applyBorder="1" applyAlignment="1">
      <alignment horizontal="left" vertical="center"/>
    </xf>
    <xf numFmtId="0" fontId="0" fillId="3" borderId="12" xfId="0" applyFill="1" applyBorder="1"/>
    <xf numFmtId="0" fontId="19" fillId="0" borderId="0" xfId="0" applyFont="1"/>
    <xf numFmtId="0" fontId="0" fillId="3" borderId="6" xfId="0" applyFill="1" applyBorder="1"/>
    <xf numFmtId="0" fontId="4" fillId="3" borderId="6" xfId="0" applyFont="1" applyFill="1" applyBorder="1"/>
    <xf numFmtId="0" fontId="5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left" vertical="top"/>
    </xf>
    <xf numFmtId="0" fontId="20" fillId="3" borderId="11" xfId="0" applyFont="1" applyFill="1" applyBorder="1" applyAlignment="1">
      <alignment horizontal="left" vertical="top"/>
    </xf>
    <xf numFmtId="165" fontId="0" fillId="0" borderId="0" xfId="0" applyNumberFormat="1"/>
    <xf numFmtId="0" fontId="0" fillId="0" borderId="10" xfId="0" applyBorder="1"/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3" fillId="11" borderId="10" xfId="0" applyFont="1" applyFill="1" applyBorder="1"/>
    <xf numFmtId="0" fontId="15" fillId="5" borderId="18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164" fontId="17" fillId="4" borderId="13" xfId="0" applyNumberFormat="1" applyFont="1" applyFill="1" applyBorder="1" applyAlignment="1">
      <alignment horizontal="center" textRotation="90"/>
    </xf>
    <xf numFmtId="164" fontId="17" fillId="4" borderId="0" xfId="0" applyNumberFormat="1" applyFont="1" applyFill="1" applyAlignment="1">
      <alignment horizontal="center" textRotation="90"/>
    </xf>
    <xf numFmtId="0" fontId="18" fillId="2" borderId="0" xfId="0" applyFont="1" applyFill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15" fillId="5" borderId="5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64" fontId="17" fillId="4" borderId="10" xfId="0" applyNumberFormat="1" applyFont="1" applyFill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border>
        <left style="dash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border>
        <left/>
        <right style="thin">
          <color auto="1"/>
        </right>
        <top/>
        <bottom style="thin">
          <color theme="0" tint="-0.34998626667073579"/>
        </bottom>
        <vertical/>
        <horizontal/>
      </border>
    </dxf>
    <dxf>
      <fill>
        <patternFill>
          <bgColor rgb="FF00FFFF"/>
        </patternFill>
      </fill>
    </dxf>
    <dxf>
      <font>
        <color rgb="FF66FFFF"/>
      </font>
      <fill>
        <patternFill>
          <bgColor rgb="FF002060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66FFFF"/>
        </patternFill>
      </fill>
    </dxf>
    <dxf>
      <fill>
        <patternFill>
          <bgColor rgb="FF99CCFF"/>
        </patternFill>
      </fill>
    </dxf>
    <dxf>
      <fill>
        <patternFill>
          <bgColor rgb="FF3399FF"/>
        </patternFill>
      </fill>
    </dxf>
    <dxf>
      <fill>
        <patternFill>
          <bgColor rgb="FF66CCFF"/>
        </patternFill>
      </fill>
    </dxf>
    <dxf>
      <fill>
        <patternFill>
          <bgColor rgb="FF0066FF"/>
        </patternFill>
      </fill>
    </dxf>
    <dxf>
      <font>
        <color theme="0"/>
      </font>
      <fill>
        <patternFill>
          <bgColor rgb="FF0033CC"/>
        </patternFill>
      </fill>
    </dxf>
    <dxf>
      <font>
        <color theme="0"/>
      </font>
      <fill>
        <patternFill>
          <bgColor rgb="FF3366CC"/>
        </patternFill>
      </fill>
    </dxf>
    <dxf>
      <font>
        <color theme="0"/>
      </font>
      <fill>
        <patternFill>
          <bgColor rgb="FF003399"/>
        </patternFill>
      </fill>
    </dxf>
    <dxf>
      <font>
        <color theme="0"/>
      </font>
      <fill>
        <patternFill>
          <bgColor rgb="FF000099"/>
        </patternFill>
      </fill>
    </dxf>
    <dxf>
      <fill>
        <patternFill>
          <bgColor rgb="FFFF2DF5"/>
        </patternFill>
      </fill>
    </dxf>
    <dxf>
      <border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N$11" horiz="1" inc="5" max="3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68580</xdr:colOff>
          <xdr:row>5</xdr:row>
          <xdr:rowOff>0</xdr:rowOff>
        </xdr:from>
        <xdr:to>
          <xdr:col>74</xdr:col>
          <xdr:colOff>45720</xdr:colOff>
          <xdr:row>5</xdr:row>
          <xdr:rowOff>266700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2F14-671F-432A-A263-FE342865225B}">
  <sheetPr>
    <tabColor theme="8"/>
  </sheetPr>
  <dimension ref="A1:CC60"/>
  <sheetViews>
    <sheetView showGridLines="0" tabSelected="1" zoomScale="70" zoomScaleNormal="70" workbookViewId="0">
      <selection activeCell="AH2" sqref="AH2:BW3"/>
    </sheetView>
  </sheetViews>
  <sheetFormatPr baseColWidth="10" defaultRowHeight="14.4" outlineLevelRow="1" x14ac:dyDescent="0.3"/>
  <cols>
    <col min="1" max="1" width="3" customWidth="1"/>
    <col min="2" max="2" width="44.109375" customWidth="1"/>
    <col min="3" max="3" width="12.5546875" customWidth="1"/>
    <col min="4" max="4" width="1.88671875" style="1" customWidth="1"/>
    <col min="5" max="5" width="15.33203125" customWidth="1"/>
    <col min="6" max="6" width="1.6640625" style="2" customWidth="1"/>
    <col min="7" max="7" width="12.109375" customWidth="1"/>
    <col min="8" max="8" width="12" customWidth="1"/>
    <col min="9" max="9" width="1.6640625" customWidth="1"/>
    <col min="10" max="10" width="6.5546875" customWidth="1"/>
    <col min="12" max="12" width="11.44140625" customWidth="1"/>
    <col min="13" max="13" width="0.88671875" customWidth="1"/>
    <col min="14" max="14" width="6.109375" style="3" customWidth="1"/>
    <col min="15" max="15" width="1.6640625" customWidth="1"/>
    <col min="16" max="75" width="2.6640625" customWidth="1"/>
    <col min="82" max="104" width="3.5546875" customWidth="1"/>
    <col min="105" max="121" width="2.33203125" customWidth="1"/>
  </cols>
  <sheetData>
    <row r="1" spans="1:81" ht="21.75" customHeight="1" x14ac:dyDescent="0.3">
      <c r="CB1" s="4"/>
    </row>
    <row r="2" spans="1:81" ht="15" customHeight="1" x14ac:dyDescent="0.5">
      <c r="A2" s="5"/>
      <c r="B2" s="88" t="s">
        <v>0</v>
      </c>
      <c r="C2" s="88"/>
      <c r="D2" s="88"/>
      <c r="E2" s="88"/>
      <c r="F2" s="6"/>
      <c r="G2" s="7"/>
      <c r="H2" s="89" t="s">
        <v>1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  <c r="AG2" s="8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</row>
    <row r="3" spans="1:81" ht="24.75" customHeight="1" x14ac:dyDescent="0.5">
      <c r="A3" s="5"/>
      <c r="B3" s="88"/>
      <c r="C3" s="88"/>
      <c r="D3" s="88"/>
      <c r="E3" s="88"/>
      <c r="F3" s="6"/>
      <c r="G3" s="7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8"/>
      <c r="AG3" s="8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</row>
    <row r="4" spans="1:81" x14ac:dyDescent="0.3">
      <c r="B4" s="9"/>
      <c r="P4" s="10"/>
      <c r="Q4" s="10"/>
      <c r="R4" s="10"/>
      <c r="S4" s="10"/>
      <c r="T4" s="10"/>
      <c r="U4" s="10"/>
      <c r="V4" s="10"/>
      <c r="W4" s="10"/>
      <c r="X4" s="10"/>
      <c r="Y4" s="86" t="s">
        <v>2</v>
      </c>
      <c r="Z4" s="86"/>
      <c r="AA4" s="86"/>
      <c r="AB4" s="86"/>
      <c r="AC4" s="86" t="s">
        <v>3</v>
      </c>
      <c r="AD4" s="86"/>
      <c r="AE4" s="86"/>
      <c r="AF4" s="86"/>
      <c r="AG4" s="86"/>
      <c r="AH4" s="86"/>
    </row>
    <row r="5" spans="1:81" ht="23.25" customHeight="1" x14ac:dyDescent="0.3">
      <c r="B5" s="91" t="s">
        <v>4</v>
      </c>
      <c r="C5" s="92"/>
      <c r="D5" s="12"/>
      <c r="E5" s="13"/>
      <c r="F5" s="14"/>
      <c r="P5" s="83" t="s">
        <v>5</v>
      </c>
      <c r="Q5" s="83"/>
      <c r="R5" s="83"/>
      <c r="S5" s="83"/>
      <c r="T5" s="83"/>
      <c r="U5" s="83"/>
      <c r="V5" s="83"/>
      <c r="W5" s="83"/>
      <c r="X5" s="8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15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</row>
    <row r="6" spans="1:81" ht="24" customHeight="1" x14ac:dyDescent="0.3">
      <c r="B6" s="81" t="s">
        <v>6</v>
      </c>
      <c r="C6" s="82"/>
      <c r="D6" s="12"/>
      <c r="E6" s="13"/>
      <c r="F6" s="14"/>
      <c r="P6" s="83" t="s">
        <v>7</v>
      </c>
      <c r="Q6" s="83"/>
      <c r="R6" s="83"/>
      <c r="S6" s="83"/>
      <c r="T6" s="83"/>
      <c r="U6" s="83"/>
      <c r="V6" s="83"/>
      <c r="W6" s="83"/>
      <c r="X6" s="83"/>
      <c r="Y6" s="84"/>
      <c r="Z6" s="84"/>
      <c r="AA6" s="84"/>
      <c r="AB6" s="84"/>
      <c r="AC6" s="84"/>
      <c r="BR6" s="83">
        <f>$N$11/5</f>
        <v>0</v>
      </c>
      <c r="BS6" s="83"/>
    </row>
    <row r="7" spans="1:81" x14ac:dyDescent="0.3">
      <c r="B7" s="9"/>
    </row>
    <row r="8" spans="1:81" x14ac:dyDescent="0.3">
      <c r="B8" s="85" t="s">
        <v>8</v>
      </c>
      <c r="C8" s="86"/>
      <c r="D8" s="16"/>
      <c r="E8" s="11"/>
      <c r="F8" s="17"/>
      <c r="G8" s="18">
        <v>45566</v>
      </c>
      <c r="H8" s="19">
        <f>IF(WEEKDAY(G8,2)=1,G8,G8-WEEKDAY(G8,2)+1)</f>
        <v>45565</v>
      </c>
      <c r="I8" s="20"/>
      <c r="J8" s="20"/>
      <c r="K8" s="3"/>
      <c r="L8" s="3"/>
      <c r="M8" s="3"/>
      <c r="N8" s="21"/>
      <c r="O8" s="22"/>
      <c r="P8" s="76" t="str">
        <f>IF(P12="L",TEXT(P9,"mmm"),"")</f>
        <v>sept</v>
      </c>
      <c r="Q8" s="76"/>
      <c r="R8" s="76"/>
      <c r="S8" s="76"/>
      <c r="T8" s="87"/>
      <c r="U8" s="76" t="str">
        <f t="shared" ref="U8" si="0">IF(U12="L",TEXT(U9,"mmm"),"")</f>
        <v>oct</v>
      </c>
      <c r="V8" s="76"/>
      <c r="W8" s="76"/>
      <c r="X8" s="76"/>
      <c r="Y8" s="76"/>
      <c r="Z8" s="76" t="str">
        <f t="shared" ref="Z8" si="1">IF(Z12="L",TEXT(Z9,"mmm"),"")</f>
        <v>oct</v>
      </c>
      <c r="AA8" s="76"/>
      <c r="AB8" s="76"/>
      <c r="AC8" s="76"/>
      <c r="AD8" s="76"/>
      <c r="AE8" s="76" t="str">
        <f t="shared" ref="AE8" si="2">IF(AE12="L",TEXT(AE9,"mmm"),"")</f>
        <v>oct</v>
      </c>
      <c r="AF8" s="76"/>
      <c r="AG8" s="76"/>
      <c r="AH8" s="76"/>
      <c r="AI8" s="76"/>
      <c r="AJ8" s="76" t="str">
        <f t="shared" ref="AJ8" si="3">IF(AJ12="L",TEXT(AJ9,"mmm"),"")</f>
        <v>oct</v>
      </c>
      <c r="AK8" s="76"/>
      <c r="AL8" s="76"/>
      <c r="AM8" s="76"/>
      <c r="AN8" s="76"/>
      <c r="AO8" s="76" t="str">
        <f t="shared" ref="AO8" si="4">IF(AO12="L",TEXT(AO9,"mmm"),"")</f>
        <v>nov</v>
      </c>
      <c r="AP8" s="76"/>
      <c r="AQ8" s="76"/>
      <c r="AR8" s="76"/>
      <c r="AS8" s="76"/>
      <c r="AT8" s="76" t="str">
        <f t="shared" ref="AT8" si="5">IF(AT12="L",TEXT(AT9,"mmm"),"")</f>
        <v>nov</v>
      </c>
      <c r="AU8" s="76"/>
      <c r="AV8" s="76"/>
      <c r="AW8" s="76"/>
      <c r="AX8" s="76"/>
      <c r="AY8" s="76" t="str">
        <f t="shared" ref="AY8" si="6">IF(AY12="L",TEXT(AY9,"mmm"),"")</f>
        <v>nov</v>
      </c>
      <c r="AZ8" s="76"/>
      <c r="BA8" s="76"/>
      <c r="BB8" s="76"/>
      <c r="BC8" s="76"/>
      <c r="BD8" s="78" t="str">
        <f t="shared" ref="BD8" si="7">IF(BD12="L",TEXT(BD9,"mmm"),"")</f>
        <v>nov</v>
      </c>
      <c r="BE8" s="79"/>
      <c r="BF8" s="79"/>
      <c r="BG8" s="79"/>
      <c r="BH8" s="80"/>
      <c r="BI8" s="76" t="str">
        <f t="shared" ref="BI8" si="8">IF(BI12="L",TEXT(BI9,"mmm"),"")</f>
        <v>déc</v>
      </c>
      <c r="BJ8" s="76"/>
      <c r="BK8" s="76"/>
      <c r="BL8" s="76"/>
      <c r="BM8" s="76"/>
      <c r="BN8" s="76" t="str">
        <f t="shared" ref="BN8" si="9">IF(BN12="L",TEXT(BN9,"mmm"),"")</f>
        <v>déc</v>
      </c>
      <c r="BO8" s="76"/>
      <c r="BP8" s="76"/>
      <c r="BQ8" s="76"/>
      <c r="BR8" s="76"/>
      <c r="BS8" s="76" t="str">
        <f t="shared" ref="BS8" si="10">IF(BS12="L",TEXT(BS9,"mmm"),"")</f>
        <v>déc</v>
      </c>
      <c r="BT8" s="76"/>
      <c r="BU8" s="76"/>
      <c r="BV8" s="76"/>
      <c r="BW8" s="76"/>
    </row>
    <row r="9" spans="1:81" ht="16.5" customHeight="1" x14ac:dyDescent="0.3">
      <c r="G9" s="3"/>
      <c r="H9" s="3"/>
      <c r="I9" s="3"/>
      <c r="J9" s="3"/>
      <c r="K9" s="3"/>
      <c r="L9" s="3"/>
      <c r="M9" s="3"/>
      <c r="N9" s="21"/>
      <c r="O9" s="23"/>
      <c r="P9" s="68">
        <f>WORKDAY(H8,N11,)</f>
        <v>45565</v>
      </c>
      <c r="Q9" s="68">
        <f>WORKDAY(P9,1)</f>
        <v>45566</v>
      </c>
      <c r="R9" s="68">
        <f t="shared" ref="R9:BW9" si="11">WORKDAY(Q9,1)</f>
        <v>45567</v>
      </c>
      <c r="S9" s="68">
        <f t="shared" si="11"/>
        <v>45568</v>
      </c>
      <c r="T9" s="77">
        <f t="shared" si="11"/>
        <v>45569</v>
      </c>
      <c r="U9" s="68">
        <f t="shared" si="11"/>
        <v>45572</v>
      </c>
      <c r="V9" s="68">
        <f t="shared" si="11"/>
        <v>45573</v>
      </c>
      <c r="W9" s="68">
        <f t="shared" si="11"/>
        <v>45574</v>
      </c>
      <c r="X9" s="68">
        <f t="shared" si="11"/>
        <v>45575</v>
      </c>
      <c r="Y9" s="68">
        <f t="shared" si="11"/>
        <v>45576</v>
      </c>
      <c r="Z9" s="68">
        <f t="shared" si="11"/>
        <v>45579</v>
      </c>
      <c r="AA9" s="68">
        <f t="shared" si="11"/>
        <v>45580</v>
      </c>
      <c r="AB9" s="68">
        <f t="shared" si="11"/>
        <v>45581</v>
      </c>
      <c r="AC9" s="68">
        <f t="shared" si="11"/>
        <v>45582</v>
      </c>
      <c r="AD9" s="68">
        <f t="shared" si="11"/>
        <v>45583</v>
      </c>
      <c r="AE9" s="68">
        <f t="shared" si="11"/>
        <v>45586</v>
      </c>
      <c r="AF9" s="68">
        <f t="shared" si="11"/>
        <v>45587</v>
      </c>
      <c r="AG9" s="68">
        <f t="shared" si="11"/>
        <v>45588</v>
      </c>
      <c r="AH9" s="68">
        <f t="shared" si="11"/>
        <v>45589</v>
      </c>
      <c r="AI9" s="68">
        <f t="shared" si="11"/>
        <v>45590</v>
      </c>
      <c r="AJ9" s="68">
        <f t="shared" si="11"/>
        <v>45593</v>
      </c>
      <c r="AK9" s="68">
        <f t="shared" si="11"/>
        <v>45594</v>
      </c>
      <c r="AL9" s="68">
        <f t="shared" si="11"/>
        <v>45595</v>
      </c>
      <c r="AM9" s="68">
        <f t="shared" si="11"/>
        <v>45596</v>
      </c>
      <c r="AN9" s="68">
        <f t="shared" si="11"/>
        <v>45597</v>
      </c>
      <c r="AO9" s="68">
        <f t="shared" si="11"/>
        <v>45600</v>
      </c>
      <c r="AP9" s="68">
        <f t="shared" si="11"/>
        <v>45601</v>
      </c>
      <c r="AQ9" s="68">
        <f t="shared" si="11"/>
        <v>45602</v>
      </c>
      <c r="AR9" s="68">
        <f t="shared" si="11"/>
        <v>45603</v>
      </c>
      <c r="AS9" s="68">
        <f t="shared" si="11"/>
        <v>45604</v>
      </c>
      <c r="AT9" s="68">
        <f t="shared" si="11"/>
        <v>45607</v>
      </c>
      <c r="AU9" s="68">
        <f t="shared" si="11"/>
        <v>45608</v>
      </c>
      <c r="AV9" s="68">
        <f t="shared" si="11"/>
        <v>45609</v>
      </c>
      <c r="AW9" s="68">
        <f t="shared" si="11"/>
        <v>45610</v>
      </c>
      <c r="AX9" s="68">
        <f t="shared" si="11"/>
        <v>45611</v>
      </c>
      <c r="AY9" s="68">
        <f t="shared" si="11"/>
        <v>45614</v>
      </c>
      <c r="AZ9" s="68">
        <f t="shared" si="11"/>
        <v>45615</v>
      </c>
      <c r="BA9" s="68">
        <f t="shared" si="11"/>
        <v>45616</v>
      </c>
      <c r="BB9" s="68">
        <f t="shared" si="11"/>
        <v>45617</v>
      </c>
      <c r="BC9" s="68">
        <f t="shared" si="11"/>
        <v>45618</v>
      </c>
      <c r="BD9" s="68">
        <f>WORKDAY(BC9,1)</f>
        <v>45621</v>
      </c>
      <c r="BE9" s="68">
        <f t="shared" si="11"/>
        <v>45622</v>
      </c>
      <c r="BF9" s="68">
        <f t="shared" si="11"/>
        <v>45623</v>
      </c>
      <c r="BG9" s="68">
        <f t="shared" si="11"/>
        <v>45624</v>
      </c>
      <c r="BH9" s="68">
        <f t="shared" si="11"/>
        <v>45625</v>
      </c>
      <c r="BI9" s="68">
        <f t="shared" si="11"/>
        <v>45628</v>
      </c>
      <c r="BJ9" s="68">
        <f t="shared" si="11"/>
        <v>45629</v>
      </c>
      <c r="BK9" s="68">
        <f t="shared" si="11"/>
        <v>45630</v>
      </c>
      <c r="BL9" s="68">
        <f t="shared" si="11"/>
        <v>45631</v>
      </c>
      <c r="BM9" s="68">
        <f t="shared" si="11"/>
        <v>45632</v>
      </c>
      <c r="BN9" s="68">
        <f t="shared" si="11"/>
        <v>45635</v>
      </c>
      <c r="BO9" s="68">
        <f t="shared" si="11"/>
        <v>45636</v>
      </c>
      <c r="BP9" s="68">
        <f t="shared" si="11"/>
        <v>45637</v>
      </c>
      <c r="BQ9" s="68">
        <f t="shared" si="11"/>
        <v>45638</v>
      </c>
      <c r="BR9" s="68">
        <f t="shared" si="11"/>
        <v>45639</v>
      </c>
      <c r="BS9" s="68">
        <f t="shared" si="11"/>
        <v>45642</v>
      </c>
      <c r="BT9" s="68">
        <f t="shared" si="11"/>
        <v>45643</v>
      </c>
      <c r="BU9" s="68">
        <f t="shared" si="11"/>
        <v>45644</v>
      </c>
      <c r="BV9" s="68">
        <f t="shared" si="11"/>
        <v>45645</v>
      </c>
      <c r="BW9" s="68">
        <f t="shared" si="11"/>
        <v>45646</v>
      </c>
    </row>
    <row r="10" spans="1:81" x14ac:dyDescent="0.3">
      <c r="B10" s="24" t="s">
        <v>9</v>
      </c>
      <c r="C10" s="70" t="s">
        <v>10</v>
      </c>
      <c r="D10" s="70"/>
      <c r="E10" s="70"/>
      <c r="F10" s="70"/>
      <c r="G10" s="70"/>
      <c r="H10" s="70"/>
      <c r="I10" s="70"/>
      <c r="J10" s="70"/>
      <c r="K10" s="70"/>
      <c r="L10" s="70"/>
      <c r="M10" s="3"/>
      <c r="N10" s="21"/>
      <c r="O10" s="23"/>
      <c r="P10" s="69"/>
      <c r="Q10" s="69"/>
      <c r="R10" s="69"/>
      <c r="S10" s="69"/>
      <c r="T10" s="77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Y10">
        <f>IF(BL9 =0, 1,0)</f>
        <v>0</v>
      </c>
      <c r="BZ10">
        <f t="shared" ref="BZ10:CA10" ca="1" si="12">IF(BM9 =TODAY(), 1,0)</f>
        <v>0</v>
      </c>
      <c r="CA10">
        <f t="shared" ca="1" si="12"/>
        <v>0</v>
      </c>
      <c r="CB10" cm="1">
        <f t="array" aca="1" ref="CB10" ca="1">IF((ISNUMBER(FIND(LOWER('Parametre Gantt'!$A$3), LOWER($B14)))),CELL("couleur",'Parametre Gantt'!$B$3),0)</f>
        <v>0</v>
      </c>
      <c r="CC10">
        <f>IF((ISNUMBER(FIND(LOWER('Parametre Gantt'!$A$3), LOWER($B14)))),1,0)</f>
        <v>0</v>
      </c>
    </row>
    <row r="11" spans="1:81" x14ac:dyDescent="0.3">
      <c r="B11" s="25"/>
      <c r="G11" s="3"/>
      <c r="H11" s="3"/>
      <c r="I11" s="3"/>
      <c r="J11" s="3"/>
      <c r="K11" s="26"/>
      <c r="L11" s="3"/>
      <c r="M11" s="3"/>
      <c r="N11" s="27">
        <v>0</v>
      </c>
      <c r="O11" s="23"/>
      <c r="P11" s="69"/>
      <c r="Q11" s="69"/>
      <c r="R11" s="69"/>
      <c r="S11" s="69"/>
      <c r="T11" s="77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CB11" cm="1">
        <f t="array" aca="1" ref="CB11" ca="1">IF((ISNUMBER(FIND(LOWER('Parametre Gantt'!$A$3), LOWER($B15)))),CELL("couleur",'Parametre Gantt'!$B$3),0)</f>
        <v>0</v>
      </c>
      <c r="CC11">
        <f>IF((ISNUMBER(FIND(LOWER('Parametre Gantt'!$A$3), LOWER($B15)))),1,0)</f>
        <v>0</v>
      </c>
    </row>
    <row r="12" spans="1:81" x14ac:dyDescent="0.3">
      <c r="A12" s="28"/>
      <c r="B12" s="71" t="s">
        <v>11</v>
      </c>
      <c r="C12" s="71"/>
      <c r="D12" s="71"/>
      <c r="E12" s="71"/>
      <c r="F12" s="29"/>
      <c r="G12" s="72" t="s">
        <v>12</v>
      </c>
      <c r="H12" s="73"/>
      <c r="I12" s="31"/>
      <c r="J12" s="32"/>
      <c r="K12" s="74" t="s">
        <v>13</v>
      </c>
      <c r="L12" s="75"/>
      <c r="M12" s="31"/>
      <c r="N12" s="32"/>
      <c r="O12" s="33"/>
      <c r="P12" s="34" t="str">
        <f>UPPER(LEFT(TEXT(P9,"jjj"),1))</f>
        <v>L</v>
      </c>
      <c r="Q12" s="34" t="str">
        <f t="shared" ref="Q12:BW12" si="13">UPPER(LEFT(TEXT(Q9,"jjj"),1))</f>
        <v>M</v>
      </c>
      <c r="R12" s="34" t="str">
        <f t="shared" si="13"/>
        <v>M</v>
      </c>
      <c r="S12" s="34" t="str">
        <f t="shared" si="13"/>
        <v>J</v>
      </c>
      <c r="T12" s="34" t="str">
        <f t="shared" si="13"/>
        <v>V</v>
      </c>
      <c r="U12" s="34" t="str">
        <f t="shared" si="13"/>
        <v>L</v>
      </c>
      <c r="V12" s="34" t="str">
        <f t="shared" si="13"/>
        <v>M</v>
      </c>
      <c r="W12" s="34" t="str">
        <f t="shared" si="13"/>
        <v>M</v>
      </c>
      <c r="X12" s="34" t="str">
        <f t="shared" si="13"/>
        <v>J</v>
      </c>
      <c r="Y12" s="34" t="str">
        <f t="shared" si="13"/>
        <v>V</v>
      </c>
      <c r="Z12" s="34" t="str">
        <f t="shared" si="13"/>
        <v>L</v>
      </c>
      <c r="AA12" s="34" t="str">
        <f t="shared" si="13"/>
        <v>M</v>
      </c>
      <c r="AB12" s="34" t="str">
        <f t="shared" si="13"/>
        <v>M</v>
      </c>
      <c r="AC12" s="34" t="str">
        <f t="shared" si="13"/>
        <v>J</v>
      </c>
      <c r="AD12" s="34" t="str">
        <f t="shared" si="13"/>
        <v>V</v>
      </c>
      <c r="AE12" s="34" t="str">
        <f t="shared" si="13"/>
        <v>L</v>
      </c>
      <c r="AF12" s="34" t="str">
        <f t="shared" si="13"/>
        <v>M</v>
      </c>
      <c r="AG12" s="34" t="str">
        <f t="shared" si="13"/>
        <v>M</v>
      </c>
      <c r="AH12" s="34" t="str">
        <f t="shared" si="13"/>
        <v>J</v>
      </c>
      <c r="AI12" s="34" t="str">
        <f t="shared" si="13"/>
        <v>V</v>
      </c>
      <c r="AJ12" s="34" t="str">
        <f t="shared" si="13"/>
        <v>L</v>
      </c>
      <c r="AK12" s="34" t="str">
        <f t="shared" si="13"/>
        <v>M</v>
      </c>
      <c r="AL12" s="34" t="str">
        <f t="shared" si="13"/>
        <v>M</v>
      </c>
      <c r="AM12" s="34" t="str">
        <f t="shared" si="13"/>
        <v>J</v>
      </c>
      <c r="AN12" s="34" t="str">
        <f t="shared" si="13"/>
        <v>V</v>
      </c>
      <c r="AO12" s="34" t="str">
        <f t="shared" si="13"/>
        <v>L</v>
      </c>
      <c r="AP12" s="34" t="str">
        <f t="shared" si="13"/>
        <v>M</v>
      </c>
      <c r="AQ12" s="34" t="str">
        <f t="shared" si="13"/>
        <v>M</v>
      </c>
      <c r="AR12" s="34" t="str">
        <f t="shared" si="13"/>
        <v>J</v>
      </c>
      <c r="AS12" s="34" t="str">
        <f t="shared" si="13"/>
        <v>V</v>
      </c>
      <c r="AT12" s="34" t="str">
        <f t="shared" si="13"/>
        <v>L</v>
      </c>
      <c r="AU12" s="34" t="str">
        <f t="shared" si="13"/>
        <v>M</v>
      </c>
      <c r="AV12" s="34" t="str">
        <f t="shared" si="13"/>
        <v>M</v>
      </c>
      <c r="AW12" s="34" t="str">
        <f t="shared" si="13"/>
        <v>J</v>
      </c>
      <c r="AX12" s="34" t="str">
        <f t="shared" si="13"/>
        <v>V</v>
      </c>
      <c r="AY12" s="34" t="str">
        <f t="shared" si="13"/>
        <v>L</v>
      </c>
      <c r="AZ12" s="34" t="str">
        <f t="shared" si="13"/>
        <v>M</v>
      </c>
      <c r="BA12" s="34" t="str">
        <f t="shared" si="13"/>
        <v>M</v>
      </c>
      <c r="BB12" s="34" t="str">
        <f t="shared" si="13"/>
        <v>J</v>
      </c>
      <c r="BC12" s="34" t="str">
        <f t="shared" si="13"/>
        <v>V</v>
      </c>
      <c r="BD12" s="34" t="str">
        <f t="shared" si="13"/>
        <v>L</v>
      </c>
      <c r="BE12" s="34" t="str">
        <f t="shared" si="13"/>
        <v>M</v>
      </c>
      <c r="BF12" s="34" t="str">
        <f t="shared" si="13"/>
        <v>M</v>
      </c>
      <c r="BG12" s="34" t="str">
        <f t="shared" si="13"/>
        <v>J</v>
      </c>
      <c r="BH12" s="34" t="str">
        <f t="shared" si="13"/>
        <v>V</v>
      </c>
      <c r="BI12" s="34" t="str">
        <f t="shared" si="13"/>
        <v>L</v>
      </c>
      <c r="BJ12" s="34" t="str">
        <f t="shared" si="13"/>
        <v>M</v>
      </c>
      <c r="BK12" s="34" t="str">
        <f t="shared" si="13"/>
        <v>M</v>
      </c>
      <c r="BL12" s="34" t="str">
        <f t="shared" si="13"/>
        <v>J</v>
      </c>
      <c r="BM12" s="34" t="str">
        <f t="shared" si="13"/>
        <v>V</v>
      </c>
      <c r="BN12" s="34" t="str">
        <f t="shared" si="13"/>
        <v>L</v>
      </c>
      <c r="BO12" s="34" t="str">
        <f t="shared" si="13"/>
        <v>M</v>
      </c>
      <c r="BP12" s="34" t="str">
        <f t="shared" si="13"/>
        <v>M</v>
      </c>
      <c r="BQ12" s="34" t="str">
        <f t="shared" si="13"/>
        <v>J</v>
      </c>
      <c r="BR12" s="34" t="str">
        <f t="shared" si="13"/>
        <v>V</v>
      </c>
      <c r="BS12" s="34" t="str">
        <f t="shared" si="13"/>
        <v>L</v>
      </c>
      <c r="BT12" s="34" t="str">
        <f t="shared" si="13"/>
        <v>M</v>
      </c>
      <c r="BU12" s="34" t="str">
        <f t="shared" si="13"/>
        <v>M</v>
      </c>
      <c r="BV12" s="34" t="str">
        <f t="shared" si="13"/>
        <v>J</v>
      </c>
      <c r="BW12" s="34" t="str">
        <f t="shared" si="13"/>
        <v>V</v>
      </c>
      <c r="CB12" cm="1">
        <f t="array" aca="1" ref="CB12" ca="1">IF((ISNUMBER(FIND(LOWER('Parametre Gantt'!$A$3), LOWER($B16)))),CELL("couleur",'Parametre Gantt'!$B$3),0)</f>
        <v>0</v>
      </c>
      <c r="CC12">
        <f>IF((ISNUMBER(FIND(LOWER('Parametre Gantt'!$A$3), LOWER($B16)))),1,0)</f>
        <v>0</v>
      </c>
    </row>
    <row r="13" spans="1:81" ht="15.75" customHeight="1" x14ac:dyDescent="0.3">
      <c r="A13" s="35"/>
      <c r="B13" s="36" t="s">
        <v>14</v>
      </c>
      <c r="C13" s="37" t="s">
        <v>15</v>
      </c>
      <c r="D13" s="38"/>
      <c r="E13" s="37" t="s">
        <v>16</v>
      </c>
      <c r="F13" s="39"/>
      <c r="G13" s="30" t="s">
        <v>17</v>
      </c>
      <c r="H13" s="30" t="s">
        <v>18</v>
      </c>
      <c r="I13" s="40"/>
      <c r="J13" s="41" t="s">
        <v>19</v>
      </c>
      <c r="K13" s="30" t="s">
        <v>20</v>
      </c>
      <c r="L13" s="42" t="s">
        <v>18</v>
      </c>
      <c r="M13" s="31"/>
      <c r="N13" s="41" t="s">
        <v>19</v>
      </c>
      <c r="O13" s="33"/>
      <c r="P13" s="66">
        <f>WEEKNUM(P9,11)</f>
        <v>40</v>
      </c>
      <c r="Q13" s="67"/>
      <c r="R13" s="67"/>
      <c r="S13" s="67"/>
      <c r="T13" s="67"/>
      <c r="U13" s="66">
        <f>WEEKNUM(U9,11)</f>
        <v>41</v>
      </c>
      <c r="V13" s="67"/>
      <c r="W13" s="67"/>
      <c r="X13" s="67"/>
      <c r="Y13" s="67"/>
      <c r="Z13" s="66">
        <f t="shared" ref="Z13" si="14">WEEKNUM(Z9,11)</f>
        <v>42</v>
      </c>
      <c r="AA13" s="67"/>
      <c r="AB13" s="67"/>
      <c r="AC13" s="67"/>
      <c r="AD13" s="67"/>
      <c r="AE13" s="66">
        <f t="shared" ref="AE13" si="15">WEEKNUM(AE9,11)</f>
        <v>43</v>
      </c>
      <c r="AF13" s="67"/>
      <c r="AG13" s="67"/>
      <c r="AH13" s="67"/>
      <c r="AI13" s="67"/>
      <c r="AJ13" s="66">
        <f t="shared" ref="AJ13" si="16">WEEKNUM(AJ9,11)</f>
        <v>44</v>
      </c>
      <c r="AK13" s="67"/>
      <c r="AL13" s="67"/>
      <c r="AM13" s="67"/>
      <c r="AN13" s="67"/>
      <c r="AO13" s="66">
        <f t="shared" ref="AO13" si="17">WEEKNUM(AO9,11)</f>
        <v>45</v>
      </c>
      <c r="AP13" s="67"/>
      <c r="AQ13" s="67"/>
      <c r="AR13" s="67"/>
      <c r="AS13" s="67"/>
      <c r="AT13" s="66">
        <f t="shared" ref="AT13" si="18">WEEKNUM(AT9,11)</f>
        <v>46</v>
      </c>
      <c r="AU13" s="67"/>
      <c r="AV13" s="67"/>
      <c r="AW13" s="67"/>
      <c r="AX13" s="67"/>
      <c r="AY13" s="66">
        <f t="shared" ref="AY13" si="19">WEEKNUM(AY9,11)</f>
        <v>47</v>
      </c>
      <c r="AZ13" s="67"/>
      <c r="BA13" s="67"/>
      <c r="BB13" s="67"/>
      <c r="BC13" s="67"/>
      <c r="BD13" s="66">
        <f t="shared" ref="BD13" si="20">WEEKNUM(BD9,11)</f>
        <v>48</v>
      </c>
      <c r="BE13" s="67"/>
      <c r="BF13" s="67"/>
      <c r="BG13" s="67"/>
      <c r="BH13" s="67"/>
      <c r="BI13" s="66">
        <f t="shared" ref="BI13" si="21">WEEKNUM(BI9,11)</f>
        <v>49</v>
      </c>
      <c r="BJ13" s="67"/>
      <c r="BK13" s="67"/>
      <c r="BL13" s="67"/>
      <c r="BM13" s="67"/>
      <c r="BN13" s="66">
        <f t="shared" ref="BN13" si="22">WEEKNUM(BN9,11)</f>
        <v>50</v>
      </c>
      <c r="BO13" s="67"/>
      <c r="BP13" s="67"/>
      <c r="BQ13" s="67"/>
      <c r="BR13" s="67"/>
      <c r="BS13" s="66">
        <f t="shared" ref="BS13" si="23">WEEKNUM(BS9,11)</f>
        <v>51</v>
      </c>
      <c r="BT13" s="67"/>
      <c r="BU13" s="67"/>
      <c r="BV13" s="67"/>
      <c r="BW13" s="67"/>
      <c r="CB13" cm="1">
        <f t="array" aca="1" ref="CB13" ca="1">IF((ISNUMBER(FIND(LOWER('Parametre Gantt'!$A$3), LOWER($B17)))),CELL("couleur",'Parametre Gantt'!$B$3),0)</f>
        <v>0</v>
      </c>
      <c r="CC13">
        <f>IF((ISNUMBER(FIND(LOWER('Parametre Gantt'!$A$3), LOWER($B17)))),1,0)</f>
        <v>0</v>
      </c>
    </row>
    <row r="14" spans="1:81" ht="24.9" customHeight="1" x14ac:dyDescent="0.3">
      <c r="A14" s="43">
        <f>IF(B14&lt;&gt;"",ROW(B14)-13,"")</f>
        <v>1</v>
      </c>
      <c r="B14" s="44" t="s">
        <v>21</v>
      </c>
      <c r="C14" s="45">
        <v>1</v>
      </c>
      <c r="D14" s="46">
        <f>IF(E14&lt;&gt;"",_xlfn.XLOOKUP(E14,'Parametre Gantt'!$G$3:$G$13,'Parametre Gantt'!$F$3:$F$13,""),0)</f>
        <v>0</v>
      </c>
      <c r="E14" s="45"/>
      <c r="F14" s="47" t="str">
        <f>_xlfn.XLOOKUP(E14,'Parametre Gantt'!$G$3:$G$13,'Parametre Gantt'!$H$3:$H$13,"")</f>
        <v>Chef Patissier</v>
      </c>
      <c r="G14" s="48">
        <v>45238</v>
      </c>
      <c r="H14" s="48">
        <v>45246</v>
      </c>
      <c r="I14" s="49"/>
      <c r="J14" s="50">
        <f t="shared" ref="J14:J19" si="24">IF(LOWER(B14)="formation","/",IF(AND(G14&lt;&gt;"",H14&lt;&gt;""),NETWORKDAYS(G14,H14),""))</f>
        <v>7</v>
      </c>
      <c r="K14" s="48">
        <v>45238</v>
      </c>
      <c r="L14" s="48">
        <v>45246</v>
      </c>
      <c r="M14" s="51"/>
      <c r="N14" s="50">
        <f t="shared" ref="N14:N19" si="25">IF(LOWER(B14)="formation","/",IF(AND(K14&lt;&gt;"",L14&lt;&gt;""),NETWORKDAYS(K14,L14),""))</f>
        <v>7</v>
      </c>
      <c r="O14" s="52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CB14" cm="1">
        <f t="array" aca="1" ref="CB14" ca="1">IF((ISNUMBER(FIND(LOWER('Parametre Gantt'!$A$3), LOWER($B18)))),CELL("couleur",'Parametre Gantt'!$B$3),0)</f>
        <v>0</v>
      </c>
      <c r="CC14">
        <f>IF((ISNUMBER(FIND(LOWER('Parametre Gantt'!$A$3), LOWER($B18)))),1,0)</f>
        <v>0</v>
      </c>
    </row>
    <row r="15" spans="1:81" ht="24.9" customHeight="1" x14ac:dyDescent="0.3">
      <c r="A15" s="43">
        <f t="shared" ref="A15:A57" si="26">IF(B15&lt;&gt;"",ROW(B15)-13,"")</f>
        <v>2</v>
      </c>
      <c r="B15" s="44" t="s">
        <v>22</v>
      </c>
      <c r="C15" s="45">
        <v>1</v>
      </c>
      <c r="D15" s="46">
        <f>IF(E15&lt;&gt;"",_xlfn.XLOOKUP(E15,'Parametre Gantt'!$G$3:$G$13,'Parametre Gantt'!$F$3:$F$13,""),0)</f>
        <v>0</v>
      </c>
      <c r="E15" s="45"/>
      <c r="F15" s="47" t="str">
        <f>_xlfn.XLOOKUP(E15,'Parametre Gantt'!$G$3:$G$13,'Parametre Gantt'!$H$3:$H$13,"")</f>
        <v>Chef Patissier</v>
      </c>
      <c r="G15" s="48">
        <v>45239</v>
      </c>
      <c r="H15" s="48">
        <v>45239</v>
      </c>
      <c r="I15" s="49"/>
      <c r="J15" s="50">
        <f t="shared" si="24"/>
        <v>1</v>
      </c>
      <c r="K15" s="48">
        <v>45239</v>
      </c>
      <c r="L15" s="48">
        <v>45239</v>
      </c>
      <c r="M15" s="51"/>
      <c r="N15" s="50">
        <f t="shared" si="25"/>
        <v>1</v>
      </c>
      <c r="O15" s="52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CB15" cm="1">
        <f t="array" aca="1" ref="CB15" ca="1">IF((ISNUMBER(FIND(LOWER('Parametre Gantt'!$A$3), LOWER($B19)))),CELL("couleur",'Parametre Gantt'!$B$3),0)</f>
        <v>0</v>
      </c>
      <c r="CC15">
        <f>IF((ISNUMBER(FIND(LOWER('Parametre Gantt'!$A$3), LOWER($B19)))),1,0)</f>
        <v>0</v>
      </c>
    </row>
    <row r="16" spans="1:81" ht="24.9" customHeight="1" x14ac:dyDescent="0.3">
      <c r="A16" s="43">
        <f t="shared" si="26"/>
        <v>3</v>
      </c>
      <c r="B16" s="44" t="s">
        <v>23</v>
      </c>
      <c r="C16" s="45">
        <v>1</v>
      </c>
      <c r="D16" s="46">
        <f>IF(E16&lt;&gt;"",_xlfn.XLOOKUP(E16,'Parametre Gantt'!$G$3:$G$13,'Parametre Gantt'!$F$3:$F$13,""),0)</f>
        <v>0</v>
      </c>
      <c r="E16" s="45"/>
      <c r="F16" s="47" t="str">
        <f>_xlfn.XLOOKUP(E16,'Parametre Gantt'!$G$3:$G$13,'Parametre Gantt'!$H$3:$H$13,"")</f>
        <v>Chef Patissier</v>
      </c>
      <c r="G16" s="48">
        <v>45244</v>
      </c>
      <c r="H16" s="48">
        <v>45244</v>
      </c>
      <c r="I16" s="49"/>
      <c r="J16" s="50">
        <f t="shared" si="24"/>
        <v>1</v>
      </c>
      <c r="K16" s="48">
        <v>45244</v>
      </c>
      <c r="L16" s="48">
        <v>45244</v>
      </c>
      <c r="M16" s="51"/>
      <c r="N16" s="50">
        <f t="shared" si="25"/>
        <v>1</v>
      </c>
      <c r="O16" s="52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CB16" cm="1">
        <f t="array" aca="1" ref="CB16" ca="1">IF((ISNUMBER(FIND(LOWER('Parametre Gantt'!$A$3), LOWER($B20)))),CELL("couleur",'Parametre Gantt'!$B$3),0)</f>
        <v>0</v>
      </c>
      <c r="CC16">
        <f>IF((ISNUMBER(FIND(LOWER('Parametre Gantt'!$A$3), LOWER($B20)))),1,0)</f>
        <v>1</v>
      </c>
    </row>
    <row r="17" spans="1:81" ht="24.9" customHeight="1" x14ac:dyDescent="0.3">
      <c r="A17" s="43">
        <f t="shared" si="26"/>
        <v>4</v>
      </c>
      <c r="B17" s="44" t="s">
        <v>24</v>
      </c>
      <c r="C17" s="45">
        <v>1</v>
      </c>
      <c r="D17" s="46">
        <f>IF(E17&lt;&gt;"",_xlfn.XLOOKUP(E17,'Parametre Gantt'!$G$3:$G$13,'Parametre Gantt'!$F$3:$F$13,""),0)</f>
        <v>0</v>
      </c>
      <c r="E17" s="45"/>
      <c r="F17" s="47" t="str">
        <f>_xlfn.XLOOKUP(E17,'Parametre Gantt'!$G$3:$G$13,'Parametre Gantt'!$H$3:$H$13,"")</f>
        <v>Chef Patissier</v>
      </c>
      <c r="G17" s="48">
        <v>45246</v>
      </c>
      <c r="H17" s="48">
        <v>45253</v>
      </c>
      <c r="I17" s="49"/>
      <c r="J17" s="50">
        <f t="shared" si="24"/>
        <v>6</v>
      </c>
      <c r="K17" s="48">
        <v>45246</v>
      </c>
      <c r="L17" s="48">
        <v>45253</v>
      </c>
      <c r="M17" s="51"/>
      <c r="N17" s="50">
        <f t="shared" si="25"/>
        <v>6</v>
      </c>
      <c r="O17" s="52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CB17" cm="1">
        <f t="array" aca="1" ref="CB17" ca="1">IF((ISNUMBER(FIND(LOWER('Parametre Gantt'!$A$3), LOWER($B21)))),CELL("couleur",'Parametre Gantt'!$B$3),0)</f>
        <v>0</v>
      </c>
      <c r="CC17">
        <f>IF((ISNUMBER(FIND(LOWER('Parametre Gantt'!$A$3), LOWER($B21)))),1,0)</f>
        <v>0</v>
      </c>
    </row>
    <row r="18" spans="1:81" ht="24.9" customHeight="1" x14ac:dyDescent="0.3">
      <c r="A18" s="43">
        <f t="shared" si="26"/>
        <v>5</v>
      </c>
      <c r="B18" s="44" t="s">
        <v>25</v>
      </c>
      <c r="C18" s="45">
        <v>1</v>
      </c>
      <c r="D18" s="46">
        <f>IF(E18&lt;&gt;"",_xlfn.XLOOKUP(E18,'Parametre Gantt'!$G$3:$G$13,'Parametre Gantt'!$F$3:$F$13,""),0)</f>
        <v>0</v>
      </c>
      <c r="E18" s="45"/>
      <c r="F18" s="47" t="str">
        <f>_xlfn.XLOOKUP(E18,'Parametre Gantt'!$G$3:$G$13,'Parametre Gantt'!$H$3:$H$13,"")</f>
        <v>Chef Patissier</v>
      </c>
      <c r="G18" s="48">
        <v>45253</v>
      </c>
      <c r="H18" s="48">
        <v>45253</v>
      </c>
      <c r="I18" s="49"/>
      <c r="J18" s="50">
        <f t="shared" si="24"/>
        <v>1</v>
      </c>
      <c r="K18" s="48">
        <v>45253</v>
      </c>
      <c r="L18" s="48">
        <v>45253</v>
      </c>
      <c r="M18" s="51"/>
      <c r="N18" s="50">
        <f t="shared" si="25"/>
        <v>1</v>
      </c>
      <c r="O18" s="52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CB18" t="str">
        <f>IF(AND($G22&lt;=P$9, $H22&gt;=P$9, ISNUMBER(FIND(LOWER('Parametre Gantt'!$A$3), LOWER($B22)))),'Parametre Gantt'!B11,"")</f>
        <v/>
      </c>
    </row>
    <row r="19" spans="1:81" ht="24.9" customHeight="1" x14ac:dyDescent="0.3">
      <c r="A19" s="43">
        <f t="shared" si="26"/>
        <v>6</v>
      </c>
      <c r="B19" s="44" t="s">
        <v>26</v>
      </c>
      <c r="C19" s="45">
        <v>1</v>
      </c>
      <c r="D19" s="46">
        <f>IF(E19&lt;&gt;"",_xlfn.XLOOKUP(E19,'Parametre Gantt'!$G$3:$G$13,'Parametre Gantt'!$F$3:$F$13,""),0)</f>
        <v>0</v>
      </c>
      <c r="E19" s="45"/>
      <c r="F19" s="47" t="str">
        <f>_xlfn.XLOOKUP(E19,'Parametre Gantt'!$G$3:$G$13,'Parametre Gantt'!$H$3:$H$13,"")</f>
        <v>Chef Patissier</v>
      </c>
      <c r="G19" s="48">
        <v>45254</v>
      </c>
      <c r="H19" s="48">
        <v>45254</v>
      </c>
      <c r="I19" s="49"/>
      <c r="J19" s="50">
        <f t="shared" si="24"/>
        <v>1</v>
      </c>
      <c r="K19" s="48">
        <v>45254</v>
      </c>
      <c r="L19" s="48">
        <v>45254</v>
      </c>
      <c r="M19" s="51"/>
      <c r="N19" s="50">
        <f t="shared" si="25"/>
        <v>1</v>
      </c>
      <c r="O19" s="52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CB19" t="str">
        <f>IF(AND($G21&lt;=P$9, $H21&gt;=P$9, ISNUMBER(FIND(LOWER('Parametre Gantt'!$A$3), LOWER($B21)))),'Parametre Gantt'!B10,"")</f>
        <v/>
      </c>
    </row>
    <row r="20" spans="1:81" ht="24.9" customHeight="1" x14ac:dyDescent="0.3">
      <c r="A20" s="43">
        <f t="shared" si="26"/>
        <v>7</v>
      </c>
      <c r="B20" s="44" t="s">
        <v>27</v>
      </c>
      <c r="C20" s="45">
        <v>1</v>
      </c>
      <c r="D20" s="46">
        <f>IF(E20&lt;&gt;"",_xlfn.XLOOKUP(E20,'Parametre Gantt'!$G$3:$G$13,'Parametre Gantt'!$F$3:$F$13,""),0)</f>
        <v>0</v>
      </c>
      <c r="E20" s="45"/>
      <c r="F20" s="47" t="str">
        <f>_xlfn.XLOOKUP(E20,'Parametre Gantt'!$G$3:$G$13,'Parametre Gantt'!$H$3:$H$13,"")</f>
        <v>Chef Patissier</v>
      </c>
      <c r="G20" s="48">
        <v>45257</v>
      </c>
      <c r="H20" s="48">
        <v>45282</v>
      </c>
      <c r="I20" s="49"/>
      <c r="J20" s="50" t="str">
        <f>IF(LOWER(B20)="formation","/",IF(AND(G20&lt;&gt;"",H20&lt;&gt;""),NETWORKDAYS(G20,H20),""))</f>
        <v>/</v>
      </c>
      <c r="K20" s="48">
        <v>45257</v>
      </c>
      <c r="L20" s="48">
        <v>45282</v>
      </c>
      <c r="M20" s="51"/>
      <c r="N20" s="50" t="str">
        <f>IF(LOWER(B20)="formation","/",IF(AND(K20&lt;&gt;"",L20&lt;&gt;""),NETWORKDAYS(K20,L20),""))</f>
        <v>/</v>
      </c>
      <c r="O20" s="52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CB20" t="str">
        <f>IF(AND($G22&lt;=P$9, $H22&gt;=P$9, ISNUMBER(FIND(LOWER('Parametre Gantt'!$A$3), LOWER($B22)))),'Parametre Gantt'!B11,"")</f>
        <v/>
      </c>
    </row>
    <row r="21" spans="1:81" ht="24.9" customHeight="1" x14ac:dyDescent="0.3">
      <c r="A21" s="43">
        <f t="shared" si="26"/>
        <v>8</v>
      </c>
      <c r="B21" s="44" t="s">
        <v>28</v>
      </c>
      <c r="C21" s="45">
        <v>1</v>
      </c>
      <c r="D21" s="46">
        <f>IF(E21&lt;&gt;"",_xlfn.XLOOKUP(E21,'Parametre Gantt'!$G$3:$G$13,'Parametre Gantt'!$F$3:$F$13,""),0)</f>
        <v>0</v>
      </c>
      <c r="E21" s="45"/>
      <c r="F21" s="47" t="str">
        <f>_xlfn.XLOOKUP(E21,'Parametre Gantt'!$G$3:$G$13,'Parametre Gantt'!$H$3:$H$13,"")</f>
        <v>Chef Patissier</v>
      </c>
      <c r="G21" s="48">
        <v>45286</v>
      </c>
      <c r="H21" s="48">
        <v>45286</v>
      </c>
      <c r="I21" s="49"/>
      <c r="J21" s="50">
        <f t="shared" ref="J21:J57" si="27">IF(LOWER(B21)="formation","/",IF(AND(G21&lt;&gt;"",H21&lt;&gt;""),NETWORKDAYS(G21,H21),""))</f>
        <v>1</v>
      </c>
      <c r="K21" s="48">
        <v>45286</v>
      </c>
      <c r="L21" s="48">
        <v>45286</v>
      </c>
      <c r="M21" s="51"/>
      <c r="N21" s="50">
        <f t="shared" ref="N21:N57" si="28">IF(LOWER(B21)="formation","/",IF(AND(K21&lt;&gt;"",L21&lt;&gt;""),NETWORKDAYS(K21,L21),""))</f>
        <v>1</v>
      </c>
      <c r="O21" s="52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CB21" t="str">
        <f>IF(AND($G24&lt;=P$9, $H24&gt;=P$9, ISNUMBER(FIND(LOWER('Parametre Gantt'!$A$3), LOWER($B24)))),'Parametre Gantt'!B12,"")</f>
        <v/>
      </c>
    </row>
    <row r="22" spans="1:81" ht="24.9" customHeight="1" x14ac:dyDescent="0.3">
      <c r="A22" s="43">
        <f t="shared" si="26"/>
        <v>9</v>
      </c>
      <c r="B22" s="44" t="s">
        <v>29</v>
      </c>
      <c r="C22" s="45">
        <v>1</v>
      </c>
      <c r="D22" s="46">
        <f>IF(E22&lt;&gt;"",_xlfn.XLOOKUP(E22,'Parametre Gantt'!$G$3:$G$13,'Parametre Gantt'!$F$3:$F$13,""),0)</f>
        <v>0</v>
      </c>
      <c r="E22" s="45"/>
      <c r="F22" s="47" t="str">
        <f>_xlfn.XLOOKUP(E22,'Parametre Gantt'!$G$3:$G$13,'Parametre Gantt'!$H$3:$H$13,"")</f>
        <v>Chef Patissier</v>
      </c>
      <c r="G22" s="48">
        <v>45287</v>
      </c>
      <c r="H22" s="48">
        <v>45289</v>
      </c>
      <c r="I22" s="49"/>
      <c r="J22" s="50">
        <f t="shared" si="27"/>
        <v>3</v>
      </c>
      <c r="K22" s="48">
        <v>45287</v>
      </c>
      <c r="L22" s="48">
        <v>45288</v>
      </c>
      <c r="M22" s="51"/>
      <c r="N22" s="50">
        <f t="shared" si="28"/>
        <v>2</v>
      </c>
      <c r="O22" s="52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CB22" t="str">
        <f>IF(AND($G26&lt;=P$9, $H26&gt;=P$9, ISNUMBER(FIND(LOWER('Parametre Gantt'!$A$3), LOWER($B26)))),'Parametre Gantt'!B13,"")</f>
        <v/>
      </c>
    </row>
    <row r="23" spans="1:81" ht="24.9" customHeight="1" x14ac:dyDescent="0.3">
      <c r="A23" s="43">
        <f t="shared" si="26"/>
        <v>10</v>
      </c>
      <c r="B23" s="44" t="s">
        <v>30</v>
      </c>
      <c r="C23" s="45">
        <v>1</v>
      </c>
      <c r="D23" s="46">
        <f>IF(E23&lt;&gt;"",_xlfn.XLOOKUP(E23,'Parametre Gantt'!$G$3:$G$13,'Parametre Gantt'!$F$3:$F$13,""),0)</f>
        <v>0</v>
      </c>
      <c r="E23" s="45"/>
      <c r="F23" s="47" t="str">
        <f>_xlfn.XLOOKUP(E23,'Parametre Gantt'!$G$3:$G$13,'Parametre Gantt'!$H$3:$H$13,"")</f>
        <v>Chef Patissier</v>
      </c>
      <c r="G23" s="48">
        <v>45288</v>
      </c>
      <c r="H23" s="48">
        <v>45289</v>
      </c>
      <c r="I23" s="49"/>
      <c r="J23" s="50">
        <f t="shared" si="27"/>
        <v>2</v>
      </c>
      <c r="K23" s="48">
        <v>45288</v>
      </c>
      <c r="L23" s="48">
        <v>45289</v>
      </c>
      <c r="M23" s="51"/>
      <c r="N23" s="50">
        <f t="shared" si="28"/>
        <v>2</v>
      </c>
      <c r="O23" s="52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</row>
    <row r="24" spans="1:81" ht="24.9" customHeight="1" x14ac:dyDescent="0.3">
      <c r="A24" s="43">
        <f t="shared" si="26"/>
        <v>11</v>
      </c>
      <c r="B24" s="44" t="s">
        <v>31</v>
      </c>
      <c r="C24" s="45">
        <v>0.6</v>
      </c>
      <c r="D24" s="46">
        <f>IF(E24&lt;&gt;"",_xlfn.XLOOKUP(E24,'Parametre Gantt'!$G$3:$G$13,'Parametre Gantt'!$F$3:$F$13,""),0)</f>
        <v>0</v>
      </c>
      <c r="E24" s="45"/>
      <c r="F24" s="47" t="str">
        <f>_xlfn.XLOOKUP(E24,'Parametre Gantt'!$G$3:$G$13,'Parametre Gantt'!$H$3:$H$13,"")</f>
        <v>Chef Patissier</v>
      </c>
      <c r="G24" s="48">
        <v>45293</v>
      </c>
      <c r="H24" s="48">
        <v>45306</v>
      </c>
      <c r="I24" s="49"/>
      <c r="J24" s="50">
        <f t="shared" si="27"/>
        <v>10</v>
      </c>
      <c r="K24" s="48">
        <v>45296</v>
      </c>
      <c r="L24" s="48">
        <v>45311</v>
      </c>
      <c r="M24" s="51"/>
      <c r="N24" s="50">
        <f t="shared" si="28"/>
        <v>11</v>
      </c>
      <c r="O24" s="52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CB24" t="str">
        <f>IF(AND($G27&lt;=P$9, $H27&gt;=P$9, ISNUMBER(FIND(LOWER('Parametre Gantt'!$A$3), LOWER($B27)))),'Parametre Gantt'!B14,"")</f>
        <v/>
      </c>
    </row>
    <row r="25" spans="1:81" ht="24.9" customHeight="1" x14ac:dyDescent="0.3">
      <c r="A25" s="43">
        <f t="shared" si="26"/>
        <v>12</v>
      </c>
      <c r="B25" s="44" t="s">
        <v>32</v>
      </c>
      <c r="C25" s="45">
        <v>1</v>
      </c>
      <c r="D25" s="46">
        <f>IF(E25&lt;&gt;"",_xlfn.XLOOKUP(E25,'Parametre Gantt'!$G$3:$G$13,'Parametre Gantt'!$F$3:$F$13,""),0)</f>
        <v>0</v>
      </c>
      <c r="E25" s="45"/>
      <c r="F25" s="47" t="str">
        <f>_xlfn.XLOOKUP(E25,'Parametre Gantt'!$G$3:$G$13,'Parametre Gantt'!$H$3:$H$13,"")</f>
        <v>Chef Patissier</v>
      </c>
      <c r="G25" s="48">
        <v>45294</v>
      </c>
      <c r="H25" s="48">
        <v>45294</v>
      </c>
      <c r="I25" s="49"/>
      <c r="J25" s="50">
        <f t="shared" si="27"/>
        <v>1</v>
      </c>
      <c r="K25" s="48">
        <v>45294</v>
      </c>
      <c r="L25" s="48">
        <v>45294</v>
      </c>
      <c r="M25" s="51"/>
      <c r="N25" s="50">
        <f t="shared" si="28"/>
        <v>1</v>
      </c>
      <c r="O25" s="52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</row>
    <row r="26" spans="1:81" ht="24.9" customHeight="1" x14ac:dyDescent="0.3">
      <c r="A26" s="43">
        <f t="shared" si="26"/>
        <v>13</v>
      </c>
      <c r="B26" s="44" t="s">
        <v>33</v>
      </c>
      <c r="C26" s="45">
        <v>1</v>
      </c>
      <c r="D26" s="46">
        <f>IF(E26&lt;&gt;"",_xlfn.XLOOKUP(E26,'Parametre Gantt'!$G$3:$G$13,'Parametre Gantt'!$F$3:$F$13,""),0)</f>
        <v>0</v>
      </c>
      <c r="E26" s="45"/>
      <c r="F26" s="47" t="str">
        <f>_xlfn.XLOOKUP(E26,'Parametre Gantt'!$G$3:$G$13,'Parametre Gantt'!$H$3:$H$13,"")</f>
        <v>Chef Patissier</v>
      </c>
      <c r="G26" s="48">
        <v>45301</v>
      </c>
      <c r="H26" s="48">
        <v>45301</v>
      </c>
      <c r="I26" s="49"/>
      <c r="J26" s="50">
        <f t="shared" si="27"/>
        <v>1</v>
      </c>
      <c r="K26" s="48">
        <v>45303</v>
      </c>
      <c r="L26" s="48">
        <v>45303</v>
      </c>
      <c r="M26" s="51"/>
      <c r="N26" s="50">
        <f t="shared" si="28"/>
        <v>1</v>
      </c>
      <c r="O26" s="52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CB26" t="str">
        <f>IF(AND($G30&lt;=P$9, $H30&gt;=P$9, ISNUMBER(FIND(LOWER('Parametre Gantt'!$A$3), LOWER($B30)))),'Parametre Gantt'!B15,"")</f>
        <v/>
      </c>
    </row>
    <row r="27" spans="1:81" ht="24.9" customHeight="1" x14ac:dyDescent="0.3">
      <c r="A27" s="43">
        <f t="shared" si="26"/>
        <v>14</v>
      </c>
      <c r="B27" s="44" t="s">
        <v>34</v>
      </c>
      <c r="C27" s="45">
        <v>1</v>
      </c>
      <c r="D27" s="46">
        <f>IF(E27&lt;&gt;"",_xlfn.XLOOKUP(E27,'Parametre Gantt'!$G$3:$G$13,'Parametre Gantt'!$F$3:$F$13,""),0)</f>
        <v>0</v>
      </c>
      <c r="E27" s="45"/>
      <c r="F27" s="47" t="str">
        <f>_xlfn.XLOOKUP(E27,'Parametre Gantt'!$G$3:$G$13,'Parametre Gantt'!$H$3:$H$13,"")</f>
        <v>Chef Patissier</v>
      </c>
      <c r="G27" s="48">
        <v>45301</v>
      </c>
      <c r="H27" s="48">
        <v>45301</v>
      </c>
      <c r="I27" s="49"/>
      <c r="J27" s="50">
        <f t="shared" si="27"/>
        <v>1</v>
      </c>
      <c r="K27" s="48">
        <v>45303</v>
      </c>
      <c r="L27" s="48">
        <v>45303</v>
      </c>
      <c r="M27" s="51"/>
      <c r="N27" s="50">
        <f t="shared" si="28"/>
        <v>1</v>
      </c>
      <c r="O27" s="52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CB27" t="str">
        <f>IF(AND($G31&lt;=P$9, $H31&gt;=P$9, ISNUMBER(FIND(LOWER('Parametre Gantt'!$A$3), LOWER($B31)))),'Parametre Gantt'!B16,"")</f>
        <v/>
      </c>
    </row>
    <row r="28" spans="1:81" ht="24.9" customHeight="1" x14ac:dyDescent="0.3">
      <c r="A28" s="43">
        <f t="shared" si="26"/>
        <v>15</v>
      </c>
      <c r="B28" s="44" t="s">
        <v>35</v>
      </c>
      <c r="C28" s="45">
        <v>0</v>
      </c>
      <c r="D28" s="46">
        <f>IF(E28&lt;&gt;"",_xlfn.XLOOKUP(E28,'Parametre Gantt'!$G$3:$G$13,'Parametre Gantt'!$F$3:$F$13,""),0)</f>
        <v>0</v>
      </c>
      <c r="E28" s="45"/>
      <c r="F28" s="47" t="str">
        <f>_xlfn.XLOOKUP(E28,'Parametre Gantt'!$G$3:$G$13,'Parametre Gantt'!$H$3:$H$13,"")</f>
        <v>Chef Patissier</v>
      </c>
      <c r="G28" s="48">
        <v>45306</v>
      </c>
      <c r="H28" s="48">
        <v>45306</v>
      </c>
      <c r="I28" s="49"/>
      <c r="J28" s="50">
        <f t="shared" si="27"/>
        <v>1</v>
      </c>
      <c r="K28" s="48">
        <v>45306</v>
      </c>
      <c r="L28" s="48">
        <v>45306</v>
      </c>
      <c r="M28" s="51"/>
      <c r="N28" s="50">
        <f t="shared" si="28"/>
        <v>1</v>
      </c>
      <c r="O28" s="52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</row>
    <row r="29" spans="1:81" ht="24.9" customHeight="1" x14ac:dyDescent="0.3">
      <c r="A29" s="43">
        <f t="shared" si="26"/>
        <v>16</v>
      </c>
      <c r="B29" s="44" t="s">
        <v>36</v>
      </c>
      <c r="C29" s="45">
        <v>1</v>
      </c>
      <c r="D29" s="46"/>
      <c r="E29" s="45"/>
      <c r="F29" s="47"/>
      <c r="G29" s="48">
        <v>45306</v>
      </c>
      <c r="H29" s="48">
        <v>45306</v>
      </c>
      <c r="I29" s="49"/>
      <c r="J29" s="50">
        <f t="shared" si="27"/>
        <v>1</v>
      </c>
      <c r="K29" s="48">
        <v>45308</v>
      </c>
      <c r="L29" s="48">
        <v>45308</v>
      </c>
      <c r="M29" s="51"/>
      <c r="N29" s="50">
        <f t="shared" si="28"/>
        <v>1</v>
      </c>
      <c r="O29" s="52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</row>
    <row r="30" spans="1:81" ht="24.9" customHeight="1" x14ac:dyDescent="0.3">
      <c r="A30" s="43">
        <f t="shared" si="26"/>
        <v>17</v>
      </c>
      <c r="B30" s="44" t="s">
        <v>37</v>
      </c>
      <c r="C30" s="45">
        <v>0</v>
      </c>
      <c r="D30" s="46">
        <f>IF(E30&lt;&gt;"",_xlfn.XLOOKUP(E30,'Parametre Gantt'!$G$3:$G$13,'Parametre Gantt'!$F$3:$F$13,""),0)</f>
        <v>0</v>
      </c>
      <c r="E30" s="45"/>
      <c r="F30" s="47" t="str">
        <f>_xlfn.XLOOKUP(E30,'Parametre Gantt'!$G$3:$G$13,'Parametre Gantt'!$H$3:$H$13,"")</f>
        <v>Chef Patissier</v>
      </c>
      <c r="G30" s="48">
        <v>45307</v>
      </c>
      <c r="H30" s="48">
        <v>45310</v>
      </c>
      <c r="I30" s="49"/>
      <c r="J30" s="50">
        <f t="shared" si="27"/>
        <v>4</v>
      </c>
      <c r="K30" s="48">
        <v>45316</v>
      </c>
      <c r="L30" s="48">
        <v>45322</v>
      </c>
      <c r="M30" s="51"/>
      <c r="N30" s="50">
        <f t="shared" si="28"/>
        <v>5</v>
      </c>
      <c r="O30" s="52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CB30" t="str">
        <f>IF(AND($G33&lt;=P$9, $H33&gt;=P$9, ISNUMBER(FIND(LOWER('Parametre Gantt'!$A$3), LOWER($B33)))),'Parametre Gantt'!B17,"")</f>
        <v/>
      </c>
    </row>
    <row r="31" spans="1:81" ht="24.9" customHeight="1" x14ac:dyDescent="0.3">
      <c r="A31" s="43">
        <f t="shared" si="26"/>
        <v>18</v>
      </c>
      <c r="B31" s="44" t="s">
        <v>38</v>
      </c>
      <c r="C31" s="45">
        <v>0.1</v>
      </c>
      <c r="D31" s="46">
        <f>IF(E31&lt;&gt;"",_xlfn.XLOOKUP(E31,'Parametre Gantt'!$G$3:$G$13,'Parametre Gantt'!$F$3:$F$13,""),0)</f>
        <v>0</v>
      </c>
      <c r="E31" s="45"/>
      <c r="F31" s="47" t="str">
        <f>_xlfn.XLOOKUP(E31,'Parametre Gantt'!$G$3:$G$13,'Parametre Gantt'!$H$3:$H$13,"")</f>
        <v>Chef Patissier</v>
      </c>
      <c r="G31" s="48">
        <f>WORKDAY(G30,1)</f>
        <v>45308</v>
      </c>
      <c r="H31" s="48">
        <f>WORKDAY(G31,9)</f>
        <v>45321</v>
      </c>
      <c r="I31" s="49"/>
      <c r="J31" s="50">
        <f t="shared" si="27"/>
        <v>10</v>
      </c>
      <c r="K31" s="48"/>
      <c r="L31" s="48"/>
      <c r="M31" s="51"/>
      <c r="N31" s="50" t="str">
        <f t="shared" si="28"/>
        <v/>
      </c>
      <c r="O31" s="52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CB31" t="str">
        <f>IF(AND($G34&lt;=P$9, $H34&gt;=P$9, ISNUMBER(FIND(LOWER('Parametre Gantt'!$A$3), LOWER($B34)))),'Parametre Gantt'!B18,"")</f>
        <v/>
      </c>
    </row>
    <row r="32" spans="1:81" ht="24.9" customHeight="1" x14ac:dyDescent="0.3">
      <c r="A32" s="43">
        <f t="shared" si="26"/>
        <v>19</v>
      </c>
      <c r="B32" s="44" t="s">
        <v>39</v>
      </c>
      <c r="C32" s="45"/>
      <c r="D32" s="46">
        <f>IF(E32&lt;&gt;"",_xlfn.XLOOKUP(E32,'Parametre Gantt'!$G$3:$G$13,'Parametre Gantt'!$F$3:$F$13,""),0)</f>
        <v>0</v>
      </c>
      <c r="E32" s="45"/>
      <c r="F32" s="47" t="str">
        <f>_xlfn.XLOOKUP(E32,'Parametre Gantt'!$G$3:$G$13,'Parametre Gantt'!$H$3:$H$13,"")</f>
        <v>Chef Patissier</v>
      </c>
      <c r="G32" s="48">
        <v>45313</v>
      </c>
      <c r="H32" s="48">
        <v>45313</v>
      </c>
      <c r="I32" s="49"/>
      <c r="J32" s="50">
        <f t="shared" si="27"/>
        <v>1</v>
      </c>
      <c r="K32" s="48"/>
      <c r="L32" s="48"/>
      <c r="M32" s="51"/>
      <c r="N32" s="50" t="str">
        <f t="shared" si="28"/>
        <v/>
      </c>
      <c r="O32" s="52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</row>
    <row r="33" spans="1:75" ht="24.9" customHeight="1" x14ac:dyDescent="0.3">
      <c r="A33" s="43">
        <f t="shared" si="26"/>
        <v>20</v>
      </c>
      <c r="B33" s="44" t="s">
        <v>40</v>
      </c>
      <c r="C33" s="45">
        <v>0.5</v>
      </c>
      <c r="D33" s="46">
        <f>IF(E33&lt;&gt;"",_xlfn.XLOOKUP(E33,'Parametre Gantt'!$G$3:$G$13,'Parametre Gantt'!$F$3:$F$13,""),0)</f>
        <v>0</v>
      </c>
      <c r="E33" s="45"/>
      <c r="F33" s="47" t="str">
        <f>_xlfn.XLOOKUP(E33,'Parametre Gantt'!$G$3:$G$13,'Parametre Gantt'!$H$3:$H$13,"")</f>
        <v>Chef Patissier</v>
      </c>
      <c r="G33" s="48">
        <f>H31</f>
        <v>45321</v>
      </c>
      <c r="H33" s="48">
        <f>G33</f>
        <v>45321</v>
      </c>
      <c r="I33" s="49"/>
      <c r="J33" s="50">
        <f t="shared" si="27"/>
        <v>1</v>
      </c>
      <c r="K33" s="48"/>
      <c r="L33" s="48"/>
      <c r="M33" s="51"/>
      <c r="N33" s="50" t="str">
        <f t="shared" si="28"/>
        <v/>
      </c>
      <c r="O33" s="52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</row>
    <row r="34" spans="1:75" ht="24.9" customHeight="1" x14ac:dyDescent="0.3">
      <c r="A34" s="43">
        <f t="shared" si="26"/>
        <v>21</v>
      </c>
      <c r="B34" s="44" t="s">
        <v>41</v>
      </c>
      <c r="C34" s="45">
        <v>0</v>
      </c>
      <c r="D34" s="46">
        <f>IF(E34&lt;&gt;"",_xlfn.XLOOKUP(E34,'Parametre Gantt'!$G$3:$G$13,'Parametre Gantt'!$F$3:$F$13,""),0)</f>
        <v>0</v>
      </c>
      <c r="E34" s="45"/>
      <c r="F34" s="47" t="str">
        <f>_xlfn.XLOOKUP(E34,'Parametre Gantt'!$G$3:$G$13,'Parametre Gantt'!$H$3:$H$13,"")</f>
        <v>Chef Patissier</v>
      </c>
      <c r="G34" s="48">
        <f>WORKDAY(H33,1)</f>
        <v>45322</v>
      </c>
      <c r="H34" s="48">
        <f>G34</f>
        <v>45322</v>
      </c>
      <c r="I34" s="49"/>
      <c r="J34" s="50">
        <f t="shared" si="27"/>
        <v>1</v>
      </c>
      <c r="K34" s="48"/>
      <c r="L34" s="48"/>
      <c r="M34" s="51"/>
      <c r="N34" s="50" t="str">
        <f t="shared" si="28"/>
        <v/>
      </c>
      <c r="O34" s="52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</row>
    <row r="35" spans="1:75" ht="24.9" customHeight="1" outlineLevel="1" x14ac:dyDescent="0.3">
      <c r="A35" s="43">
        <f t="shared" si="26"/>
        <v>22</v>
      </c>
      <c r="B35" s="44" t="s">
        <v>32</v>
      </c>
      <c r="C35" s="45">
        <v>0</v>
      </c>
      <c r="D35" s="46">
        <f>IF(E35&lt;&gt;"",_xlfn.XLOOKUP(E35,'Parametre Gantt'!$G$3:$G$13,'Parametre Gantt'!$F$3:$F$13,""),0)</f>
        <v>0</v>
      </c>
      <c r="E35" s="45"/>
      <c r="F35" s="47" t="str">
        <f>_xlfn.XLOOKUP(E35,'Parametre Gantt'!$G$3:$G$13,'Parametre Gantt'!$H$3:$H$13,"")</f>
        <v>Chef Patissier</v>
      </c>
      <c r="G35" s="48">
        <v>45322</v>
      </c>
      <c r="H35" s="48">
        <v>45322</v>
      </c>
      <c r="I35" s="49"/>
      <c r="J35" s="50">
        <f t="shared" si="27"/>
        <v>1</v>
      </c>
      <c r="K35" s="48"/>
      <c r="L35" s="48"/>
      <c r="M35" s="51"/>
      <c r="N35" s="50" t="str">
        <f t="shared" si="28"/>
        <v/>
      </c>
      <c r="O35" s="52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</row>
    <row r="36" spans="1:75" ht="24.9" customHeight="1" outlineLevel="1" x14ac:dyDescent="0.3">
      <c r="A36" s="43" t="str">
        <f t="shared" si="26"/>
        <v/>
      </c>
      <c r="B36" s="44"/>
      <c r="C36" s="45"/>
      <c r="D36" s="46">
        <f>IF(E36&lt;&gt;"",_xlfn.XLOOKUP(E36,'Parametre Gantt'!$G$3:$G$13,'Parametre Gantt'!$F$3:$F$13,""),0)</f>
        <v>0</v>
      </c>
      <c r="E36" s="45"/>
      <c r="F36" s="47" t="str">
        <f>_xlfn.XLOOKUP(E36,'Parametre Gantt'!$G$3:$G$13,'Parametre Gantt'!$H$3:$H$13,"")</f>
        <v>Chef Patissier</v>
      </c>
      <c r="G36" s="48"/>
      <c r="H36" s="48"/>
      <c r="I36" s="49"/>
      <c r="J36" s="50"/>
      <c r="K36" s="48"/>
      <c r="L36" s="48"/>
      <c r="M36" s="51"/>
      <c r="N36" s="50"/>
      <c r="O36" s="52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</row>
    <row r="37" spans="1:75" ht="24.9" customHeight="1" outlineLevel="1" x14ac:dyDescent="0.3">
      <c r="A37" s="43" t="str">
        <f t="shared" si="26"/>
        <v/>
      </c>
      <c r="B37" s="44"/>
      <c r="C37" s="45"/>
      <c r="D37" s="46">
        <f>IF(E37&lt;&gt;"",_xlfn.XLOOKUP(E37,'Parametre Gantt'!$G$3:$G$13,'Parametre Gantt'!$F$3:$F$13,""),0)</f>
        <v>0</v>
      </c>
      <c r="E37" s="45"/>
      <c r="F37" s="47" t="str">
        <f>_xlfn.XLOOKUP(E37,'Parametre Gantt'!$G$3:$G$13,'Parametre Gantt'!$H$3:$H$13,"")</f>
        <v>Chef Patissier</v>
      </c>
      <c r="G37" s="48"/>
      <c r="H37" s="48"/>
      <c r="I37" s="49"/>
      <c r="J37" s="50"/>
      <c r="K37" s="48"/>
      <c r="L37" s="48"/>
      <c r="M37" s="51"/>
      <c r="N37" s="50"/>
      <c r="O37" s="52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</row>
    <row r="38" spans="1:75" ht="24.9" customHeight="1" outlineLevel="1" x14ac:dyDescent="0.3">
      <c r="A38" s="43" t="str">
        <f t="shared" si="26"/>
        <v/>
      </c>
      <c r="B38" s="44"/>
      <c r="C38" s="45"/>
      <c r="D38" s="46">
        <f>IF(E38&lt;&gt;"",_xlfn.XLOOKUP(E38,'Parametre Gantt'!$G$3:$G$13,'Parametre Gantt'!$F$3:$F$13,""),0)</f>
        <v>0</v>
      </c>
      <c r="E38" s="45"/>
      <c r="F38" s="47" t="str">
        <f>_xlfn.XLOOKUP(E38,'Parametre Gantt'!$G$3:$G$13,'Parametre Gantt'!$H$3:$H$13,"")</f>
        <v>Chef Patissier</v>
      </c>
      <c r="G38" s="48"/>
      <c r="H38" s="48"/>
      <c r="I38" s="49"/>
      <c r="J38" s="50"/>
      <c r="K38" s="48"/>
      <c r="L38" s="48"/>
      <c r="M38" s="51"/>
      <c r="N38" s="50"/>
      <c r="O38" s="52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</row>
    <row r="39" spans="1:75" ht="24.9" customHeight="1" outlineLevel="1" x14ac:dyDescent="0.3">
      <c r="A39" s="43" t="str">
        <f t="shared" si="26"/>
        <v/>
      </c>
      <c r="B39" s="44"/>
      <c r="C39" s="45"/>
      <c r="D39" s="46">
        <f>IF(E39&lt;&gt;"",_xlfn.XLOOKUP(E39,'Parametre Gantt'!$G$3:$G$13,'Parametre Gantt'!$F$3:$F$13,""),0)</f>
        <v>0</v>
      </c>
      <c r="E39" s="45"/>
      <c r="F39" s="47" t="str">
        <f>_xlfn.XLOOKUP(E39,'Parametre Gantt'!$G$3:$G$13,'Parametre Gantt'!$H$3:$H$13,"")</f>
        <v>Chef Patissier</v>
      </c>
      <c r="G39" s="48"/>
      <c r="H39" s="48"/>
      <c r="I39" s="49"/>
      <c r="J39" s="50"/>
      <c r="K39" s="48"/>
      <c r="L39" s="48"/>
      <c r="M39" s="51"/>
      <c r="N39" s="50"/>
      <c r="O39" s="52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</row>
    <row r="40" spans="1:75" ht="24.9" customHeight="1" outlineLevel="1" x14ac:dyDescent="0.3">
      <c r="A40" s="43" t="str">
        <f t="shared" si="26"/>
        <v/>
      </c>
      <c r="B40" s="44"/>
      <c r="C40" s="45"/>
      <c r="D40" s="46">
        <f>IF(E40&lt;&gt;"",_xlfn.XLOOKUP(E40,'Parametre Gantt'!$G$3:$G$13,'Parametre Gantt'!$F$3:$F$13,""),0)</f>
        <v>0</v>
      </c>
      <c r="E40" s="45"/>
      <c r="F40" s="47" t="str">
        <f>_xlfn.XLOOKUP(E40,'Parametre Gantt'!$G$3:$G$13,'Parametre Gantt'!$H$3:$H$13,"")</f>
        <v>Chef Patissier</v>
      </c>
      <c r="G40" s="48"/>
      <c r="H40" s="48"/>
      <c r="I40" s="49"/>
      <c r="J40" s="50"/>
      <c r="K40" s="48"/>
      <c r="L40" s="48"/>
      <c r="M40" s="51"/>
      <c r="N40" s="50"/>
      <c r="O40" s="52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</row>
    <row r="41" spans="1:75" ht="24.9" customHeight="1" outlineLevel="1" x14ac:dyDescent="0.3">
      <c r="A41" s="43" t="str">
        <f t="shared" si="26"/>
        <v/>
      </c>
      <c r="B41" s="44"/>
      <c r="C41" s="45"/>
      <c r="D41" s="46">
        <f>IF(E41&lt;&gt;"",_xlfn.XLOOKUP(E41,'Parametre Gantt'!$G$3:$G$13,'Parametre Gantt'!$F$3:$F$13,""),0)</f>
        <v>0</v>
      </c>
      <c r="E41" s="45"/>
      <c r="F41" s="47" t="str">
        <f>_xlfn.XLOOKUP(E41,'Parametre Gantt'!$G$3:$G$13,'Parametre Gantt'!$H$3:$H$13,"")</f>
        <v>Chef Patissier</v>
      </c>
      <c r="G41" s="48"/>
      <c r="H41" s="48"/>
      <c r="I41" s="49"/>
      <c r="J41" s="50"/>
      <c r="K41" s="48"/>
      <c r="L41" s="48"/>
      <c r="M41" s="51"/>
      <c r="N41" s="50"/>
      <c r="O41" s="52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</row>
    <row r="42" spans="1:75" ht="24.9" customHeight="1" outlineLevel="1" x14ac:dyDescent="0.3">
      <c r="A42" s="43" t="str">
        <f t="shared" si="26"/>
        <v/>
      </c>
      <c r="B42" s="44"/>
      <c r="C42" s="45"/>
      <c r="D42" s="46">
        <f>IF(E42&lt;&gt;"",_xlfn.XLOOKUP(E42,'Parametre Gantt'!$G$3:$G$13,'Parametre Gantt'!$F$3:$F$13,""),0)</f>
        <v>0</v>
      </c>
      <c r="E42" s="45"/>
      <c r="F42" s="47" t="str">
        <f>_xlfn.XLOOKUP(E42,'Parametre Gantt'!$G$3:$G$13,'Parametre Gantt'!$H$3:$H$13,"")</f>
        <v>Chef Patissier</v>
      </c>
      <c r="G42" s="48"/>
      <c r="H42" s="48"/>
      <c r="I42" s="49"/>
      <c r="J42" s="50"/>
      <c r="K42" s="48"/>
      <c r="L42" s="48"/>
      <c r="M42" s="51"/>
      <c r="N42" s="50"/>
      <c r="O42" s="52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</row>
    <row r="43" spans="1:75" ht="24.9" customHeight="1" outlineLevel="1" x14ac:dyDescent="0.3">
      <c r="A43" s="43" t="str">
        <f t="shared" si="26"/>
        <v/>
      </c>
      <c r="B43" s="44"/>
      <c r="C43" s="45"/>
      <c r="D43" s="46">
        <f>IF(E43&lt;&gt;"",_xlfn.XLOOKUP(E43,'Parametre Gantt'!$G$3:$G$13,'Parametre Gantt'!$F$3:$F$13,""),0)</f>
        <v>0</v>
      </c>
      <c r="E43" s="45"/>
      <c r="F43" s="47" t="str">
        <f>_xlfn.XLOOKUP(E43,'Parametre Gantt'!$G$3:$G$13,'Parametre Gantt'!$H$3:$H$13,"")</f>
        <v>Chef Patissier</v>
      </c>
      <c r="G43" s="48"/>
      <c r="H43" s="48"/>
      <c r="I43" s="49"/>
      <c r="J43" s="50"/>
      <c r="K43" s="48"/>
      <c r="L43" s="48"/>
      <c r="M43" s="51"/>
      <c r="N43" s="50"/>
      <c r="O43" s="52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</row>
    <row r="44" spans="1:75" ht="24.75" customHeight="1" outlineLevel="1" x14ac:dyDescent="0.3">
      <c r="A44" s="43" t="str">
        <f t="shared" si="26"/>
        <v/>
      </c>
      <c r="B44" s="44"/>
      <c r="C44" s="45"/>
      <c r="D44" s="46">
        <f>IF(E44&lt;&gt;"",_xlfn.XLOOKUP(E44,'Parametre Gantt'!$G$3:$G$13,'Parametre Gantt'!$F$3:$F$13,""),0)</f>
        <v>0</v>
      </c>
      <c r="E44" s="45"/>
      <c r="F44" s="47" t="str">
        <f>_xlfn.XLOOKUP(E44,'Parametre Gantt'!$G$3:$G$13,'Parametre Gantt'!$H$3:$H$13,"")</f>
        <v>Chef Patissier</v>
      </c>
      <c r="G44" s="48"/>
      <c r="H44" s="48"/>
      <c r="I44" s="49"/>
      <c r="J44" s="50"/>
      <c r="K44" s="48"/>
      <c r="L44" s="48"/>
      <c r="M44" s="51"/>
      <c r="N44" s="50"/>
      <c r="O44" s="52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</row>
    <row r="45" spans="1:75" ht="24.75" customHeight="1" outlineLevel="1" x14ac:dyDescent="0.3">
      <c r="A45" s="43" t="str">
        <f t="shared" si="26"/>
        <v/>
      </c>
      <c r="B45" s="44"/>
      <c r="C45" s="45"/>
      <c r="D45" s="46">
        <f>IF(E45&lt;&gt;"",_xlfn.XLOOKUP(E45,'Parametre Gantt'!$G$3:$G$13,'Parametre Gantt'!$F$3:$F$13,""),0)</f>
        <v>0</v>
      </c>
      <c r="E45" s="45"/>
      <c r="F45" s="47" t="str">
        <f>_xlfn.XLOOKUP(E45,'Parametre Gantt'!$G$3:$G$13,'Parametre Gantt'!$H$3:$H$13,"")</f>
        <v>Chef Patissier</v>
      </c>
      <c r="G45" s="48"/>
      <c r="H45" s="48"/>
      <c r="I45" s="49"/>
      <c r="J45" s="50"/>
      <c r="K45" s="48"/>
      <c r="L45" s="48"/>
      <c r="M45" s="51"/>
      <c r="N45" s="50"/>
      <c r="O45" s="52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</row>
    <row r="46" spans="1:75" ht="24.75" customHeight="1" outlineLevel="1" x14ac:dyDescent="0.3">
      <c r="A46" s="43" t="str">
        <f t="shared" si="26"/>
        <v/>
      </c>
      <c r="B46" s="44"/>
      <c r="C46" s="45"/>
      <c r="D46" s="46">
        <f>IF(E46&lt;&gt;"",_xlfn.XLOOKUP(E46,'Parametre Gantt'!$G$3:$G$13,'Parametre Gantt'!$F$3:$F$13,""),0)</f>
        <v>0</v>
      </c>
      <c r="E46" s="45"/>
      <c r="F46" s="47" t="str">
        <f>_xlfn.XLOOKUP(E46,'Parametre Gantt'!$G$3:$G$13,'Parametre Gantt'!$H$3:$H$13,"")</f>
        <v>Chef Patissier</v>
      </c>
      <c r="G46" s="48"/>
      <c r="H46" s="48"/>
      <c r="I46" s="49"/>
      <c r="J46" s="50"/>
      <c r="K46" s="48"/>
      <c r="L46" s="48"/>
      <c r="M46" s="51"/>
      <c r="N46" s="50"/>
      <c r="O46" s="52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</row>
    <row r="47" spans="1:75" ht="24.75" customHeight="1" outlineLevel="1" x14ac:dyDescent="0.3">
      <c r="A47" s="43" t="str">
        <f t="shared" si="26"/>
        <v/>
      </c>
      <c r="B47" s="44"/>
      <c r="C47" s="45"/>
      <c r="D47" s="46">
        <f>IF(E47&lt;&gt;"",_xlfn.XLOOKUP(E47,'Parametre Gantt'!$G$3:$G$13,'Parametre Gantt'!$F$3:$F$13,""),0)</f>
        <v>0</v>
      </c>
      <c r="E47" s="45"/>
      <c r="F47" s="47" t="str">
        <f>_xlfn.XLOOKUP(E47,'Parametre Gantt'!$G$3:$G$13,'Parametre Gantt'!$H$3:$H$13,"")</f>
        <v>Chef Patissier</v>
      </c>
      <c r="G47" s="48"/>
      <c r="H47" s="48"/>
      <c r="I47" s="49"/>
      <c r="J47" s="50"/>
      <c r="K47" s="48"/>
      <c r="L47" s="48"/>
      <c r="M47" s="51"/>
      <c r="N47" s="50"/>
      <c r="O47" s="52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</row>
    <row r="48" spans="1:75" ht="24.75" customHeight="1" outlineLevel="1" x14ac:dyDescent="0.3">
      <c r="A48" s="43" t="str">
        <f t="shared" si="26"/>
        <v/>
      </c>
      <c r="B48" s="44"/>
      <c r="C48" s="45"/>
      <c r="D48" s="46">
        <f>IF(E48&lt;&gt;"",_xlfn.XLOOKUP(E48,'Parametre Gantt'!$G$3:$G$13,'Parametre Gantt'!$F$3:$F$13,""),0)</f>
        <v>0</v>
      </c>
      <c r="E48" s="45"/>
      <c r="F48" s="47" t="str">
        <f>_xlfn.XLOOKUP(E48,'Parametre Gantt'!$G$3:$G$13,'Parametre Gantt'!$H$3:$H$13,"")</f>
        <v>Chef Patissier</v>
      </c>
      <c r="G48" s="48"/>
      <c r="H48" s="48"/>
      <c r="I48" s="49"/>
      <c r="J48" s="50"/>
      <c r="K48" s="48"/>
      <c r="L48" s="48"/>
      <c r="M48" s="51"/>
      <c r="N48" s="50"/>
      <c r="O48" s="52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</row>
    <row r="49" spans="1:75" ht="24.75" customHeight="1" outlineLevel="1" x14ac:dyDescent="0.3">
      <c r="A49" s="43" t="str">
        <f t="shared" si="26"/>
        <v/>
      </c>
      <c r="B49" s="44"/>
      <c r="C49" s="45"/>
      <c r="D49" s="46">
        <f>IF(E49&lt;&gt;"",_xlfn.XLOOKUP(E49,'Parametre Gantt'!$G$3:$G$13,'Parametre Gantt'!$F$3:$F$13,""),0)</f>
        <v>0</v>
      </c>
      <c r="E49" s="45"/>
      <c r="F49" s="47" t="str">
        <f>_xlfn.XLOOKUP(E49,'Parametre Gantt'!$G$3:$G$13,'Parametre Gantt'!$H$3:$H$13,"")</f>
        <v>Chef Patissier</v>
      </c>
      <c r="G49" s="48"/>
      <c r="H49" s="48"/>
      <c r="I49" s="49"/>
      <c r="J49" s="50"/>
      <c r="K49" s="48"/>
      <c r="L49" s="48"/>
      <c r="M49" s="51"/>
      <c r="N49" s="50"/>
      <c r="O49" s="52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</row>
    <row r="50" spans="1:75" ht="24.75" customHeight="1" outlineLevel="1" x14ac:dyDescent="0.3">
      <c r="A50" s="43" t="str">
        <f t="shared" si="26"/>
        <v/>
      </c>
      <c r="B50" s="44"/>
      <c r="C50" s="45"/>
      <c r="D50" s="46">
        <f>IF(E50&lt;&gt;"",_xlfn.XLOOKUP(E50,'Parametre Gantt'!$G$3:$G$13,'Parametre Gantt'!$F$3:$F$13,""),0)</f>
        <v>0</v>
      </c>
      <c r="E50" s="45"/>
      <c r="F50" s="47" t="str">
        <f>_xlfn.XLOOKUP(E50,'Parametre Gantt'!$G$3:$G$13,'Parametre Gantt'!$H$3:$H$13,"")</f>
        <v>Chef Patissier</v>
      </c>
      <c r="G50" s="48"/>
      <c r="H50" s="48"/>
      <c r="I50" s="49"/>
      <c r="J50" s="50"/>
      <c r="K50" s="48"/>
      <c r="L50" s="48"/>
      <c r="M50" s="51"/>
      <c r="N50" s="50"/>
      <c r="O50" s="52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</row>
    <row r="51" spans="1:75" ht="24.9" customHeight="1" outlineLevel="1" x14ac:dyDescent="0.3">
      <c r="A51" s="43" t="str">
        <f t="shared" si="26"/>
        <v/>
      </c>
      <c r="B51" s="44"/>
      <c r="C51" s="45"/>
      <c r="D51" s="46">
        <f>IF(E51&lt;&gt;"",_xlfn.XLOOKUP(E51,'Parametre Gantt'!$G$3:$G$13,'Parametre Gantt'!$F$3:$F$13,""),0)</f>
        <v>0</v>
      </c>
      <c r="E51" s="45"/>
      <c r="F51" s="47" t="str">
        <f>_xlfn.XLOOKUP(E51,'Parametre Gantt'!$G$3:$G$13,'Parametre Gantt'!$H$3:$H$13,"")</f>
        <v>Chef Patissier</v>
      </c>
      <c r="G51" s="48"/>
      <c r="H51" s="48"/>
      <c r="I51" s="49"/>
      <c r="J51" s="50"/>
      <c r="K51" s="48"/>
      <c r="L51" s="48"/>
      <c r="M51" s="51"/>
      <c r="N51" s="50"/>
      <c r="O51" s="52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</row>
    <row r="52" spans="1:75" ht="24.9" customHeight="1" outlineLevel="1" x14ac:dyDescent="0.3">
      <c r="A52" s="43" t="str">
        <f t="shared" si="26"/>
        <v/>
      </c>
      <c r="B52" s="44"/>
      <c r="C52" s="45"/>
      <c r="D52" s="46">
        <f>IF(E52&lt;&gt;"",_xlfn.XLOOKUP(E52,'Parametre Gantt'!$G$3:$G$13,'Parametre Gantt'!$F$3:$F$13,""),0)</f>
        <v>0</v>
      </c>
      <c r="E52" s="45"/>
      <c r="F52" s="47" t="str">
        <f>_xlfn.XLOOKUP(E52,'Parametre Gantt'!$G$3:$G$13,'Parametre Gantt'!$H$3:$H$13,"")</f>
        <v>Chef Patissier</v>
      </c>
      <c r="G52" s="48"/>
      <c r="H52" s="48"/>
      <c r="I52" s="49"/>
      <c r="J52" s="50"/>
      <c r="K52" s="48"/>
      <c r="L52" s="48"/>
      <c r="M52" s="51"/>
      <c r="N52" s="50"/>
      <c r="O52" s="52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</row>
    <row r="53" spans="1:75" ht="24.9" customHeight="1" outlineLevel="1" x14ac:dyDescent="0.3">
      <c r="A53" s="43" t="str">
        <f t="shared" si="26"/>
        <v/>
      </c>
      <c r="B53" s="44"/>
      <c r="C53" s="45"/>
      <c r="D53" s="46">
        <f>IF(E53&lt;&gt;"",_xlfn.XLOOKUP(E53,'Parametre Gantt'!$G$3:$G$13,'Parametre Gantt'!$F$3:$F$13,""),0)</f>
        <v>0</v>
      </c>
      <c r="E53" s="45"/>
      <c r="F53" s="47" t="str">
        <f>_xlfn.XLOOKUP(E53,'Parametre Gantt'!$G$3:$G$13,'Parametre Gantt'!$H$3:$H$13,"")</f>
        <v>Chef Patissier</v>
      </c>
      <c r="G53" s="48"/>
      <c r="H53" s="48"/>
      <c r="I53" s="49"/>
      <c r="J53" s="50" t="str">
        <f t="shared" si="27"/>
        <v/>
      </c>
      <c r="K53" s="48"/>
      <c r="L53" s="48"/>
      <c r="M53" s="51"/>
      <c r="N53" s="50" t="str">
        <f t="shared" si="28"/>
        <v/>
      </c>
      <c r="O53" s="52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</row>
    <row r="54" spans="1:75" ht="24.9" customHeight="1" outlineLevel="1" x14ac:dyDescent="0.3">
      <c r="A54" s="43" t="str">
        <f t="shared" si="26"/>
        <v/>
      </c>
      <c r="B54" s="44"/>
      <c r="C54" s="45"/>
      <c r="D54" s="46">
        <f>IF(E54&lt;&gt;"",_xlfn.XLOOKUP(E54,'Parametre Gantt'!$G$3:$G$13,'Parametre Gantt'!$F$3:$F$13,""),0)</f>
        <v>0</v>
      </c>
      <c r="E54" s="45"/>
      <c r="F54" s="47" t="str">
        <f>_xlfn.XLOOKUP(E54,'Parametre Gantt'!$G$3:$G$13,'Parametre Gantt'!$H$3:$H$13,"")</f>
        <v>Chef Patissier</v>
      </c>
      <c r="G54" s="48"/>
      <c r="H54" s="48"/>
      <c r="I54" s="49"/>
      <c r="J54" s="50"/>
      <c r="K54" s="48"/>
      <c r="L54" s="48"/>
      <c r="M54" s="51"/>
      <c r="N54" s="50"/>
      <c r="O54" s="52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</row>
    <row r="55" spans="1:75" ht="24.9" customHeight="1" outlineLevel="1" x14ac:dyDescent="0.3">
      <c r="A55" s="43" t="str">
        <f t="shared" si="26"/>
        <v/>
      </c>
      <c r="B55" s="44"/>
      <c r="C55" s="45"/>
      <c r="D55" s="46">
        <f>IF(E55&lt;&gt;"",_xlfn.XLOOKUP(E55,'Parametre Gantt'!$G$3:$G$13,'Parametre Gantt'!$F$3:$F$13,""),0)</f>
        <v>0</v>
      </c>
      <c r="E55" s="45"/>
      <c r="F55" s="47" t="str">
        <f>_xlfn.XLOOKUP(E55,'Parametre Gantt'!$G$3:$G$13,'Parametre Gantt'!$H$3:$H$13,"")</f>
        <v>Chef Patissier</v>
      </c>
      <c r="G55" s="48"/>
      <c r="H55" s="48"/>
      <c r="I55" s="49"/>
      <c r="J55" s="50" t="str">
        <f t="shared" si="27"/>
        <v/>
      </c>
      <c r="K55" s="48"/>
      <c r="L55" s="48"/>
      <c r="M55" s="51"/>
      <c r="N55" s="50" t="str">
        <f t="shared" si="28"/>
        <v/>
      </c>
      <c r="O55" s="52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</row>
    <row r="56" spans="1:75" ht="24.9" customHeight="1" outlineLevel="1" x14ac:dyDescent="0.3">
      <c r="A56" s="43" t="str">
        <f t="shared" si="26"/>
        <v/>
      </c>
      <c r="B56" s="44"/>
      <c r="C56" s="45"/>
      <c r="D56" s="46">
        <f>IF(E56&lt;&gt;"",_xlfn.XLOOKUP(E56,'Parametre Gantt'!$G$3:$G$13,'Parametre Gantt'!$F$3:$F$13,""),0)</f>
        <v>0</v>
      </c>
      <c r="E56" s="45"/>
      <c r="F56" s="47" t="str">
        <f>_xlfn.XLOOKUP(E56,'Parametre Gantt'!$G$3:$G$13,'Parametre Gantt'!$H$3:$H$13,"")</f>
        <v>Chef Patissier</v>
      </c>
      <c r="G56" s="48"/>
      <c r="H56" s="48"/>
      <c r="I56" s="49"/>
      <c r="J56" s="50" t="str">
        <f t="shared" si="27"/>
        <v/>
      </c>
      <c r="K56" s="48"/>
      <c r="L56" s="48"/>
      <c r="M56" s="51"/>
      <c r="N56" s="50" t="str">
        <f t="shared" si="28"/>
        <v/>
      </c>
      <c r="O56" s="52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</row>
    <row r="57" spans="1:75" ht="24.9" customHeight="1" outlineLevel="1" x14ac:dyDescent="0.3">
      <c r="A57" s="43" t="str">
        <f t="shared" si="26"/>
        <v/>
      </c>
      <c r="B57" s="44"/>
      <c r="C57" s="45"/>
      <c r="D57" s="46">
        <f>IF(E57&lt;&gt;"",_xlfn.XLOOKUP(E57,'Parametre Gantt'!$G$3:$G$13,'Parametre Gantt'!$F$3:$F$13,""),0)</f>
        <v>0</v>
      </c>
      <c r="E57" s="45"/>
      <c r="F57" s="47" t="str">
        <f>_xlfn.XLOOKUP(E57,'Parametre Gantt'!$G$3:$G$13,'Parametre Gantt'!$H$3:$H$13,"")</f>
        <v>Chef Patissier</v>
      </c>
      <c r="G57" s="48"/>
      <c r="H57" s="48"/>
      <c r="I57" s="49"/>
      <c r="J57" s="50" t="str">
        <f t="shared" si="27"/>
        <v/>
      </c>
      <c r="K57" s="48"/>
      <c r="L57" s="48"/>
      <c r="M57" s="51"/>
      <c r="N57" s="50" t="str">
        <f t="shared" si="28"/>
        <v/>
      </c>
      <c r="O57" s="52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</row>
    <row r="58" spans="1:75" x14ac:dyDescent="0.3">
      <c r="A58" s="54"/>
      <c r="B58" s="54"/>
      <c r="C58" s="54"/>
      <c r="D58" s="55"/>
      <c r="E58" s="54"/>
      <c r="F58" s="56"/>
      <c r="G58" s="54"/>
      <c r="H58" s="54"/>
      <c r="I58" s="54"/>
      <c r="J58" s="57">
        <f>SUM(J14:J57)</f>
        <v>56</v>
      </c>
      <c r="K58" s="54"/>
      <c r="L58" s="54"/>
      <c r="M58" s="54">
        <f>SUM(M14:M57)</f>
        <v>0</v>
      </c>
      <c r="N58" s="57">
        <f>SUM(N14:N57)</f>
        <v>43</v>
      </c>
      <c r="O58" s="54"/>
      <c r="P58" s="58" t="str">
        <f t="shared" ref="P58:AR58" ca="1" si="29">IF(P9=TODAY(),"TD","")</f>
        <v/>
      </c>
      <c r="Q58" s="58" t="str">
        <f t="shared" ca="1" si="29"/>
        <v/>
      </c>
      <c r="R58" s="58" t="str">
        <f t="shared" ca="1" si="29"/>
        <v/>
      </c>
      <c r="S58" s="58" t="str">
        <f t="shared" ca="1" si="29"/>
        <v>TD</v>
      </c>
      <c r="T58" s="58" t="str">
        <f t="shared" ca="1" si="29"/>
        <v/>
      </c>
      <c r="U58" s="58" t="str">
        <f t="shared" ca="1" si="29"/>
        <v/>
      </c>
      <c r="V58" s="58" t="str">
        <f t="shared" ca="1" si="29"/>
        <v/>
      </c>
      <c r="W58" s="58" t="str">
        <f t="shared" ca="1" si="29"/>
        <v/>
      </c>
      <c r="X58" s="58" t="str">
        <f t="shared" ca="1" si="29"/>
        <v/>
      </c>
      <c r="Y58" s="58" t="str">
        <f t="shared" ca="1" si="29"/>
        <v/>
      </c>
      <c r="Z58" s="58" t="str">
        <f t="shared" ca="1" si="29"/>
        <v/>
      </c>
      <c r="AA58" s="58" t="str">
        <f t="shared" ca="1" si="29"/>
        <v/>
      </c>
      <c r="AB58" s="58" t="str">
        <f t="shared" ca="1" si="29"/>
        <v/>
      </c>
      <c r="AC58" s="58" t="str">
        <f t="shared" ca="1" si="29"/>
        <v/>
      </c>
      <c r="AD58" s="58" t="str">
        <f t="shared" ca="1" si="29"/>
        <v/>
      </c>
      <c r="AE58" s="58" t="str">
        <f t="shared" ca="1" si="29"/>
        <v/>
      </c>
      <c r="AF58" s="58" t="str">
        <f t="shared" ca="1" si="29"/>
        <v/>
      </c>
      <c r="AG58" s="58" t="str">
        <f t="shared" ca="1" si="29"/>
        <v/>
      </c>
      <c r="AH58" s="58" t="str">
        <f t="shared" ca="1" si="29"/>
        <v/>
      </c>
      <c r="AI58" s="58" t="str">
        <f t="shared" ca="1" si="29"/>
        <v/>
      </c>
      <c r="AJ58" s="58" t="str">
        <f t="shared" ca="1" si="29"/>
        <v/>
      </c>
      <c r="AK58" s="58" t="str">
        <f t="shared" ca="1" si="29"/>
        <v/>
      </c>
      <c r="AL58" s="58" t="str">
        <f t="shared" ca="1" si="29"/>
        <v/>
      </c>
      <c r="AM58" s="58" t="str">
        <f t="shared" ca="1" si="29"/>
        <v/>
      </c>
      <c r="AN58" s="58" t="str">
        <f t="shared" ca="1" si="29"/>
        <v/>
      </c>
      <c r="AO58" s="58" t="str">
        <f t="shared" ca="1" si="29"/>
        <v/>
      </c>
      <c r="AP58" s="58" t="str">
        <f t="shared" ca="1" si="29"/>
        <v/>
      </c>
      <c r="AQ58" s="58" t="str">
        <f t="shared" ca="1" si="29"/>
        <v/>
      </c>
      <c r="AR58" s="58" t="str">
        <f t="shared" ca="1" si="29"/>
        <v/>
      </c>
      <c r="AS58" s="58" t="str">
        <f ca="1">IF(AS9=TODAY(),"TD","")</f>
        <v/>
      </c>
      <c r="AT58" s="58" t="str">
        <f t="shared" ref="AT58:BW58" ca="1" si="30">IF(AT9=TODAY(),"TD","")</f>
        <v/>
      </c>
      <c r="AU58" s="58" t="str">
        <f t="shared" ca="1" si="30"/>
        <v/>
      </c>
      <c r="AV58" s="58" t="str">
        <f t="shared" ca="1" si="30"/>
        <v/>
      </c>
      <c r="AW58" s="58" t="str">
        <f t="shared" ca="1" si="30"/>
        <v/>
      </c>
      <c r="AX58" s="58" t="str">
        <f t="shared" ca="1" si="30"/>
        <v/>
      </c>
      <c r="AY58" s="58" t="str">
        <f t="shared" ca="1" si="30"/>
        <v/>
      </c>
      <c r="AZ58" s="58" t="str">
        <f t="shared" ca="1" si="30"/>
        <v/>
      </c>
      <c r="BA58" s="58" t="str">
        <f t="shared" ca="1" si="30"/>
        <v/>
      </c>
      <c r="BB58" s="58" t="str">
        <f t="shared" ca="1" si="30"/>
        <v/>
      </c>
      <c r="BC58" s="58" t="str">
        <f t="shared" ca="1" si="30"/>
        <v/>
      </c>
      <c r="BD58" s="58" t="str">
        <f t="shared" ca="1" si="30"/>
        <v/>
      </c>
      <c r="BE58" s="58" t="str">
        <f t="shared" ca="1" si="30"/>
        <v/>
      </c>
      <c r="BF58" s="58" t="str">
        <f t="shared" ca="1" si="30"/>
        <v/>
      </c>
      <c r="BG58" s="58" t="str">
        <f t="shared" ca="1" si="30"/>
        <v/>
      </c>
      <c r="BH58" s="58" t="str">
        <f t="shared" ca="1" si="30"/>
        <v/>
      </c>
      <c r="BI58" s="58" t="str">
        <f t="shared" ca="1" si="30"/>
        <v/>
      </c>
      <c r="BJ58" s="58" t="str">
        <f t="shared" ca="1" si="30"/>
        <v/>
      </c>
      <c r="BK58" s="58" t="str">
        <f t="shared" ca="1" si="30"/>
        <v/>
      </c>
      <c r="BL58" s="58" t="str">
        <f t="shared" ca="1" si="30"/>
        <v/>
      </c>
      <c r="BM58" s="58" t="str">
        <f t="shared" ca="1" si="30"/>
        <v/>
      </c>
      <c r="BN58" s="58" t="str">
        <f t="shared" ca="1" si="30"/>
        <v/>
      </c>
      <c r="BO58" s="58" t="str">
        <f t="shared" ca="1" si="30"/>
        <v/>
      </c>
      <c r="BP58" s="58" t="str">
        <f t="shared" ca="1" si="30"/>
        <v/>
      </c>
      <c r="BQ58" s="58" t="str">
        <f t="shared" ca="1" si="30"/>
        <v/>
      </c>
      <c r="BR58" s="58" t="str">
        <f t="shared" ca="1" si="30"/>
        <v/>
      </c>
      <c r="BS58" s="58" t="str">
        <f t="shared" ca="1" si="30"/>
        <v/>
      </c>
      <c r="BT58" s="58" t="str">
        <f t="shared" ca="1" si="30"/>
        <v/>
      </c>
      <c r="BU58" s="58" t="str">
        <f t="shared" ca="1" si="30"/>
        <v/>
      </c>
      <c r="BV58" s="58" t="str">
        <f t="shared" ca="1" si="30"/>
        <v/>
      </c>
      <c r="BW58" s="59" t="str">
        <f t="shared" ca="1" si="30"/>
        <v/>
      </c>
    </row>
    <row r="60" spans="1:75" x14ac:dyDescent="0.3">
      <c r="C60" s="60"/>
    </row>
  </sheetData>
  <mergeCells count="103">
    <mergeCell ref="B2:E3"/>
    <mergeCell ref="H2:T3"/>
    <mergeCell ref="AH2:BW3"/>
    <mergeCell ref="Y4:AB4"/>
    <mergeCell ref="AC4:AH4"/>
    <mergeCell ref="B5:C5"/>
    <mergeCell ref="P5:X5"/>
    <mergeCell ref="Y5:AB5"/>
    <mergeCell ref="AC5:AH5"/>
    <mergeCell ref="AL5:BK5"/>
    <mergeCell ref="B6:C6"/>
    <mergeCell ref="P6:X6"/>
    <mergeCell ref="Y6:AC6"/>
    <mergeCell ref="BR6:BS6"/>
    <mergeCell ref="B8:C8"/>
    <mergeCell ref="P8:T8"/>
    <mergeCell ref="U8:Y8"/>
    <mergeCell ref="Z8:AD8"/>
    <mergeCell ref="AE8:AI8"/>
    <mergeCell ref="AJ8:AN8"/>
    <mergeCell ref="Y9:Y11"/>
    <mergeCell ref="Z9:Z11"/>
    <mergeCell ref="AA9:AA11"/>
    <mergeCell ref="AB9:AB11"/>
    <mergeCell ref="AC9:AC11"/>
    <mergeCell ref="AD9:AD11"/>
    <mergeCell ref="BS8:BW8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AO8:AS8"/>
    <mergeCell ref="AT8:AX8"/>
    <mergeCell ref="AY8:BC8"/>
    <mergeCell ref="BD8:BH8"/>
    <mergeCell ref="BI8:BM8"/>
    <mergeCell ref="BN8:BR8"/>
    <mergeCell ref="AK9:AK11"/>
    <mergeCell ref="AL9:AL11"/>
    <mergeCell ref="AM9:AM11"/>
    <mergeCell ref="AN9:AN11"/>
    <mergeCell ref="AO9:AO11"/>
    <mergeCell ref="AP9:AP11"/>
    <mergeCell ref="AE9:AE11"/>
    <mergeCell ref="AF9:AF11"/>
    <mergeCell ref="AG9:AG11"/>
    <mergeCell ref="AH9:AH11"/>
    <mergeCell ref="AI9:AI11"/>
    <mergeCell ref="AJ9:AJ11"/>
    <mergeCell ref="BH9:BH11"/>
    <mergeCell ref="AW9:AW11"/>
    <mergeCell ref="AX9:AX11"/>
    <mergeCell ref="AY9:AY11"/>
    <mergeCell ref="AZ9:AZ11"/>
    <mergeCell ref="BA9:BA11"/>
    <mergeCell ref="BB9:BB11"/>
    <mergeCell ref="AQ9:AQ11"/>
    <mergeCell ref="AR9:AR11"/>
    <mergeCell ref="AS9:AS11"/>
    <mergeCell ref="AT9:AT11"/>
    <mergeCell ref="AU9:AU11"/>
    <mergeCell ref="AV9:AV11"/>
    <mergeCell ref="BU9:BU11"/>
    <mergeCell ref="BV9:BV11"/>
    <mergeCell ref="BW9:BW11"/>
    <mergeCell ref="C10:L10"/>
    <mergeCell ref="B12:E12"/>
    <mergeCell ref="G12:H12"/>
    <mergeCell ref="K12:L12"/>
    <mergeCell ref="BO9:BO11"/>
    <mergeCell ref="BP9:BP11"/>
    <mergeCell ref="BQ9:BQ11"/>
    <mergeCell ref="BR9:BR11"/>
    <mergeCell ref="BS9:BS11"/>
    <mergeCell ref="BT9:BT11"/>
    <mergeCell ref="BI9:BI11"/>
    <mergeCell ref="BJ9:BJ11"/>
    <mergeCell ref="BK9:BK11"/>
    <mergeCell ref="BL9:BL11"/>
    <mergeCell ref="BM9:BM11"/>
    <mergeCell ref="BN9:BN11"/>
    <mergeCell ref="BC9:BC11"/>
    <mergeCell ref="BD9:BD11"/>
    <mergeCell ref="BE9:BE11"/>
    <mergeCell ref="BF9:BF11"/>
    <mergeCell ref="BG9:BG11"/>
    <mergeCell ref="AT13:AX13"/>
    <mergeCell ref="AY13:BC13"/>
    <mergeCell ref="BD13:BH13"/>
    <mergeCell ref="BI13:BM13"/>
    <mergeCell ref="BN13:BR13"/>
    <mergeCell ref="BS13:BW13"/>
    <mergeCell ref="P13:T13"/>
    <mergeCell ref="U13:Y13"/>
    <mergeCell ref="Z13:AD13"/>
    <mergeCell ref="AE13:AI13"/>
    <mergeCell ref="AJ13:AN13"/>
    <mergeCell ref="AO13:AS13"/>
  </mergeCells>
  <conditionalFormatting sqref="A14:BW57">
    <cfRule type="expression" dxfId="16" priority="2">
      <formula>$B$14&lt;&gt;""</formula>
    </cfRule>
  </conditionalFormatting>
  <conditionalFormatting sqref="C14:C57">
    <cfRule type="dataBar" priority="19">
      <dataBar>
        <cfvo type="min"/>
        <cfvo type="max"/>
        <color rgb="FF66FFFF"/>
      </dataBar>
      <extLst>
        <ext xmlns:x14="http://schemas.microsoft.com/office/spreadsheetml/2009/9/main" uri="{B025F937-C7B1-47D3-B67F-A62EFF666E3E}">
          <x14:id>{85A949A0-E3C1-4A92-BF0E-AC6CC55033E0}</x14:id>
        </ext>
      </extLst>
    </cfRule>
  </conditionalFormatting>
  <conditionalFormatting sqref="E14:E57">
    <cfRule type="expression" dxfId="15" priority="3">
      <formula>AND($Y$6=F14,F14&lt;&gt;0,F14&lt;&gt;"")</formula>
    </cfRule>
    <cfRule type="expression" dxfId="14" priority="4">
      <formula>D14=11</formula>
    </cfRule>
    <cfRule type="expression" dxfId="13" priority="5">
      <formula>D14=10</formula>
    </cfRule>
    <cfRule type="expression" dxfId="12" priority="6">
      <formula>D14=9</formula>
    </cfRule>
    <cfRule type="expression" dxfId="11" priority="7">
      <formula>D14=8</formula>
    </cfRule>
    <cfRule type="expression" dxfId="10" priority="10">
      <formula>D14=7</formula>
    </cfRule>
    <cfRule type="expression" dxfId="9" priority="11">
      <formula>D14=6</formula>
    </cfRule>
    <cfRule type="expression" dxfId="8" priority="12">
      <formula>D14=5</formula>
    </cfRule>
    <cfRule type="expression" dxfId="7" priority="13">
      <formula>D14=4</formula>
    </cfRule>
    <cfRule type="expression" dxfId="6" priority="14">
      <formula>D14 = 3</formula>
    </cfRule>
    <cfRule type="expression" dxfId="5" priority="15">
      <formula>D14 = 2</formula>
    </cfRule>
    <cfRule type="expression" dxfId="4" priority="16">
      <formula>D14 = 1</formula>
    </cfRule>
  </conditionalFormatting>
  <conditionalFormatting sqref="P8:BW8">
    <cfRule type="expression" dxfId="3" priority="17">
      <formula>MOD(MONTH(P9),2) = 0</formula>
    </cfRule>
  </conditionalFormatting>
  <conditionalFormatting sqref="P9:BW11">
    <cfRule type="expression" dxfId="2" priority="9" stopIfTrue="1">
      <formula>$CB$1</formula>
    </cfRule>
  </conditionalFormatting>
  <conditionalFormatting sqref="P9:BW12 P13 U13 Z13 AE13 AJ13 AO13 AT13 AY13 BD13 BI13 BN13 BS13 P14:BW57">
    <cfRule type="expression" dxfId="1" priority="1">
      <formula>P$12="V"</formula>
    </cfRule>
  </conditionalFormatting>
  <conditionalFormatting sqref="AL24">
    <cfRule type="expression" dxfId="0" priority="8">
      <formula>AND(P$9=TODAY(), P$12="V")</formula>
    </cfRule>
  </conditionalFormatting>
  <conditionalFormatting sqref="BN4">
    <cfRule type="colorScale" priority="18">
      <colorScale>
        <cfvo type="min"/>
        <cfvo type="max"/>
        <color theme="0"/>
        <color rgb="FF000099"/>
      </colorScale>
    </cfRule>
  </conditionalFormatting>
  <dataValidations count="13">
    <dataValidation type="date" allowBlank="1" showInputMessage="1" showErrorMessage="1" errorTitle="entrez une date" sqref="M46:M50" xr:uid="{618F7677-B531-435A-8BBD-0582A4506B5E}">
      <formula1>O30</formula1>
      <formula2>O30+1000</formula2>
    </dataValidation>
    <dataValidation type="date" allowBlank="1" showInputMessage="1" showErrorMessage="1" errorTitle="entrez une date" sqref="M44:M45" xr:uid="{09EBAE68-2C46-4A88-8CA4-561D49791588}">
      <formula1>O27</formula1>
      <formula2>O27+1000</formula2>
    </dataValidation>
    <dataValidation type="date" allowBlank="1" showInputMessage="1" showErrorMessage="1" errorTitle="entrez une date" sqref="M51" xr:uid="{3DEF3FA6-B5F0-492F-AA46-0D5C4BF6CF16}">
      <formula1>O28</formula1>
      <formula2>O28+1000</formula2>
    </dataValidation>
    <dataValidation type="date" allowBlank="1" showInputMessage="1" showErrorMessage="1" errorTitle="entrez une date" sqref="M35:M37" xr:uid="{03D5B6C2-96E3-46BA-8FC9-F87159D51D39}">
      <formula1>O26</formula1>
      <formula2>O26+1000</formula2>
    </dataValidation>
    <dataValidation type="date" allowBlank="1" showInputMessage="1" showErrorMessage="1" errorTitle="entrez une date" sqref="M55:M57 M52" xr:uid="{B56C0A76-03FE-44CC-A11D-B22A2DA88EC4}">
      <formula1>O30</formula1>
      <formula2>O30+1000</formula2>
    </dataValidation>
    <dataValidation type="date" allowBlank="1" showInputMessage="1" showErrorMessage="1" errorTitle="entrez une date" sqref="M53:M54" xr:uid="{4E721C5E-A873-4B4D-897B-F42A95D48325}">
      <formula1>O27</formula1>
      <formula2>O27+1000</formula2>
    </dataValidation>
    <dataValidation type="date" allowBlank="1" showInputMessage="1" showErrorMessage="1" sqref="G14:I57 K14:L57" xr:uid="{16D29F45-09F9-462D-AB0B-373F07699A73}">
      <formula1>$H$8</formula1>
      <formula2>$H$8+1000</formula2>
    </dataValidation>
    <dataValidation type="date" allowBlank="1" showInputMessage="1" showErrorMessage="1" errorTitle="entrez une date" sqref="M26:M29 M38:M43" xr:uid="{241ADECE-3747-4E56-941D-7F0096BA6826}">
      <formula1>O18</formula1>
      <formula2>O18+1000</formula2>
    </dataValidation>
    <dataValidation type="date" allowBlank="1" showInputMessage="1" showErrorMessage="1" errorTitle="entrez une date" sqref="M30:M32 M34" xr:uid="{330C88A7-4D42-4BAB-B03D-215500ABD2B1}">
      <formula1>O20</formula1>
      <formula2>O20+1000</formula2>
    </dataValidation>
    <dataValidation type="date" allowBlank="1" showInputMessage="1" showErrorMessage="1" errorTitle="entrez une date" sqref="M24:M25" xr:uid="{DDC2EDD9-FD30-4A9D-A390-B7D09ECF818E}">
      <formula1>O17</formula1>
      <formula2>O17+1000</formula2>
    </dataValidation>
    <dataValidation type="date" allowBlank="1" showInputMessage="1" showErrorMessage="1" errorTitle="entrez une date" sqref="M33" xr:uid="{FCF2BEEF-C616-425E-A356-C4DBD166AF04}">
      <formula1>O22</formula1>
      <formula2>O22+1000</formula2>
    </dataValidation>
    <dataValidation type="date" allowBlank="1" showInputMessage="1" showErrorMessage="1" sqref="G8:H8" xr:uid="{994BDD21-0E1C-403E-A690-A8FEE3D89386}">
      <formula1>43831</formula1>
      <formula2>51501</formula2>
    </dataValidation>
    <dataValidation type="date" allowBlank="1" showInputMessage="1" showErrorMessage="1" errorTitle="entrez une date" sqref="M14:M23" xr:uid="{9A90D289-6DC5-4D3E-AF58-C21C2DCEC566}">
      <formula1>O8</formula1>
      <formula2>O8+1000</formula2>
    </dataValidation>
  </dataValidations>
  <pageMargins left="0.70866141732283472" right="0.70866141732283472" top="0.74803149606299213" bottom="0.74803149606299213" header="0.31496062992125984" footer="0.31496062992125984"/>
  <pageSetup paperSize="17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71</xdr:col>
                    <xdr:colOff>68580</xdr:colOff>
                    <xdr:row>5</xdr:row>
                    <xdr:rowOff>0</xdr:rowOff>
                  </from>
                  <to>
                    <xdr:col>74</xdr:col>
                    <xdr:colOff>45720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A949A0-E3C1-4A92-BF0E-AC6CC55033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C6E3CE-1A51-46CD-9A3B-CC91A86A5FE9}">
          <x14:formula1>
            <xm:f>'Parametre Gantt'!$G$3:$G$13</xm:f>
          </x14:formula1>
          <xm:sqref>E14:E57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CC6-A848-4911-A659-B442D5652C9B}">
  <sheetPr>
    <tabColor theme="8"/>
  </sheetPr>
  <dimension ref="A2:I13"/>
  <sheetViews>
    <sheetView workbookViewId="0">
      <selection activeCell="G3" sqref="G3:G13"/>
    </sheetView>
  </sheetViews>
  <sheetFormatPr baseColWidth="10" defaultRowHeight="14.4" x14ac:dyDescent="0.3"/>
  <cols>
    <col min="3" max="3" width="16.109375" customWidth="1"/>
    <col min="5" max="5" width="15.33203125" customWidth="1"/>
    <col min="6" max="6" width="13.6640625" customWidth="1"/>
    <col min="7" max="7" width="17.5546875" customWidth="1"/>
    <col min="8" max="8" width="13.109375" customWidth="1"/>
  </cols>
  <sheetData>
    <row r="2" spans="1:9" x14ac:dyDescent="0.3">
      <c r="B2" s="61" t="s">
        <v>65</v>
      </c>
      <c r="C2" s="61" t="s">
        <v>64</v>
      </c>
      <c r="F2" s="61" t="s">
        <v>63</v>
      </c>
      <c r="G2" s="61" t="s">
        <v>62</v>
      </c>
      <c r="H2" s="61" t="s">
        <v>61</v>
      </c>
      <c r="I2" s="61" t="s">
        <v>60</v>
      </c>
    </row>
    <row r="3" spans="1:9" x14ac:dyDescent="0.3">
      <c r="A3" t="s">
        <v>27</v>
      </c>
      <c r="B3" s="65" t="s">
        <v>59</v>
      </c>
      <c r="C3" s="61" t="s">
        <v>27</v>
      </c>
      <c r="F3" s="61">
        <v>1</v>
      </c>
      <c r="G3" s="61" t="s">
        <v>66</v>
      </c>
      <c r="H3" s="61" t="s">
        <v>58</v>
      </c>
      <c r="I3" s="61" t="s">
        <v>57</v>
      </c>
    </row>
    <row r="4" spans="1:9" x14ac:dyDescent="0.3">
      <c r="A4" t="s">
        <v>55</v>
      </c>
      <c r="B4" s="64" t="s">
        <v>56</v>
      </c>
      <c r="C4" s="61" t="s">
        <v>55</v>
      </c>
      <c r="F4" s="61">
        <v>2</v>
      </c>
      <c r="G4" s="61" t="s">
        <v>67</v>
      </c>
      <c r="H4" s="61" t="s">
        <v>54</v>
      </c>
      <c r="I4" s="61" t="s">
        <v>53</v>
      </c>
    </row>
    <row r="5" spans="1:9" x14ac:dyDescent="0.3">
      <c r="A5" t="s">
        <v>51</v>
      </c>
      <c r="B5" s="63" t="s">
        <v>52</v>
      </c>
      <c r="C5" s="61" t="s">
        <v>51</v>
      </c>
      <c r="F5" s="61">
        <v>3</v>
      </c>
      <c r="G5" s="61" t="s">
        <v>68</v>
      </c>
      <c r="H5" s="61" t="s">
        <v>50</v>
      </c>
      <c r="I5" s="61" t="s">
        <v>50</v>
      </c>
    </row>
    <row r="6" spans="1:9" x14ac:dyDescent="0.3">
      <c r="A6">
        <v>0</v>
      </c>
      <c r="B6" s="62" t="s">
        <v>49</v>
      </c>
      <c r="C6" s="61"/>
      <c r="F6" s="61">
        <v>4</v>
      </c>
      <c r="G6" s="61"/>
      <c r="H6" s="61" t="s">
        <v>48</v>
      </c>
      <c r="I6" s="61" t="s">
        <v>47</v>
      </c>
    </row>
    <row r="7" spans="1:9" x14ac:dyDescent="0.3">
      <c r="F7" s="61">
        <v>5</v>
      </c>
      <c r="G7" s="61"/>
      <c r="H7" s="61" t="s">
        <v>46</v>
      </c>
      <c r="I7" s="61" t="s">
        <v>45</v>
      </c>
    </row>
    <row r="8" spans="1:9" x14ac:dyDescent="0.3">
      <c r="F8" s="61">
        <v>6</v>
      </c>
      <c r="G8" s="61"/>
      <c r="H8" s="61" t="s">
        <v>44</v>
      </c>
      <c r="I8" s="61" t="s">
        <v>44</v>
      </c>
    </row>
    <row r="9" spans="1:9" x14ac:dyDescent="0.3">
      <c r="F9" s="61">
        <v>7</v>
      </c>
      <c r="G9" s="61"/>
      <c r="H9" s="61" t="s">
        <v>43</v>
      </c>
      <c r="I9" s="61" t="s">
        <v>42</v>
      </c>
    </row>
    <row r="10" spans="1:9" x14ac:dyDescent="0.3">
      <c r="F10" s="61">
        <v>8</v>
      </c>
      <c r="G10" s="61"/>
      <c r="H10" s="61"/>
      <c r="I10" s="61"/>
    </row>
    <row r="11" spans="1:9" x14ac:dyDescent="0.3">
      <c r="F11" s="61">
        <v>9</v>
      </c>
      <c r="G11" s="61"/>
      <c r="H11" s="61"/>
      <c r="I11" s="61"/>
    </row>
    <row r="12" spans="1:9" x14ac:dyDescent="0.3">
      <c r="F12" s="61">
        <v>10</v>
      </c>
      <c r="G12" s="61"/>
      <c r="H12" s="61"/>
      <c r="I12" s="61"/>
    </row>
    <row r="13" spans="1:9" x14ac:dyDescent="0.3">
      <c r="F13" s="61">
        <v>11</v>
      </c>
      <c r="G13" s="61"/>
      <c r="H13" s="61"/>
      <c r="I13" s="61"/>
    </row>
  </sheetData>
  <dataValidations count="1">
    <dataValidation type="list" allowBlank="1" showInputMessage="1" showErrorMessage="1" sqref="G3:G7" xr:uid="{7D4FAFFB-BF50-443F-881D-C48313C87539}">
      <formula1>$G$3:$G$7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Gantt</vt:lpstr>
      <vt:lpstr>Parametre 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cojan</dc:creator>
  <cp:lastModifiedBy>Hugo Camus</cp:lastModifiedBy>
  <dcterms:created xsi:type="dcterms:W3CDTF">2024-10-03T12:38:01Z</dcterms:created>
  <dcterms:modified xsi:type="dcterms:W3CDTF">2024-10-03T13:28:21Z</dcterms:modified>
</cp:coreProperties>
</file>